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Business Planning\Compensation scheme 2017\Latest version\"/>
    </mc:Choice>
  </mc:AlternateContent>
  <bookViews>
    <workbookView xWindow="0" yWindow="0" windowWidth="20490" windowHeight="7155" tabRatio="818" firstSheet="3" activeTab="10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state="hidden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7" l="1"/>
  <c r="CS26" i="11" l="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Z26" i="11"/>
  <c r="AB44" i="11" l="1"/>
  <c r="AB40" i="11" s="1"/>
  <c r="AA41" i="11"/>
  <c r="AA40" i="11"/>
  <c r="CG59" i="2" l="1"/>
  <c r="BI59" i="2"/>
  <c r="AZ93" i="2"/>
  <c r="CS65" i="3"/>
  <c r="CR65" i="3"/>
  <c r="CS64" i="3"/>
  <c r="CR64" i="3"/>
  <c r="CS63" i="3"/>
  <c r="CR63" i="3"/>
  <c r="CS62" i="3"/>
  <c r="CR62" i="3"/>
  <c r="CS61" i="3"/>
  <c r="CR61" i="3"/>
  <c r="CS60" i="3"/>
  <c r="CR60" i="3"/>
  <c r="CS59" i="3"/>
  <c r="CR59" i="3"/>
  <c r="CQ65" i="3"/>
  <c r="CP65" i="3"/>
  <c r="CO65" i="3"/>
  <c r="CQ64" i="3"/>
  <c r="CP64" i="3"/>
  <c r="CO64" i="3"/>
  <c r="CQ63" i="3"/>
  <c r="CP63" i="3"/>
  <c r="CO63" i="3"/>
  <c r="CQ62" i="3"/>
  <c r="CP62" i="3"/>
  <c r="CO62" i="3"/>
  <c r="CQ61" i="3"/>
  <c r="CP61" i="3"/>
  <c r="CO61" i="3"/>
  <c r="CQ60" i="3"/>
  <c r="CP60" i="3"/>
  <c r="CO60" i="3"/>
  <c r="CQ59" i="3"/>
  <c r="CP59" i="3"/>
  <c r="CO59" i="3"/>
  <c r="CN65" i="3"/>
  <c r="CM65" i="3"/>
  <c r="CL65" i="3"/>
  <c r="CK65" i="3"/>
  <c r="CJ65" i="3"/>
  <c r="CI65" i="3"/>
  <c r="CH65" i="3"/>
  <c r="CN64" i="3"/>
  <c r="CM64" i="3"/>
  <c r="CL64" i="3"/>
  <c r="CK64" i="3"/>
  <c r="CJ64" i="3"/>
  <c r="CI64" i="3"/>
  <c r="CH64" i="3"/>
  <c r="CN63" i="3"/>
  <c r="CM63" i="3"/>
  <c r="CL63" i="3"/>
  <c r="CK63" i="3"/>
  <c r="CJ63" i="3"/>
  <c r="CI63" i="3"/>
  <c r="CH63" i="3"/>
  <c r="CN62" i="3"/>
  <c r="CM62" i="3"/>
  <c r="CL62" i="3"/>
  <c r="CK62" i="3"/>
  <c r="CJ62" i="3"/>
  <c r="CI62" i="3"/>
  <c r="CH62" i="3"/>
  <c r="CN61" i="3"/>
  <c r="CM61" i="3"/>
  <c r="CL61" i="3"/>
  <c r="CK61" i="3"/>
  <c r="CJ61" i="3"/>
  <c r="CI61" i="3"/>
  <c r="CH61" i="3"/>
  <c r="CN60" i="3"/>
  <c r="CM60" i="3"/>
  <c r="CL60" i="3"/>
  <c r="CK60" i="3"/>
  <c r="CJ60" i="3"/>
  <c r="CI60" i="3"/>
  <c r="CH60" i="3"/>
  <c r="CK59" i="3"/>
  <c r="CL59" i="3"/>
  <c r="CM59" i="3"/>
  <c r="CN59" i="3"/>
  <c r="CJ59" i="3"/>
  <c r="CI59" i="3"/>
  <c r="CH59" i="3"/>
  <c r="BZ59" i="3"/>
  <c r="BZ60" i="3"/>
  <c r="BZ61" i="3"/>
  <c r="BZ62" i="3"/>
  <c r="BZ63" i="3"/>
  <c r="BZ64" i="3"/>
  <c r="BZ65" i="3"/>
  <c r="CA65" i="3"/>
  <c r="CA64" i="3"/>
  <c r="CA63" i="3"/>
  <c r="CA62" i="3"/>
  <c r="CA61" i="3"/>
  <c r="CA60" i="3"/>
  <c r="CA59" i="3"/>
  <c r="CB59" i="3"/>
  <c r="BV60" i="3"/>
  <c r="BW60" i="3"/>
  <c r="BX60" i="3"/>
  <c r="BY60" i="3"/>
  <c r="CB60" i="3"/>
  <c r="BV61" i="3"/>
  <c r="BW61" i="3"/>
  <c r="BX61" i="3"/>
  <c r="BY61" i="3"/>
  <c r="CB61" i="3"/>
  <c r="BV62" i="3"/>
  <c r="BW62" i="3"/>
  <c r="BX62" i="3"/>
  <c r="BY62" i="3"/>
  <c r="CB62" i="3"/>
  <c r="BV63" i="3"/>
  <c r="BW63" i="3"/>
  <c r="BX63" i="3"/>
  <c r="BY63" i="3"/>
  <c r="CB63" i="3"/>
  <c r="BV64" i="3"/>
  <c r="BW64" i="3"/>
  <c r="BX64" i="3"/>
  <c r="BY64" i="3"/>
  <c r="CB64" i="3"/>
  <c r="BV65" i="3"/>
  <c r="BW65" i="3"/>
  <c r="BX65" i="3"/>
  <c r="BY65" i="3"/>
  <c r="CB65" i="3"/>
  <c r="CC59" i="3"/>
  <c r="CD59" i="3"/>
  <c r="CE59" i="3"/>
  <c r="CF59" i="3"/>
  <c r="CG59" i="3"/>
  <c r="CC60" i="3"/>
  <c r="CD60" i="3"/>
  <c r="CE60" i="3"/>
  <c r="CF60" i="3"/>
  <c r="CG60" i="3"/>
  <c r="CC61" i="3"/>
  <c r="CD61" i="3"/>
  <c r="CE61" i="3"/>
  <c r="CF61" i="3"/>
  <c r="CG61" i="3"/>
  <c r="CC62" i="3"/>
  <c r="CD62" i="3"/>
  <c r="CE62" i="3"/>
  <c r="CF62" i="3"/>
  <c r="CG62" i="3"/>
  <c r="CC63" i="3"/>
  <c r="CD63" i="3"/>
  <c r="CE63" i="3"/>
  <c r="CF63" i="3"/>
  <c r="CG63" i="3"/>
  <c r="CC64" i="3"/>
  <c r="CD64" i="3"/>
  <c r="CE64" i="3"/>
  <c r="CF64" i="3"/>
  <c r="CG64" i="3"/>
  <c r="CC65" i="3"/>
  <c r="CD65" i="3"/>
  <c r="CE65" i="3"/>
  <c r="CF65" i="3"/>
  <c r="CG65" i="3"/>
  <c r="BX59" i="3"/>
  <c r="BY59" i="3"/>
  <c r="BW59" i="3"/>
  <c r="BV59" i="3"/>
  <c r="CP65" i="2"/>
  <c r="CO65" i="2"/>
  <c r="CN65" i="2"/>
  <c r="CP64" i="2"/>
  <c r="CO64" i="2"/>
  <c r="CN64" i="2"/>
  <c r="CP63" i="2"/>
  <c r="CO63" i="2"/>
  <c r="CN63" i="2"/>
  <c r="CP62" i="2"/>
  <c r="CO62" i="2"/>
  <c r="CN62" i="2"/>
  <c r="CP61" i="2"/>
  <c r="CO61" i="2"/>
  <c r="CN61" i="2"/>
  <c r="CP60" i="2"/>
  <c r="CO60" i="2"/>
  <c r="CN60" i="2"/>
  <c r="CN59" i="2"/>
  <c r="CO59" i="2"/>
  <c r="CP59" i="2"/>
  <c r="CM65" i="2"/>
  <c r="CL65" i="2"/>
  <c r="CK65" i="2"/>
  <c r="CJ65" i="2"/>
  <c r="CI65" i="2"/>
  <c r="CH65" i="2"/>
  <c r="CM64" i="2"/>
  <c r="CL64" i="2"/>
  <c r="CK64" i="2"/>
  <c r="CJ64" i="2"/>
  <c r="CI64" i="2"/>
  <c r="CH64" i="2"/>
  <c r="CM63" i="2"/>
  <c r="CL63" i="2"/>
  <c r="CK63" i="2"/>
  <c r="CJ63" i="2"/>
  <c r="CI63" i="2"/>
  <c r="CH63" i="2"/>
  <c r="CM62" i="2"/>
  <c r="CL62" i="2"/>
  <c r="CK62" i="2"/>
  <c r="CJ62" i="2"/>
  <c r="CI62" i="2"/>
  <c r="CH62" i="2"/>
  <c r="CM61" i="2"/>
  <c r="CL61" i="2"/>
  <c r="CK61" i="2"/>
  <c r="CJ61" i="2"/>
  <c r="CI61" i="2"/>
  <c r="CH61" i="2"/>
  <c r="CM60" i="2"/>
  <c r="CL60" i="2"/>
  <c r="CK60" i="2"/>
  <c r="CJ60" i="2"/>
  <c r="CI60" i="2"/>
  <c r="CH60" i="2"/>
  <c r="CK59" i="2"/>
  <c r="CL59" i="2"/>
  <c r="CM59" i="2"/>
  <c r="CJ59" i="2"/>
  <c r="CI59" i="2"/>
  <c r="CH59" i="2"/>
  <c r="CE65" i="2"/>
  <c r="CD65" i="2"/>
  <c r="CC65" i="2"/>
  <c r="CE64" i="2"/>
  <c r="CD64" i="2"/>
  <c r="CC64" i="2"/>
  <c r="CE63" i="2"/>
  <c r="CD63" i="2"/>
  <c r="CC63" i="2"/>
  <c r="CE62" i="2"/>
  <c r="CD62" i="2"/>
  <c r="CC62" i="2"/>
  <c r="CE61" i="2"/>
  <c r="CD61" i="2"/>
  <c r="CC61" i="2"/>
  <c r="CE60" i="2"/>
  <c r="CD60" i="2"/>
  <c r="CC60" i="2"/>
  <c r="CD59" i="2"/>
  <c r="CE59" i="2"/>
  <c r="CC59" i="2"/>
  <c r="CB65" i="2"/>
  <c r="CA65" i="2"/>
  <c r="BZ65" i="2"/>
  <c r="BY65" i="2"/>
  <c r="BX65" i="2"/>
  <c r="BW65" i="2"/>
  <c r="BV65" i="2"/>
  <c r="CB64" i="2"/>
  <c r="CA64" i="2"/>
  <c r="BZ64" i="2"/>
  <c r="BY64" i="2"/>
  <c r="BX64" i="2"/>
  <c r="BW64" i="2"/>
  <c r="BV64" i="2"/>
  <c r="CB63" i="2"/>
  <c r="CA63" i="2"/>
  <c r="BZ63" i="2"/>
  <c r="BY63" i="2"/>
  <c r="BX63" i="2"/>
  <c r="BW63" i="2"/>
  <c r="BV63" i="2"/>
  <c r="CB62" i="2"/>
  <c r="CA62" i="2"/>
  <c r="BZ62" i="2"/>
  <c r="BY62" i="2"/>
  <c r="BX62" i="2"/>
  <c r="BW62" i="2"/>
  <c r="BV62" i="2"/>
  <c r="CB61" i="2"/>
  <c r="CA61" i="2"/>
  <c r="BZ61" i="2"/>
  <c r="BY61" i="2"/>
  <c r="BX61" i="2"/>
  <c r="BW61" i="2"/>
  <c r="BV61" i="2"/>
  <c r="CB60" i="2"/>
  <c r="CA60" i="2"/>
  <c r="BZ60" i="2"/>
  <c r="BY60" i="2"/>
  <c r="BX60" i="2"/>
  <c r="BW60" i="2"/>
  <c r="BV60" i="2"/>
  <c r="BX59" i="2"/>
  <c r="BY59" i="2"/>
  <c r="BZ59" i="2"/>
  <c r="CA59" i="2"/>
  <c r="CB59" i="2"/>
  <c r="BW59" i="2"/>
  <c r="BV59" i="2"/>
  <c r="BQ65" i="3"/>
  <c r="BP65" i="3"/>
  <c r="BQ64" i="3"/>
  <c r="BP64" i="3"/>
  <c r="BQ63" i="3"/>
  <c r="BP63" i="3"/>
  <c r="BQ62" i="3"/>
  <c r="BP62" i="3"/>
  <c r="BQ61" i="3"/>
  <c r="BP61" i="3"/>
  <c r="BQ60" i="3"/>
  <c r="BP60" i="3"/>
  <c r="BQ59" i="3"/>
  <c r="BP59" i="3"/>
  <c r="BM59" i="3"/>
  <c r="BO65" i="3"/>
  <c r="BN65" i="3"/>
  <c r="BM65" i="3"/>
  <c r="BO64" i="3"/>
  <c r="BN64" i="3"/>
  <c r="BM64" i="3"/>
  <c r="BO63" i="3"/>
  <c r="BN63" i="3"/>
  <c r="BM63" i="3"/>
  <c r="BO62" i="3"/>
  <c r="BN62" i="3"/>
  <c r="BM62" i="3"/>
  <c r="BO61" i="3"/>
  <c r="BN61" i="3"/>
  <c r="BM61" i="3"/>
  <c r="BO60" i="3"/>
  <c r="BN60" i="3"/>
  <c r="BM60" i="3"/>
  <c r="BO59" i="3"/>
  <c r="BN59" i="3"/>
  <c r="BL65" i="3"/>
  <c r="BK65" i="3"/>
  <c r="BJ65" i="3"/>
  <c r="BL64" i="3"/>
  <c r="BK64" i="3"/>
  <c r="BJ64" i="3"/>
  <c r="BL63" i="3"/>
  <c r="BK63" i="3"/>
  <c r="BJ63" i="3"/>
  <c r="BL62" i="3"/>
  <c r="BK62" i="3"/>
  <c r="BJ62" i="3"/>
  <c r="BL61" i="3"/>
  <c r="BK61" i="3"/>
  <c r="BJ61" i="3"/>
  <c r="BL60" i="3"/>
  <c r="BK60" i="3"/>
  <c r="BJ60" i="3"/>
  <c r="BL59" i="3"/>
  <c r="BK59" i="3"/>
  <c r="BJ59" i="3"/>
  <c r="BO65" i="2"/>
  <c r="BN65" i="2"/>
  <c r="BM65" i="2"/>
  <c r="BO64" i="2"/>
  <c r="BN64" i="2"/>
  <c r="BM64" i="2"/>
  <c r="BO63" i="2"/>
  <c r="BN63" i="2"/>
  <c r="BM63" i="2"/>
  <c r="BO62" i="2"/>
  <c r="BN62" i="2"/>
  <c r="BM62" i="2"/>
  <c r="BO61" i="2"/>
  <c r="BN61" i="2"/>
  <c r="BM61" i="2"/>
  <c r="BO60" i="2"/>
  <c r="BN60" i="2"/>
  <c r="BM60" i="2"/>
  <c r="BN59" i="2"/>
  <c r="BO59" i="2"/>
  <c r="BM59" i="2"/>
  <c r="BL65" i="2"/>
  <c r="BK65" i="2"/>
  <c r="BJ65" i="2"/>
  <c r="BL64" i="2"/>
  <c r="BK64" i="2"/>
  <c r="BJ64" i="2"/>
  <c r="BL63" i="2"/>
  <c r="BK63" i="2"/>
  <c r="BJ63" i="2"/>
  <c r="BL62" i="2"/>
  <c r="BK62" i="2"/>
  <c r="BJ62" i="2"/>
  <c r="BL61" i="2"/>
  <c r="BK61" i="2"/>
  <c r="BJ61" i="2"/>
  <c r="BL60" i="2"/>
  <c r="BK60" i="2"/>
  <c r="BJ60" i="2"/>
  <c r="BL59" i="2"/>
  <c r="BK59" i="2"/>
  <c r="BJ59" i="2"/>
  <c r="BB61" i="2"/>
  <c r="BB60" i="2"/>
  <c r="BB59" i="2"/>
  <c r="BA61" i="2"/>
  <c r="BA62" i="2"/>
  <c r="BA63" i="2"/>
  <c r="BA64" i="2"/>
  <c r="BA65" i="2"/>
  <c r="BA60" i="2"/>
  <c r="BA59" i="2"/>
  <c r="BI60" i="2"/>
  <c r="BI61" i="2"/>
  <c r="BI62" i="2"/>
  <c r="BI63" i="2"/>
  <c r="BI64" i="2"/>
  <c r="BI65" i="2"/>
  <c r="AZ59" i="2"/>
  <c r="BH65" i="2"/>
  <c r="BG65" i="2"/>
  <c r="BF65" i="2"/>
  <c r="BE65" i="2"/>
  <c r="BD65" i="2"/>
  <c r="BC65" i="2"/>
  <c r="BB65" i="2"/>
  <c r="BH64" i="2"/>
  <c r="BG64" i="2"/>
  <c r="BF64" i="2"/>
  <c r="BE64" i="2"/>
  <c r="BD64" i="2"/>
  <c r="BC64" i="2"/>
  <c r="BB64" i="2"/>
  <c r="BH63" i="2"/>
  <c r="BG63" i="2"/>
  <c r="BF63" i="2"/>
  <c r="BE63" i="2"/>
  <c r="BD63" i="2"/>
  <c r="BC63" i="2"/>
  <c r="BB63" i="2"/>
  <c r="BH62" i="2"/>
  <c r="BG62" i="2"/>
  <c r="BF62" i="2"/>
  <c r="BE62" i="2"/>
  <c r="BD62" i="2"/>
  <c r="BC62" i="2"/>
  <c r="BB62" i="2"/>
  <c r="BH61" i="2"/>
  <c r="BG61" i="2"/>
  <c r="BF61" i="2"/>
  <c r="BE61" i="2"/>
  <c r="BD61" i="2"/>
  <c r="BC61" i="2"/>
  <c r="BH60" i="2"/>
  <c r="BG60" i="2"/>
  <c r="BF60" i="2"/>
  <c r="BE60" i="2"/>
  <c r="BD60" i="2"/>
  <c r="BC60" i="2"/>
  <c r="BC59" i="2"/>
  <c r="BD59" i="2"/>
  <c r="BE59" i="2"/>
  <c r="BF59" i="2"/>
  <c r="BG59" i="2"/>
  <c r="BH59" i="2"/>
  <c r="BI65" i="3"/>
  <c r="BH65" i="3"/>
  <c r="BG65" i="3"/>
  <c r="BF65" i="3"/>
  <c r="BE65" i="3"/>
  <c r="BD65" i="3"/>
  <c r="BC65" i="3"/>
  <c r="BB65" i="3"/>
  <c r="BA65" i="3"/>
  <c r="BI64" i="3"/>
  <c r="BH64" i="3"/>
  <c r="BG64" i="3"/>
  <c r="BF64" i="3"/>
  <c r="BE64" i="3"/>
  <c r="BD64" i="3"/>
  <c r="BC64" i="3"/>
  <c r="BB64" i="3"/>
  <c r="BA64" i="3"/>
  <c r="BI63" i="3"/>
  <c r="BH63" i="3"/>
  <c r="BG63" i="3"/>
  <c r="BF63" i="3"/>
  <c r="BE63" i="3"/>
  <c r="BD63" i="3"/>
  <c r="BC63" i="3"/>
  <c r="BB63" i="3"/>
  <c r="BA63" i="3"/>
  <c r="BI62" i="3"/>
  <c r="BH62" i="3"/>
  <c r="BG62" i="3"/>
  <c r="BF62" i="3"/>
  <c r="BE62" i="3"/>
  <c r="BD62" i="3"/>
  <c r="BC62" i="3"/>
  <c r="BB62" i="3"/>
  <c r="BA62" i="3"/>
  <c r="BI61" i="3"/>
  <c r="BH61" i="3"/>
  <c r="BG61" i="3"/>
  <c r="BF61" i="3"/>
  <c r="BE61" i="3"/>
  <c r="BD61" i="3"/>
  <c r="BC61" i="3"/>
  <c r="BB61" i="3"/>
  <c r="BA61" i="3"/>
  <c r="BI60" i="3"/>
  <c r="BH60" i="3"/>
  <c r="BG60" i="3"/>
  <c r="BF60" i="3"/>
  <c r="BE60" i="3"/>
  <c r="BD60" i="3"/>
  <c r="BC60" i="3"/>
  <c r="BB60" i="3"/>
  <c r="BA60" i="3"/>
  <c r="BB59" i="3"/>
  <c r="BC59" i="3"/>
  <c r="BD59" i="3"/>
  <c r="BE59" i="3"/>
  <c r="BF59" i="3"/>
  <c r="BG59" i="3"/>
  <c r="BH59" i="3"/>
  <c r="BI59" i="3"/>
  <c r="BA59" i="3"/>
  <c r="AZ65" i="2"/>
  <c r="AZ64" i="2"/>
  <c r="AZ63" i="2"/>
  <c r="AZ62" i="2"/>
  <c r="AZ61" i="2"/>
  <c r="AZ60" i="2"/>
  <c r="AR87" i="3"/>
  <c r="AR86" i="3"/>
  <c r="AR85" i="3"/>
  <c r="AR84" i="3"/>
  <c r="AR83" i="3"/>
  <c r="AR82" i="3"/>
  <c r="AR81" i="3"/>
  <c r="AW87" i="3"/>
  <c r="AV87" i="3"/>
  <c r="AU87" i="3"/>
  <c r="AT87" i="3"/>
  <c r="AS87" i="3"/>
  <c r="AW86" i="3"/>
  <c r="AV86" i="3"/>
  <c r="AU86" i="3"/>
  <c r="AT86" i="3"/>
  <c r="AS86" i="3"/>
  <c r="AW85" i="3"/>
  <c r="AV85" i="3"/>
  <c r="AU85" i="3"/>
  <c r="AT85" i="3"/>
  <c r="AS85" i="3"/>
  <c r="AW84" i="3"/>
  <c r="AV84" i="3"/>
  <c r="AU84" i="3"/>
  <c r="AT84" i="3"/>
  <c r="AS84" i="3"/>
  <c r="AW83" i="3"/>
  <c r="AV83" i="3"/>
  <c r="AU83" i="3"/>
  <c r="AT83" i="3"/>
  <c r="AS83" i="3"/>
  <c r="AW82" i="3"/>
  <c r="AV82" i="3"/>
  <c r="AU82" i="3"/>
  <c r="AT82" i="3"/>
  <c r="AS82" i="3"/>
  <c r="AW81" i="3"/>
  <c r="AV81" i="3"/>
  <c r="AU81" i="3"/>
  <c r="AT81" i="3"/>
  <c r="AS81" i="3"/>
  <c r="AT87" i="2"/>
  <c r="AS87" i="2"/>
  <c r="AR87" i="2"/>
  <c r="AT86" i="2"/>
  <c r="AS86" i="2"/>
  <c r="AR86" i="2"/>
  <c r="AT85" i="2"/>
  <c r="AS85" i="2"/>
  <c r="AR85" i="2"/>
  <c r="AT84" i="2"/>
  <c r="AS84" i="2"/>
  <c r="AR84" i="2"/>
  <c r="AT83" i="2"/>
  <c r="AS83" i="2"/>
  <c r="AR83" i="2"/>
  <c r="AT82" i="2"/>
  <c r="AS82" i="2"/>
  <c r="AR82" i="2"/>
  <c r="AT81" i="2"/>
  <c r="AS81" i="2"/>
  <c r="AR81" i="2"/>
  <c r="AW87" i="2"/>
  <c r="AV87" i="2"/>
  <c r="AU87" i="2"/>
  <c r="AW86" i="2"/>
  <c r="AV86" i="2"/>
  <c r="AU86" i="2"/>
  <c r="AW85" i="2"/>
  <c r="AV85" i="2"/>
  <c r="AU85" i="2"/>
  <c r="AW84" i="2"/>
  <c r="AV84" i="2"/>
  <c r="AU84" i="2"/>
  <c r="AW83" i="2"/>
  <c r="AV83" i="2"/>
  <c r="AU83" i="2"/>
  <c r="AW82" i="2"/>
  <c r="AV82" i="2"/>
  <c r="AU82" i="2"/>
  <c r="AW81" i="2"/>
  <c r="AV81" i="2"/>
  <c r="AU81" i="2"/>
  <c r="AP81" i="3"/>
  <c r="AB82" i="2" l="1"/>
  <c r="AB83" i="2"/>
  <c r="AB84" i="2"/>
  <c r="AB85" i="2"/>
  <c r="AB86" i="2"/>
  <c r="AB87" i="2"/>
  <c r="AC85" i="3"/>
  <c r="AB81" i="2"/>
  <c r="AI82" i="3"/>
  <c r="AI83" i="3"/>
  <c r="AI84" i="3"/>
  <c r="AI85" i="3"/>
  <c r="AI86" i="3"/>
  <c r="AI87" i="3"/>
  <c r="AI81" i="3"/>
  <c r="AF82" i="3"/>
  <c r="AF83" i="3"/>
  <c r="AF84" i="3"/>
  <c r="AF85" i="3"/>
  <c r="AF86" i="3"/>
  <c r="AF87" i="3"/>
  <c r="AF81" i="3"/>
  <c r="AC82" i="3"/>
  <c r="AC83" i="3"/>
  <c r="AC84" i="3"/>
  <c r="AC86" i="3"/>
  <c r="AC87" i="3"/>
  <c r="AC81" i="3"/>
  <c r="AI82" i="2"/>
  <c r="AI83" i="2"/>
  <c r="AI84" i="2"/>
  <c r="AI85" i="2"/>
  <c r="AI86" i="2"/>
  <c r="AI87" i="2"/>
  <c r="AI81" i="2"/>
  <c r="AF82" i="2"/>
  <c r="AF83" i="2"/>
  <c r="AF84" i="2"/>
  <c r="AF85" i="2"/>
  <c r="AF86" i="2"/>
  <c r="AF87" i="2"/>
  <c r="AF81" i="2"/>
  <c r="AE82" i="2"/>
  <c r="AE83" i="2"/>
  <c r="AE84" i="2"/>
  <c r="AE85" i="2"/>
  <c r="AE86" i="2"/>
  <c r="AE87" i="2"/>
  <c r="AE81" i="2"/>
  <c r="AA29" i="1"/>
  <c r="AB93" i="3"/>
  <c r="AK39" i="2"/>
  <c r="AJ39" i="2"/>
  <c r="AB39" i="2"/>
  <c r="AC39" i="2"/>
  <c r="AD39" i="2"/>
  <c r="AE39" i="2"/>
  <c r="AF39" i="2"/>
  <c r="AG39" i="2"/>
  <c r="AH39" i="2"/>
  <c r="AI39" i="2"/>
  <c r="AA39" i="2"/>
  <c r="Z39" i="2"/>
  <c r="AM39" i="3"/>
  <c r="AL39" i="3"/>
  <c r="AK39" i="3"/>
  <c r="AJ39" i="3"/>
  <c r="AB39" i="3"/>
  <c r="AC39" i="3"/>
  <c r="AD39" i="3"/>
  <c r="AE39" i="3"/>
  <c r="AF39" i="3"/>
  <c r="AG39" i="3"/>
  <c r="AH39" i="3"/>
  <c r="AI39" i="3"/>
  <c r="AA39" i="3"/>
  <c r="Z39" i="3"/>
  <c r="Y39" i="3"/>
  <c r="X39" i="3"/>
  <c r="W39" i="3"/>
  <c r="V39" i="3"/>
  <c r="Y39" i="2"/>
  <c r="X39" i="2"/>
  <c r="W39" i="2"/>
  <c r="V39" i="2"/>
  <c r="Q15" i="2" l="1"/>
  <c r="S15" i="2"/>
  <c r="S103" i="3"/>
  <c r="T103" i="3"/>
  <c r="U103" i="3"/>
  <c r="S104" i="3"/>
  <c r="T104" i="3"/>
  <c r="U104" i="3"/>
  <c r="S105" i="3"/>
  <c r="T105" i="3"/>
  <c r="U105" i="3"/>
  <c r="S106" i="3"/>
  <c r="T106" i="3"/>
  <c r="U106" i="3"/>
  <c r="S107" i="3"/>
  <c r="T107" i="3"/>
  <c r="U107" i="3"/>
  <c r="S108" i="3"/>
  <c r="T108" i="3"/>
  <c r="U108" i="3"/>
  <c r="S109" i="3"/>
  <c r="T109" i="3"/>
  <c r="U109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V33" i="2"/>
  <c r="CS47" i="11" l="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V74" i="11" l="1"/>
  <c r="W74" i="11"/>
  <c r="X74" i="11"/>
  <c r="T58" i="11" l="1"/>
  <c r="U74" i="11" l="1"/>
  <c r="V31" i="11" l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V14" i="11"/>
  <c r="Z14" i="11"/>
  <c r="AA14" i="11"/>
  <c r="AL14" i="11"/>
  <c r="AM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U14" i="1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E14" i="8"/>
  <c r="T32" i="11" l="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CN10" i="11"/>
  <c r="CN11" i="11"/>
  <c r="CN12" i="11"/>
  <c r="CN13" i="11"/>
  <c r="CF10" i="11"/>
  <c r="CF11" i="11"/>
  <c r="CF12" i="11"/>
  <c r="CF13" i="11"/>
  <c r="BX10" i="11"/>
  <c r="BX11" i="11"/>
  <c r="BX12" i="11"/>
  <c r="BX13" i="11"/>
  <c r="BP10" i="11"/>
  <c r="BP11" i="11"/>
  <c r="BP12" i="11"/>
  <c r="BP13" i="11"/>
  <c r="BH10" i="11"/>
  <c r="BH11" i="11"/>
  <c r="BH12" i="11"/>
  <c r="BH13" i="11"/>
  <c r="AZ10" i="11"/>
  <c r="AZ11" i="11"/>
  <c r="AZ12" i="11"/>
  <c r="AZ13" i="11"/>
  <c r="CQ10" i="11"/>
  <c r="CQ12" i="11"/>
  <c r="CQ13" i="11"/>
  <c r="CQ11" i="11"/>
  <c r="CM10" i="11"/>
  <c r="CM12" i="11"/>
  <c r="CM13" i="11"/>
  <c r="CM11" i="11"/>
  <c r="CI10" i="11"/>
  <c r="CI11" i="11"/>
  <c r="CI12" i="11"/>
  <c r="CI13" i="11"/>
  <c r="CE10" i="11"/>
  <c r="CE11" i="11"/>
  <c r="CE12" i="11"/>
  <c r="CE13" i="11"/>
  <c r="CA10" i="11"/>
  <c r="CA11" i="11"/>
  <c r="CA12" i="11"/>
  <c r="CA13" i="11"/>
  <c r="BW10" i="11"/>
  <c r="BW11" i="11"/>
  <c r="BW12" i="11"/>
  <c r="BW13" i="11"/>
  <c r="BS10" i="11"/>
  <c r="BS11" i="11"/>
  <c r="BS12" i="11"/>
  <c r="BS13" i="11"/>
  <c r="BO10" i="11"/>
  <c r="BO11" i="11"/>
  <c r="BO12" i="11"/>
  <c r="BO13" i="11"/>
  <c r="BK10" i="11"/>
  <c r="BK11" i="11"/>
  <c r="BK12" i="11"/>
  <c r="BK13" i="11"/>
  <c r="BG10" i="11"/>
  <c r="BG11" i="11"/>
  <c r="BG12" i="11"/>
  <c r="BG13" i="11"/>
  <c r="BC10" i="11"/>
  <c r="BC11" i="11"/>
  <c r="BC13" i="11"/>
  <c r="BC12" i="11"/>
  <c r="AY10" i="11"/>
  <c r="AY11" i="11"/>
  <c r="AY12" i="11"/>
  <c r="AY13" i="11"/>
  <c r="AM10" i="11"/>
  <c r="AM11" i="11"/>
  <c r="AM13" i="11"/>
  <c r="AM12" i="11"/>
  <c r="AA10" i="11"/>
  <c r="AA11" i="11"/>
  <c r="AA13" i="11"/>
  <c r="AA12" i="11"/>
  <c r="U10" i="11"/>
  <c r="U11" i="11"/>
  <c r="U12" i="11"/>
  <c r="U13" i="11"/>
  <c r="CH10" i="11"/>
  <c r="CH12" i="11"/>
  <c r="CH13" i="11"/>
  <c r="CH11" i="11"/>
  <c r="BZ10" i="11"/>
  <c r="BZ11" i="11"/>
  <c r="BZ12" i="11"/>
  <c r="BZ13" i="11"/>
  <c r="BR10" i="11"/>
  <c r="BR13" i="11"/>
  <c r="BR12" i="11"/>
  <c r="BR11" i="11"/>
  <c r="BF10" i="11"/>
  <c r="BF13" i="11"/>
  <c r="BF11" i="11"/>
  <c r="BF12" i="11"/>
  <c r="CR10" i="11"/>
  <c r="CR11" i="11"/>
  <c r="CR12" i="11"/>
  <c r="CR13" i="11"/>
  <c r="CJ10" i="11"/>
  <c r="CJ11" i="11"/>
  <c r="CJ12" i="11"/>
  <c r="CJ13" i="11"/>
  <c r="CB10" i="11"/>
  <c r="CB11" i="11"/>
  <c r="CB12" i="11"/>
  <c r="CB13" i="11"/>
  <c r="BT10" i="11"/>
  <c r="BT11" i="11"/>
  <c r="BT12" i="11"/>
  <c r="BT13" i="11"/>
  <c r="BL10" i="11"/>
  <c r="BL11" i="11"/>
  <c r="BL12" i="11"/>
  <c r="BL13" i="11"/>
  <c r="BD10" i="11"/>
  <c r="BD11" i="11"/>
  <c r="BD12" i="11"/>
  <c r="BD13" i="11"/>
  <c r="CP10" i="11"/>
  <c r="CP11" i="11"/>
  <c r="CP12" i="11"/>
  <c r="CP13" i="11"/>
  <c r="CL13" i="11"/>
  <c r="CL11" i="11"/>
  <c r="CL12" i="11"/>
  <c r="CL10" i="11"/>
  <c r="CD13" i="11"/>
  <c r="CD12" i="11"/>
  <c r="CD10" i="11"/>
  <c r="CD11" i="11"/>
  <c r="BV10" i="11"/>
  <c r="BV11" i="11"/>
  <c r="BV12" i="11"/>
  <c r="BV13" i="11"/>
  <c r="BN10" i="11"/>
  <c r="BN12" i="11"/>
  <c r="BN13" i="11"/>
  <c r="BN11" i="11"/>
  <c r="BJ10" i="11"/>
  <c r="BJ11" i="11"/>
  <c r="BJ12" i="11"/>
  <c r="BJ13" i="11"/>
  <c r="BB10" i="11"/>
  <c r="BB11" i="11"/>
  <c r="BB12" i="11"/>
  <c r="BB13" i="11"/>
  <c r="AX10" i="11"/>
  <c r="AX11" i="11"/>
  <c r="AX12" i="11"/>
  <c r="AX13" i="11"/>
  <c r="AL10" i="11"/>
  <c r="AL12" i="11"/>
  <c r="AL13" i="11"/>
  <c r="AL11" i="11"/>
  <c r="Z10" i="11"/>
  <c r="Z11" i="11"/>
  <c r="Z12" i="11"/>
  <c r="Z13" i="11"/>
  <c r="V10" i="11"/>
  <c r="V11" i="11"/>
  <c r="V12" i="11"/>
  <c r="V13" i="11"/>
  <c r="CS11" i="11"/>
  <c r="CS12" i="11"/>
  <c r="CS13" i="11"/>
  <c r="CS10" i="11"/>
  <c r="CO10" i="11"/>
  <c r="CO11" i="11"/>
  <c r="CO12" i="11"/>
  <c r="CO13" i="11"/>
  <c r="CK11" i="11"/>
  <c r="CK12" i="11"/>
  <c r="CK13" i="11"/>
  <c r="CK10" i="11"/>
  <c r="CG10" i="11"/>
  <c r="CG12" i="11"/>
  <c r="CG13" i="11"/>
  <c r="CG11" i="11"/>
  <c r="CC12" i="11"/>
  <c r="CC13" i="11"/>
  <c r="CC10" i="11"/>
  <c r="CC11" i="11"/>
  <c r="BY12" i="11"/>
  <c r="BY13" i="11"/>
  <c r="BY11" i="11"/>
  <c r="BY10" i="11"/>
  <c r="BU10" i="11"/>
  <c r="BU11" i="11"/>
  <c r="BU12" i="11"/>
  <c r="BU13" i="11"/>
  <c r="BQ12" i="11"/>
  <c r="BQ13" i="11"/>
  <c r="BQ11" i="11"/>
  <c r="BQ10" i="11"/>
  <c r="BM12" i="11"/>
  <c r="BM13" i="11"/>
  <c r="BM10" i="11"/>
  <c r="BM11" i="11"/>
  <c r="BI12" i="11"/>
  <c r="BI13" i="11"/>
  <c r="BI10" i="11"/>
  <c r="BI11" i="11"/>
  <c r="BE10" i="11"/>
  <c r="BE11" i="11"/>
  <c r="BE12" i="11"/>
  <c r="BE13" i="11"/>
  <c r="BA12" i="11"/>
  <c r="BA13" i="11"/>
  <c r="BA10" i="11"/>
  <c r="BA11" i="11"/>
  <c r="H6" i="8" l="1"/>
  <c r="I6" i="8" s="1"/>
  <c r="G6" i="8"/>
  <c r="F6" i="8"/>
  <c r="AU61" i="3"/>
  <c r="AU62" i="3"/>
  <c r="AU63" i="3"/>
  <c r="AU64" i="3"/>
  <c r="AU65" i="3"/>
  <c r="AU59" i="3"/>
  <c r="AU60" i="3"/>
  <c r="AR61" i="3"/>
  <c r="AR62" i="3"/>
  <c r="AR63" i="3"/>
  <c r="AR64" i="3"/>
  <c r="AR65" i="3"/>
  <c r="AR60" i="3"/>
  <c r="AP61" i="3"/>
  <c r="AP62" i="3"/>
  <c r="AP63" i="3"/>
  <c r="AP64" i="3"/>
  <c r="AQ64" i="3" s="1"/>
  <c r="AP65" i="3"/>
  <c r="AP60" i="3"/>
  <c r="AQ60" i="3" s="1"/>
  <c r="AQ61" i="3"/>
  <c r="AS61" i="3" s="1"/>
  <c r="AQ62" i="3"/>
  <c r="AS62" i="3" s="1"/>
  <c r="AQ63" i="3"/>
  <c r="AS63" i="3" s="1"/>
  <c r="AQ65" i="3"/>
  <c r="AS65" i="3" s="1"/>
  <c r="AQ59" i="3"/>
  <c r="AR59" i="3" s="1"/>
  <c r="AS59" i="3" s="1"/>
  <c r="AP59" i="3"/>
  <c r="AK92" i="3"/>
  <c r="AS64" i="3" l="1"/>
  <c r="AS60" i="3"/>
  <c r="AY65" i="3" l="1"/>
  <c r="AX65" i="3"/>
  <c r="AY64" i="3"/>
  <c r="AX64" i="3"/>
  <c r="AY63" i="3"/>
  <c r="AX63" i="3"/>
  <c r="AY62" i="3"/>
  <c r="AX62" i="3"/>
  <c r="AY61" i="3"/>
  <c r="AX61" i="3"/>
  <c r="AY60" i="3"/>
  <c r="AX60" i="3"/>
  <c r="AY59" i="3"/>
  <c r="AX59" i="3"/>
  <c r="AY65" i="2"/>
  <c r="AX65" i="2"/>
  <c r="AY64" i="2"/>
  <c r="AX64" i="2"/>
  <c r="AY63" i="2"/>
  <c r="AX63" i="2"/>
  <c r="AY62" i="2"/>
  <c r="AX62" i="2"/>
  <c r="AY61" i="2"/>
  <c r="AX61" i="2"/>
  <c r="AY60" i="2"/>
  <c r="AX60" i="2"/>
  <c r="AY59" i="2"/>
  <c r="AX59" i="2"/>
  <c r="AZ65" i="3"/>
  <c r="AZ64" i="3"/>
  <c r="AZ63" i="3"/>
  <c r="AZ62" i="3"/>
  <c r="AZ61" i="3"/>
  <c r="AZ60" i="3"/>
  <c r="AZ59" i="3"/>
  <c r="BI87" i="2"/>
  <c r="BH87" i="2"/>
  <c r="BF87" i="2"/>
  <c r="BE87" i="2"/>
  <c r="BB87" i="2"/>
  <c r="AY87" i="2"/>
  <c r="BI86" i="2"/>
  <c r="BH86" i="2"/>
  <c r="BF86" i="2"/>
  <c r="BE86" i="2"/>
  <c r="BB86" i="2"/>
  <c r="BI85" i="2"/>
  <c r="BH85" i="2"/>
  <c r="BG85" i="2"/>
  <c r="BF85" i="2"/>
  <c r="BE85" i="2"/>
  <c r="BB85" i="2"/>
  <c r="BA85" i="2"/>
  <c r="AY85" i="2"/>
  <c r="BI84" i="2"/>
  <c r="BH84" i="2"/>
  <c r="BF84" i="2"/>
  <c r="BE84" i="2"/>
  <c r="BB84" i="2"/>
  <c r="BI83" i="2"/>
  <c r="BH83" i="2"/>
  <c r="BF83" i="2"/>
  <c r="BE83" i="2"/>
  <c r="BB83" i="2"/>
  <c r="BI82" i="2"/>
  <c r="BH82" i="2"/>
  <c r="BF82" i="2"/>
  <c r="BE82" i="2"/>
  <c r="BB82" i="2"/>
  <c r="AY82" i="2"/>
  <c r="BH81" i="2"/>
  <c r="BF81" i="2"/>
  <c r="BE81" i="2"/>
  <c r="BC81" i="2"/>
  <c r="BB81" i="2"/>
  <c r="BA81" i="2"/>
  <c r="AX86" i="2"/>
  <c r="AX82" i="2"/>
  <c r="BI87" i="3"/>
  <c r="BH87" i="3"/>
  <c r="BG87" i="3"/>
  <c r="BF87" i="3"/>
  <c r="BE87" i="3"/>
  <c r="BC87" i="3"/>
  <c r="BB87" i="3"/>
  <c r="AY87" i="3"/>
  <c r="BI86" i="3"/>
  <c r="BH86" i="3"/>
  <c r="BF86" i="3"/>
  <c r="BE86" i="3"/>
  <c r="BC86" i="3"/>
  <c r="BB86" i="3"/>
  <c r="AY86" i="3"/>
  <c r="BI85" i="3"/>
  <c r="BH85" i="3"/>
  <c r="BF85" i="3"/>
  <c r="BE85" i="3"/>
  <c r="BC85" i="3"/>
  <c r="BB85" i="3"/>
  <c r="AY85" i="3"/>
  <c r="BI84" i="3"/>
  <c r="BH84" i="3"/>
  <c r="BF84" i="3"/>
  <c r="BE84" i="3"/>
  <c r="BC84" i="3"/>
  <c r="BB84" i="3"/>
  <c r="AY84" i="3"/>
  <c r="BI83" i="3"/>
  <c r="BH83" i="3"/>
  <c r="BG83" i="3"/>
  <c r="BF83" i="3"/>
  <c r="BE83" i="3"/>
  <c r="BC83" i="3"/>
  <c r="BB83" i="3"/>
  <c r="AY83" i="3"/>
  <c r="BI82" i="3"/>
  <c r="BH82" i="3"/>
  <c r="BF82" i="3"/>
  <c r="BE82" i="3"/>
  <c r="BC82" i="3"/>
  <c r="BB82" i="3"/>
  <c r="AY82" i="3"/>
  <c r="BI81" i="3"/>
  <c r="BH81" i="3"/>
  <c r="BF81" i="3"/>
  <c r="BE81" i="3"/>
  <c r="BC81" i="3"/>
  <c r="BB81" i="3"/>
  <c r="AY81" i="3"/>
  <c r="AX87" i="3"/>
  <c r="AX86" i="3"/>
  <c r="AX85" i="3"/>
  <c r="AX84" i="3"/>
  <c r="AX83" i="3"/>
  <c r="AX82" i="3"/>
  <c r="AX81" i="3"/>
  <c r="AL87" i="2"/>
  <c r="AX87" i="2" s="1"/>
  <c r="AL86" i="2"/>
  <c r="AL85" i="2"/>
  <c r="AX85" i="2" s="1"/>
  <c r="AL84" i="2"/>
  <c r="AX84" i="2" s="1"/>
  <c r="AL83" i="2"/>
  <c r="AX83" i="2" s="1"/>
  <c r="AL82" i="2"/>
  <c r="AL81" i="2"/>
  <c r="AX81" i="2" s="1"/>
  <c r="AL82" i="3"/>
  <c r="AL83" i="3"/>
  <c r="AL84" i="3"/>
  <c r="AL85" i="3"/>
  <c r="AL86" i="3"/>
  <c r="AL87" i="3"/>
  <c r="AL81" i="3"/>
  <c r="AN81" i="3"/>
  <c r="AZ81" i="3" s="1"/>
  <c r="BG87" i="2"/>
  <c r="BD87" i="2"/>
  <c r="AQ87" i="2"/>
  <c r="BC87" i="2" s="1"/>
  <c r="AP87" i="2"/>
  <c r="AO87" i="2"/>
  <c r="BA87" i="2" s="1"/>
  <c r="AN87" i="2"/>
  <c r="AZ87" i="2" s="1"/>
  <c r="AM87" i="2"/>
  <c r="BG86" i="2"/>
  <c r="BD86" i="2"/>
  <c r="AQ86" i="2"/>
  <c r="BC86" i="2" s="1"/>
  <c r="AP86" i="2"/>
  <c r="AO86" i="2"/>
  <c r="BA86" i="2" s="1"/>
  <c r="AN86" i="2"/>
  <c r="AZ86" i="2" s="1"/>
  <c r="AM86" i="2"/>
  <c r="AY86" i="2" s="1"/>
  <c r="BD85" i="2"/>
  <c r="AQ85" i="2"/>
  <c r="BC85" i="2" s="1"/>
  <c r="AP85" i="2"/>
  <c r="AO85" i="2"/>
  <c r="AN85" i="2"/>
  <c r="AZ85" i="2" s="1"/>
  <c r="AM85" i="2"/>
  <c r="BG84" i="2"/>
  <c r="BD84" i="2"/>
  <c r="AQ84" i="2"/>
  <c r="BC84" i="2" s="1"/>
  <c r="AP84" i="2"/>
  <c r="AO84" i="2"/>
  <c r="BA84" i="2" s="1"/>
  <c r="AN84" i="2"/>
  <c r="AZ84" i="2" s="1"/>
  <c r="AM84" i="2"/>
  <c r="AY84" i="2" s="1"/>
  <c r="BG83" i="2"/>
  <c r="BD83" i="2"/>
  <c r="AQ83" i="2"/>
  <c r="BC83" i="2" s="1"/>
  <c r="AP83" i="2"/>
  <c r="AO83" i="2"/>
  <c r="BA83" i="2" s="1"/>
  <c r="AN83" i="2"/>
  <c r="AZ83" i="2" s="1"/>
  <c r="AM83" i="2"/>
  <c r="AY83" i="2" s="1"/>
  <c r="BG82" i="2"/>
  <c r="BD82" i="2"/>
  <c r="AQ82" i="2"/>
  <c r="BC82" i="2" s="1"/>
  <c r="AP82" i="2"/>
  <c r="AO82" i="2"/>
  <c r="BA82" i="2" s="1"/>
  <c r="AN82" i="2"/>
  <c r="AZ82" i="2" s="1"/>
  <c r="AM82" i="2"/>
  <c r="BI81" i="2"/>
  <c r="BG81" i="2"/>
  <c r="BD81" i="2"/>
  <c r="AQ81" i="2"/>
  <c r="AP81" i="2"/>
  <c r="AO81" i="2"/>
  <c r="AN81" i="2"/>
  <c r="AZ81" i="2" s="1"/>
  <c r="AM81" i="2"/>
  <c r="AY81" i="2" s="1"/>
  <c r="BD87" i="3"/>
  <c r="AQ87" i="3"/>
  <c r="AP87" i="3"/>
  <c r="AO87" i="3"/>
  <c r="BA87" i="3" s="1"/>
  <c r="AN87" i="3"/>
  <c r="AZ87" i="3" s="1"/>
  <c r="AM87" i="3"/>
  <c r="BG86" i="3"/>
  <c r="BD86" i="3"/>
  <c r="AQ86" i="3"/>
  <c r="AP86" i="3"/>
  <c r="AO86" i="3"/>
  <c r="BA86" i="3" s="1"/>
  <c r="AN86" i="3"/>
  <c r="AZ86" i="3" s="1"/>
  <c r="AM86" i="3"/>
  <c r="BG85" i="3"/>
  <c r="BD85" i="3"/>
  <c r="AQ85" i="3"/>
  <c r="AP85" i="3"/>
  <c r="AO85" i="3"/>
  <c r="BA85" i="3" s="1"/>
  <c r="AN85" i="3"/>
  <c r="AZ85" i="3" s="1"/>
  <c r="AM85" i="3"/>
  <c r="BG84" i="3"/>
  <c r="BD84" i="3"/>
  <c r="AQ84" i="3"/>
  <c r="AP84" i="3"/>
  <c r="AO84" i="3"/>
  <c r="BA84" i="3" s="1"/>
  <c r="AN84" i="3"/>
  <c r="AZ84" i="3" s="1"/>
  <c r="AM84" i="3"/>
  <c r="BD83" i="3"/>
  <c r="AQ83" i="3"/>
  <c r="AP83" i="3"/>
  <c r="AO83" i="3"/>
  <c r="BA83" i="3" s="1"/>
  <c r="AN83" i="3"/>
  <c r="AZ83" i="3" s="1"/>
  <c r="AM83" i="3"/>
  <c r="BG82" i="3"/>
  <c r="BD82" i="3"/>
  <c r="AQ82" i="3"/>
  <c r="AP82" i="3"/>
  <c r="AO82" i="3"/>
  <c r="BA82" i="3" s="1"/>
  <c r="AN82" i="3"/>
  <c r="AZ82" i="3" s="1"/>
  <c r="AM82" i="3"/>
  <c r="BG81" i="3"/>
  <c r="BD81" i="3"/>
  <c r="AQ81" i="3"/>
  <c r="AO81" i="3"/>
  <c r="BA81" i="3" s="1"/>
  <c r="AM81" i="3"/>
  <c r="AL60" i="3"/>
  <c r="AM60" i="3"/>
  <c r="AL61" i="3"/>
  <c r="AM61" i="3"/>
  <c r="AL62" i="3"/>
  <c r="AM62" i="3"/>
  <c r="AL63" i="3"/>
  <c r="AM63" i="3"/>
  <c r="AL64" i="3"/>
  <c r="AM64" i="3"/>
  <c r="AL65" i="3"/>
  <c r="AM65" i="3"/>
  <c r="AM59" i="3"/>
  <c r="AL59" i="3"/>
  <c r="AO65" i="3"/>
  <c r="AO64" i="3"/>
  <c r="AO63" i="3"/>
  <c r="AO62" i="3"/>
  <c r="AO61" i="3"/>
  <c r="AO60" i="3"/>
  <c r="AO59" i="3"/>
  <c r="AC65" i="2"/>
  <c r="AC64" i="2"/>
  <c r="AC63" i="2"/>
  <c r="AC62" i="2"/>
  <c r="AC61" i="2"/>
  <c r="AC60" i="2"/>
  <c r="AC59" i="2"/>
  <c r="AC65" i="3" l="1"/>
  <c r="AC64" i="3"/>
  <c r="AC63" i="3"/>
  <c r="AC62" i="3"/>
  <c r="AC61" i="3"/>
  <c r="AC60" i="3"/>
  <c r="AC59" i="3"/>
  <c r="D5" i="10" l="1"/>
  <c r="E5" i="10" s="1"/>
  <c r="F5" i="10" s="1"/>
  <c r="G5" i="10" s="1"/>
  <c r="H5" i="10" s="1"/>
  <c r="I5" i="10" s="1"/>
  <c r="J5" i="10" s="1"/>
  <c r="L5" i="8" l="1"/>
  <c r="K5" i="8"/>
  <c r="J5" i="8"/>
  <c r="J6" i="8"/>
  <c r="K6" i="8" s="1"/>
  <c r="L6" i="8" s="1"/>
  <c r="U4" i="2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U4" i="3"/>
  <c r="V4" i="3" s="1"/>
  <c r="T4" i="3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M81" i="3"/>
  <c r="BY81" i="3" s="1"/>
  <c r="CK81" i="3" s="1"/>
  <c r="BN81" i="3"/>
  <c r="BZ81" i="3" s="1"/>
  <c r="CL81" i="3" s="1"/>
  <c r="BO81" i="3"/>
  <c r="CA81" i="3" s="1"/>
  <c r="CM81" i="3" s="1"/>
  <c r="BP81" i="3"/>
  <c r="CB81" i="3" s="1"/>
  <c r="CN81" i="3" s="1"/>
  <c r="BQ81" i="3"/>
  <c r="CC81" i="3" s="1"/>
  <c r="CO81" i="3" s="1"/>
  <c r="BR81" i="3"/>
  <c r="CD81" i="3" s="1"/>
  <c r="CP81" i="3" s="1"/>
  <c r="BS81" i="3"/>
  <c r="CE81" i="3" s="1"/>
  <c r="CQ81" i="3" s="1"/>
  <c r="BT81" i="3"/>
  <c r="CF81" i="3" s="1"/>
  <c r="CR81" i="3" s="1"/>
  <c r="BU81" i="3"/>
  <c r="CG81" i="3" s="1"/>
  <c r="CS81" i="3" s="1"/>
  <c r="BL82" i="3"/>
  <c r="BX82" i="3" s="1"/>
  <c r="CJ82" i="3" s="1"/>
  <c r="BM82" i="3"/>
  <c r="BY82" i="3" s="1"/>
  <c r="CK82" i="3" s="1"/>
  <c r="BN82" i="3"/>
  <c r="BZ82" i="3" s="1"/>
  <c r="CL82" i="3" s="1"/>
  <c r="BO82" i="3"/>
  <c r="CA82" i="3" s="1"/>
  <c r="CM82" i="3" s="1"/>
  <c r="BP82" i="3"/>
  <c r="CB82" i="3" s="1"/>
  <c r="CN82" i="3" s="1"/>
  <c r="BQ82" i="3"/>
  <c r="CC82" i="3" s="1"/>
  <c r="CO82" i="3" s="1"/>
  <c r="BR82" i="3"/>
  <c r="CD82" i="3" s="1"/>
  <c r="CP82" i="3" s="1"/>
  <c r="BS82" i="3"/>
  <c r="CE82" i="3" s="1"/>
  <c r="CQ82" i="3" s="1"/>
  <c r="BT82" i="3"/>
  <c r="CF82" i="3" s="1"/>
  <c r="CR82" i="3" s="1"/>
  <c r="BU82" i="3"/>
  <c r="CG82" i="3" s="1"/>
  <c r="CS82" i="3" s="1"/>
  <c r="BL83" i="3"/>
  <c r="BX83" i="3" s="1"/>
  <c r="CJ83" i="3" s="1"/>
  <c r="BM83" i="3"/>
  <c r="BY83" i="3" s="1"/>
  <c r="CK83" i="3" s="1"/>
  <c r="BN83" i="3"/>
  <c r="BZ83" i="3" s="1"/>
  <c r="CL83" i="3" s="1"/>
  <c r="BO83" i="3"/>
  <c r="CA83" i="3" s="1"/>
  <c r="CM83" i="3" s="1"/>
  <c r="BP83" i="3"/>
  <c r="CB83" i="3" s="1"/>
  <c r="CN83" i="3" s="1"/>
  <c r="BQ83" i="3"/>
  <c r="CC83" i="3" s="1"/>
  <c r="CO83" i="3" s="1"/>
  <c r="BR83" i="3"/>
  <c r="CD83" i="3" s="1"/>
  <c r="CP83" i="3" s="1"/>
  <c r="BS83" i="3"/>
  <c r="CE83" i="3" s="1"/>
  <c r="CQ83" i="3" s="1"/>
  <c r="BT83" i="3"/>
  <c r="CF83" i="3" s="1"/>
  <c r="CR83" i="3" s="1"/>
  <c r="BU83" i="3"/>
  <c r="CG83" i="3" s="1"/>
  <c r="CS83" i="3" s="1"/>
  <c r="BL84" i="3"/>
  <c r="BX84" i="3" s="1"/>
  <c r="CJ84" i="3" s="1"/>
  <c r="BM84" i="3"/>
  <c r="BY84" i="3" s="1"/>
  <c r="CK84" i="3" s="1"/>
  <c r="BN84" i="3"/>
  <c r="BZ84" i="3" s="1"/>
  <c r="CL84" i="3" s="1"/>
  <c r="BO84" i="3"/>
  <c r="CA84" i="3" s="1"/>
  <c r="CM84" i="3" s="1"/>
  <c r="BP84" i="3"/>
  <c r="CB84" i="3" s="1"/>
  <c r="CN84" i="3" s="1"/>
  <c r="BQ84" i="3"/>
  <c r="CC84" i="3" s="1"/>
  <c r="CO84" i="3" s="1"/>
  <c r="BR84" i="3"/>
  <c r="CD84" i="3" s="1"/>
  <c r="CP84" i="3" s="1"/>
  <c r="BS84" i="3"/>
  <c r="CE84" i="3" s="1"/>
  <c r="CQ84" i="3" s="1"/>
  <c r="BT84" i="3"/>
  <c r="CF84" i="3" s="1"/>
  <c r="CR84" i="3" s="1"/>
  <c r="BU84" i="3"/>
  <c r="CG84" i="3" s="1"/>
  <c r="CS84" i="3" s="1"/>
  <c r="BL85" i="3"/>
  <c r="BX85" i="3" s="1"/>
  <c r="CJ85" i="3" s="1"/>
  <c r="BM85" i="3"/>
  <c r="BY85" i="3" s="1"/>
  <c r="CK85" i="3" s="1"/>
  <c r="BN85" i="3"/>
  <c r="BZ85" i="3" s="1"/>
  <c r="CL85" i="3" s="1"/>
  <c r="BO85" i="3"/>
  <c r="CA85" i="3" s="1"/>
  <c r="CM85" i="3" s="1"/>
  <c r="BP85" i="3"/>
  <c r="CB85" i="3" s="1"/>
  <c r="CN85" i="3" s="1"/>
  <c r="BQ85" i="3"/>
  <c r="CC85" i="3" s="1"/>
  <c r="CO85" i="3" s="1"/>
  <c r="BR85" i="3"/>
  <c r="CD85" i="3" s="1"/>
  <c r="CP85" i="3" s="1"/>
  <c r="BS85" i="3"/>
  <c r="CE85" i="3" s="1"/>
  <c r="CQ85" i="3" s="1"/>
  <c r="BT85" i="3"/>
  <c r="CF85" i="3" s="1"/>
  <c r="CR85" i="3" s="1"/>
  <c r="BU85" i="3"/>
  <c r="CG85" i="3" s="1"/>
  <c r="CS85" i="3" s="1"/>
  <c r="BL86" i="3"/>
  <c r="BX86" i="3" s="1"/>
  <c r="CJ86" i="3" s="1"/>
  <c r="BM86" i="3"/>
  <c r="BY86" i="3" s="1"/>
  <c r="CK86" i="3" s="1"/>
  <c r="BN86" i="3"/>
  <c r="BZ86" i="3" s="1"/>
  <c r="CL86" i="3" s="1"/>
  <c r="BO86" i="3"/>
  <c r="CA86" i="3" s="1"/>
  <c r="CM86" i="3" s="1"/>
  <c r="BP86" i="3"/>
  <c r="CB86" i="3" s="1"/>
  <c r="CN86" i="3" s="1"/>
  <c r="BQ86" i="3"/>
  <c r="CC86" i="3" s="1"/>
  <c r="CO86" i="3" s="1"/>
  <c r="BR86" i="3"/>
  <c r="CD86" i="3" s="1"/>
  <c r="CP86" i="3" s="1"/>
  <c r="BS86" i="3"/>
  <c r="CE86" i="3" s="1"/>
  <c r="CQ86" i="3" s="1"/>
  <c r="BT86" i="3"/>
  <c r="CF86" i="3" s="1"/>
  <c r="CR86" i="3" s="1"/>
  <c r="BU86" i="3"/>
  <c r="CG86" i="3" s="1"/>
  <c r="CS86" i="3" s="1"/>
  <c r="BL87" i="3"/>
  <c r="BX87" i="3" s="1"/>
  <c r="CJ87" i="3" s="1"/>
  <c r="BM87" i="3"/>
  <c r="BY87" i="3" s="1"/>
  <c r="CK87" i="3" s="1"/>
  <c r="BN87" i="3"/>
  <c r="BZ87" i="3" s="1"/>
  <c r="CL87" i="3" s="1"/>
  <c r="BO87" i="3"/>
  <c r="CA87" i="3" s="1"/>
  <c r="CM87" i="3" s="1"/>
  <c r="BP87" i="3"/>
  <c r="CB87" i="3" s="1"/>
  <c r="CN87" i="3" s="1"/>
  <c r="BQ87" i="3"/>
  <c r="CC87" i="3" s="1"/>
  <c r="CO87" i="3" s="1"/>
  <c r="BR87" i="3"/>
  <c r="CD87" i="3" s="1"/>
  <c r="CP87" i="3" s="1"/>
  <c r="BS87" i="3"/>
  <c r="CE87" i="3" s="1"/>
  <c r="CQ87" i="3" s="1"/>
  <c r="BT87" i="3"/>
  <c r="CF87" i="3" s="1"/>
  <c r="CR87" i="3" s="1"/>
  <c r="BU87" i="3"/>
  <c r="CG87" i="3" s="1"/>
  <c r="CS87" i="3" s="1"/>
  <c r="BK83" i="3"/>
  <c r="BW83" i="3" s="1"/>
  <c r="CI83" i="3" s="1"/>
  <c r="BK85" i="3"/>
  <c r="BW85" i="3" s="1"/>
  <c r="CI85" i="3" s="1"/>
  <c r="BJ87" i="3"/>
  <c r="BV87" i="3" s="1"/>
  <c r="CH87" i="3" s="1"/>
  <c r="BL81" i="3"/>
  <c r="BX81" i="3" s="1"/>
  <c r="CJ81" i="3" s="1"/>
  <c r="BK84" i="3"/>
  <c r="BW84" i="3" s="1"/>
  <c r="CI84" i="3" s="1"/>
  <c r="BK86" i="3"/>
  <c r="BW86" i="3" s="1"/>
  <c r="CI86" i="3" s="1"/>
  <c r="BK87" i="3"/>
  <c r="BW87" i="3" s="1"/>
  <c r="CI87" i="3" s="1"/>
  <c r="BK82" i="3"/>
  <c r="BW82" i="3" s="1"/>
  <c r="CI82" i="3" s="1"/>
  <c r="BK81" i="3"/>
  <c r="BW81" i="3" s="1"/>
  <c r="CI81" i="3" s="1"/>
  <c r="BJ83" i="3"/>
  <c r="BV83" i="3" s="1"/>
  <c r="CH83" i="3" s="1"/>
  <c r="BJ84" i="3"/>
  <c r="BV84" i="3" s="1"/>
  <c r="CH84" i="3" s="1"/>
  <c r="BJ85" i="3"/>
  <c r="BV85" i="3" s="1"/>
  <c r="CH85" i="3" s="1"/>
  <c r="BJ86" i="3"/>
  <c r="BV86" i="3" s="1"/>
  <c r="CH86" i="3" s="1"/>
  <c r="BJ82" i="3"/>
  <c r="BV82" i="3" s="1"/>
  <c r="CH82" i="3" s="1"/>
  <c r="BJ81" i="3"/>
  <c r="BV81" i="3" s="1"/>
  <c r="CH81" i="3" s="1"/>
  <c r="BQ81" i="2"/>
  <c r="CC81" i="2" s="1"/>
  <c r="CO81" i="2" s="1"/>
  <c r="BS84" i="2"/>
  <c r="CE84" i="2" s="1"/>
  <c r="CQ84" i="2" s="1"/>
  <c r="BU87" i="2"/>
  <c r="CG87" i="2" s="1"/>
  <c r="CS87" i="2" s="1"/>
  <c r="BL81" i="2"/>
  <c r="BX81" i="2" s="1"/>
  <c r="CJ81" i="2" s="1"/>
  <c r="BM81" i="2"/>
  <c r="BY81" i="2" s="1"/>
  <c r="CK81" i="2" s="1"/>
  <c r="BN81" i="2"/>
  <c r="BZ81" i="2" s="1"/>
  <c r="CL81" i="2" s="1"/>
  <c r="BO81" i="2"/>
  <c r="CA81" i="2" s="1"/>
  <c r="CM81" i="2" s="1"/>
  <c r="BP81" i="2"/>
  <c r="CB81" i="2" s="1"/>
  <c r="CN81" i="2" s="1"/>
  <c r="BR81" i="2"/>
  <c r="CD81" i="2" s="1"/>
  <c r="CP81" i="2" s="1"/>
  <c r="BS81" i="2"/>
  <c r="CE81" i="2" s="1"/>
  <c r="CQ81" i="2" s="1"/>
  <c r="BT81" i="2"/>
  <c r="CF81" i="2" s="1"/>
  <c r="CR81" i="2" s="1"/>
  <c r="BU81" i="2"/>
  <c r="CG81" i="2" s="1"/>
  <c r="CS81" i="2" s="1"/>
  <c r="BL82" i="2"/>
  <c r="BX82" i="2" s="1"/>
  <c r="CJ82" i="2" s="1"/>
  <c r="BM82" i="2"/>
  <c r="BY82" i="2" s="1"/>
  <c r="CK82" i="2" s="1"/>
  <c r="BN82" i="2"/>
  <c r="BZ82" i="2" s="1"/>
  <c r="CL82" i="2" s="1"/>
  <c r="BO82" i="2"/>
  <c r="CA82" i="2" s="1"/>
  <c r="CM82" i="2" s="1"/>
  <c r="BP82" i="2"/>
  <c r="CB82" i="2" s="1"/>
  <c r="CN82" i="2" s="1"/>
  <c r="BQ82" i="2"/>
  <c r="CC82" i="2" s="1"/>
  <c r="CO82" i="2" s="1"/>
  <c r="BR82" i="2"/>
  <c r="CD82" i="2" s="1"/>
  <c r="CP82" i="2" s="1"/>
  <c r="BS82" i="2"/>
  <c r="CE82" i="2" s="1"/>
  <c r="CQ82" i="2" s="1"/>
  <c r="BT82" i="2"/>
  <c r="CF82" i="2" s="1"/>
  <c r="CR82" i="2" s="1"/>
  <c r="BU82" i="2"/>
  <c r="CG82" i="2" s="1"/>
  <c r="CS82" i="2" s="1"/>
  <c r="BL83" i="2"/>
  <c r="BX83" i="2" s="1"/>
  <c r="CJ83" i="2" s="1"/>
  <c r="BM83" i="2"/>
  <c r="BY83" i="2" s="1"/>
  <c r="CK83" i="2" s="1"/>
  <c r="BN83" i="2"/>
  <c r="BZ83" i="2" s="1"/>
  <c r="CL83" i="2" s="1"/>
  <c r="BO83" i="2"/>
  <c r="CA83" i="2" s="1"/>
  <c r="CM83" i="2" s="1"/>
  <c r="BP83" i="2"/>
  <c r="CB83" i="2" s="1"/>
  <c r="CN83" i="2" s="1"/>
  <c r="BQ83" i="2"/>
  <c r="CC83" i="2" s="1"/>
  <c r="CO83" i="2" s="1"/>
  <c r="BR83" i="2"/>
  <c r="CD83" i="2" s="1"/>
  <c r="CP83" i="2" s="1"/>
  <c r="BS83" i="2"/>
  <c r="CE83" i="2" s="1"/>
  <c r="CQ83" i="2" s="1"/>
  <c r="BT83" i="2"/>
  <c r="CF83" i="2" s="1"/>
  <c r="CR83" i="2" s="1"/>
  <c r="BU83" i="2"/>
  <c r="CG83" i="2" s="1"/>
  <c r="CS83" i="2" s="1"/>
  <c r="BL84" i="2"/>
  <c r="BX84" i="2" s="1"/>
  <c r="CJ84" i="2" s="1"/>
  <c r="BM84" i="2"/>
  <c r="BY84" i="2" s="1"/>
  <c r="CK84" i="2" s="1"/>
  <c r="BN84" i="2"/>
  <c r="BZ84" i="2" s="1"/>
  <c r="CL84" i="2" s="1"/>
  <c r="BO84" i="2"/>
  <c r="CA84" i="2" s="1"/>
  <c r="CM84" i="2" s="1"/>
  <c r="BP84" i="2"/>
  <c r="CB84" i="2" s="1"/>
  <c r="CN84" i="2" s="1"/>
  <c r="BQ84" i="2"/>
  <c r="CC84" i="2" s="1"/>
  <c r="CO84" i="2" s="1"/>
  <c r="BR84" i="2"/>
  <c r="CD84" i="2" s="1"/>
  <c r="CP84" i="2" s="1"/>
  <c r="BT84" i="2"/>
  <c r="CF84" i="2" s="1"/>
  <c r="CR84" i="2" s="1"/>
  <c r="BU84" i="2"/>
  <c r="CG84" i="2" s="1"/>
  <c r="CS84" i="2" s="1"/>
  <c r="BL85" i="2"/>
  <c r="BX85" i="2" s="1"/>
  <c r="CJ85" i="2" s="1"/>
  <c r="BM85" i="2"/>
  <c r="BY85" i="2" s="1"/>
  <c r="CK85" i="2" s="1"/>
  <c r="BN85" i="2"/>
  <c r="BZ85" i="2" s="1"/>
  <c r="CL85" i="2" s="1"/>
  <c r="BO85" i="2"/>
  <c r="CA85" i="2" s="1"/>
  <c r="CM85" i="2" s="1"/>
  <c r="BP85" i="2"/>
  <c r="CB85" i="2" s="1"/>
  <c r="CN85" i="2" s="1"/>
  <c r="BQ85" i="2"/>
  <c r="CC85" i="2" s="1"/>
  <c r="CO85" i="2" s="1"/>
  <c r="BR85" i="2"/>
  <c r="CD85" i="2" s="1"/>
  <c r="CP85" i="2" s="1"/>
  <c r="BS85" i="2"/>
  <c r="CE85" i="2" s="1"/>
  <c r="CQ85" i="2" s="1"/>
  <c r="BT85" i="2"/>
  <c r="CF85" i="2" s="1"/>
  <c r="CR85" i="2" s="1"/>
  <c r="BU85" i="2"/>
  <c r="CG85" i="2" s="1"/>
  <c r="CS85" i="2" s="1"/>
  <c r="BL86" i="2"/>
  <c r="BX86" i="2" s="1"/>
  <c r="CJ86" i="2" s="1"/>
  <c r="BM86" i="2"/>
  <c r="BY86" i="2" s="1"/>
  <c r="CK86" i="2" s="1"/>
  <c r="BN86" i="2"/>
  <c r="BZ86" i="2" s="1"/>
  <c r="CL86" i="2" s="1"/>
  <c r="BO86" i="2"/>
  <c r="CA86" i="2" s="1"/>
  <c r="CM86" i="2" s="1"/>
  <c r="BP86" i="2"/>
  <c r="CB86" i="2" s="1"/>
  <c r="CN86" i="2" s="1"/>
  <c r="BQ86" i="2"/>
  <c r="CC86" i="2" s="1"/>
  <c r="CO86" i="2" s="1"/>
  <c r="BR86" i="2"/>
  <c r="CD86" i="2" s="1"/>
  <c r="CP86" i="2" s="1"/>
  <c r="BS86" i="2"/>
  <c r="CE86" i="2" s="1"/>
  <c r="CQ86" i="2" s="1"/>
  <c r="BT86" i="2"/>
  <c r="CF86" i="2" s="1"/>
  <c r="CR86" i="2" s="1"/>
  <c r="BU86" i="2"/>
  <c r="CG86" i="2" s="1"/>
  <c r="CS86" i="2" s="1"/>
  <c r="BL87" i="2"/>
  <c r="BX87" i="2" s="1"/>
  <c r="CJ87" i="2" s="1"/>
  <c r="BM87" i="2"/>
  <c r="BY87" i="2" s="1"/>
  <c r="CK87" i="2" s="1"/>
  <c r="BN87" i="2"/>
  <c r="BZ87" i="2" s="1"/>
  <c r="CL87" i="2" s="1"/>
  <c r="BO87" i="2"/>
  <c r="CA87" i="2" s="1"/>
  <c r="CM87" i="2" s="1"/>
  <c r="BP87" i="2"/>
  <c r="CB87" i="2" s="1"/>
  <c r="CN87" i="2" s="1"/>
  <c r="BQ87" i="2"/>
  <c r="CC87" i="2" s="1"/>
  <c r="CO87" i="2" s="1"/>
  <c r="BR87" i="2"/>
  <c r="CD87" i="2" s="1"/>
  <c r="CP87" i="2" s="1"/>
  <c r="BS87" i="2"/>
  <c r="CE87" i="2" s="1"/>
  <c r="CQ87" i="2" s="1"/>
  <c r="BT87" i="2"/>
  <c r="CF87" i="2" s="1"/>
  <c r="CR87" i="2" s="1"/>
  <c r="BK81" i="2"/>
  <c r="BW81" i="2" s="1"/>
  <c r="CI81" i="2" s="1"/>
  <c r="BK82" i="2"/>
  <c r="BW82" i="2" s="1"/>
  <c r="CI82" i="2" s="1"/>
  <c r="BK83" i="2"/>
  <c r="BW83" i="2" s="1"/>
  <c r="CI83" i="2" s="1"/>
  <c r="BK84" i="2"/>
  <c r="BW84" i="2" s="1"/>
  <c r="CI84" i="2" s="1"/>
  <c r="BK85" i="2"/>
  <c r="BW85" i="2" s="1"/>
  <c r="CI85" i="2" s="1"/>
  <c r="BK86" i="2"/>
  <c r="BW86" i="2" s="1"/>
  <c r="CI86" i="2" s="1"/>
  <c r="BK87" i="2"/>
  <c r="BW87" i="2" s="1"/>
  <c r="CI87" i="2" s="1"/>
  <c r="BJ82" i="2"/>
  <c r="BV82" i="2" s="1"/>
  <c r="CH82" i="2" s="1"/>
  <c r="BJ83" i="2"/>
  <c r="BV83" i="2" s="1"/>
  <c r="CH83" i="2" s="1"/>
  <c r="BJ84" i="2"/>
  <c r="BV84" i="2" s="1"/>
  <c r="CH84" i="2" s="1"/>
  <c r="BJ85" i="2"/>
  <c r="BV85" i="2" s="1"/>
  <c r="CH85" i="2" s="1"/>
  <c r="BJ86" i="2"/>
  <c r="BV86" i="2" s="1"/>
  <c r="CH86" i="2" s="1"/>
  <c r="BJ87" i="2"/>
  <c r="BV87" i="2" s="1"/>
  <c r="CH87" i="2" s="1"/>
  <c r="BJ81" i="2"/>
  <c r="BV81" i="2" s="1"/>
  <c r="CH81" i="2" s="1"/>
  <c r="U4" i="1" l="1"/>
  <c r="W4" i="3"/>
  <c r="V4" i="1"/>
  <c r="W4" i="1"/>
  <c r="X4" i="3"/>
  <c r="Y4" i="3" l="1"/>
  <c r="X4" i="1"/>
  <c r="Y4" i="1" l="1"/>
  <c r="Z4" i="3"/>
  <c r="Z4" i="1" l="1"/>
  <c r="AA4" i="3"/>
  <c r="AA4" i="1" l="1"/>
  <c r="AB4" i="3"/>
  <c r="AC4" i="3" l="1"/>
  <c r="AB4" i="1"/>
  <c r="AC4" i="1" l="1"/>
  <c r="AD4" i="3"/>
  <c r="AD4" i="1" l="1"/>
  <c r="AE4" i="3"/>
  <c r="AE4" i="1" l="1"/>
  <c r="AF4" i="3"/>
  <c r="AG4" i="3" l="1"/>
  <c r="AF4" i="1"/>
  <c r="AG4" i="1" l="1"/>
  <c r="AH4" i="3"/>
  <c r="AH4" i="1" l="1"/>
  <c r="AI4" i="3"/>
  <c r="AI4" i="1" l="1"/>
  <c r="AJ4" i="3"/>
  <c r="AK4" i="3" l="1"/>
  <c r="AJ4" i="1"/>
  <c r="AK4" i="1" l="1"/>
  <c r="AL4" i="3"/>
  <c r="AL4" i="1" l="1"/>
  <c r="AM4" i="3"/>
  <c r="AM4" i="1" l="1"/>
  <c r="AN4" i="3"/>
  <c r="AO4" i="3" l="1"/>
  <c r="AN4" i="1"/>
  <c r="AO4" i="1" l="1"/>
  <c r="AP4" i="3"/>
  <c r="AP4" i="1" l="1"/>
  <c r="AQ4" i="3"/>
  <c r="AQ4" i="1" l="1"/>
  <c r="AR4" i="3"/>
  <c r="AS4" i="3" l="1"/>
  <c r="AR4" i="1"/>
  <c r="AS4" i="1" l="1"/>
  <c r="AT4" i="3"/>
  <c r="AT4" i="1" l="1"/>
  <c r="AU4" i="3"/>
  <c r="AU4" i="1" l="1"/>
  <c r="AV4" i="3"/>
  <c r="AW4" i="3" l="1"/>
  <c r="AV4" i="1"/>
  <c r="AW4" i="1" l="1"/>
  <c r="AX4" i="3"/>
  <c r="AX4" i="1" l="1"/>
  <c r="AY4" i="3"/>
  <c r="AY4" i="1" l="1"/>
  <c r="AZ4" i="3"/>
  <c r="BA4" i="3" l="1"/>
  <c r="AZ4" i="1"/>
  <c r="BA4" i="1" l="1"/>
  <c r="BB4" i="3"/>
  <c r="BB4" i="1" l="1"/>
  <c r="BC4" i="3"/>
  <c r="BC4" i="1" l="1"/>
  <c r="BD4" i="3"/>
  <c r="BE4" i="3" l="1"/>
  <c r="BD4" i="1"/>
  <c r="BE4" i="1" l="1"/>
  <c r="BF4" i="3"/>
  <c r="BF4" i="1" l="1"/>
  <c r="BG4" i="3"/>
  <c r="BG4" i="1" l="1"/>
  <c r="BH4" i="3"/>
  <c r="BI4" i="3" l="1"/>
  <c r="BH4" i="1"/>
  <c r="BI4" i="1" l="1"/>
  <c r="BJ4" i="3"/>
  <c r="BJ4" i="1" l="1"/>
  <c r="BK4" i="3"/>
  <c r="BK4" i="1" l="1"/>
  <c r="BL4" i="3"/>
  <c r="BM4" i="3" l="1"/>
  <c r="BL4" i="1"/>
  <c r="BM4" i="1" l="1"/>
  <c r="BN4" i="3"/>
  <c r="BN4" i="1" l="1"/>
  <c r="BO4" i="3"/>
  <c r="BO4" i="1" l="1"/>
  <c r="BP4" i="3"/>
  <c r="BQ4" i="3" l="1"/>
  <c r="BP4" i="1"/>
  <c r="BQ4" i="1" l="1"/>
  <c r="BR4" i="3"/>
  <c r="BR4" i="1" l="1"/>
  <c r="BS4" i="3"/>
  <c r="BS4" i="1" l="1"/>
  <c r="BT4" i="3"/>
  <c r="BU4" i="3" l="1"/>
  <c r="BT4" i="1"/>
  <c r="BU4" i="1" l="1"/>
  <c r="BV4" i="3"/>
  <c r="BV4" i="1" l="1"/>
  <c r="BW4" i="3"/>
  <c r="BW4" i="1" l="1"/>
  <c r="BX4" i="3"/>
  <c r="BY4" i="3" l="1"/>
  <c r="BX4" i="1"/>
  <c r="BY4" i="1" l="1"/>
  <c r="BZ4" i="3"/>
  <c r="BZ4" i="1" l="1"/>
  <c r="CA4" i="3"/>
  <c r="CA4" i="1" l="1"/>
  <c r="CB4" i="3"/>
  <c r="CC4" i="3" l="1"/>
  <c r="CB4" i="1"/>
  <c r="CC4" i="1" l="1"/>
  <c r="CD4" i="3"/>
  <c r="CD4" i="1" l="1"/>
  <c r="CE4" i="3"/>
  <c r="CE4" i="1" l="1"/>
  <c r="CF4" i="3"/>
  <c r="CG4" i="3" l="1"/>
  <c r="CF4" i="1"/>
  <c r="CG4" i="1" l="1"/>
  <c r="CH4" i="3"/>
  <c r="CH4" i="1" l="1"/>
  <c r="CI4" i="3"/>
  <c r="CI4" i="1" l="1"/>
  <c r="CJ4" i="3"/>
  <c r="CK4" i="3" l="1"/>
  <c r="CJ4" i="1"/>
  <c r="CK4" i="1" l="1"/>
  <c r="CL4" i="3"/>
  <c r="CL4" i="1" l="1"/>
  <c r="CM4" i="3"/>
  <c r="CM4" i="1" l="1"/>
  <c r="CN4" i="3"/>
  <c r="CO4" i="3" l="1"/>
  <c r="CN4" i="1"/>
  <c r="CO4" i="1" l="1"/>
  <c r="CP4" i="3"/>
  <c r="CP4" i="1" l="1"/>
  <c r="CQ4" i="3"/>
  <c r="CQ4" i="1" l="1"/>
  <c r="CR4" i="3"/>
  <c r="CS4" i="3" l="1"/>
  <c r="CS4" i="1" s="1"/>
  <c r="CR4" i="1"/>
  <c r="AL95" i="2" l="1"/>
  <c r="U80" i="2"/>
  <c r="AD65" i="3"/>
  <c r="AE65" i="3" s="1"/>
  <c r="AF65" i="3" s="1"/>
  <c r="AG65" i="3" s="1"/>
  <c r="AH65" i="3" s="1"/>
  <c r="AI65" i="3" s="1"/>
  <c r="AJ65" i="3" s="1"/>
  <c r="AK65" i="3" s="1"/>
  <c r="AD64" i="3"/>
  <c r="AE64" i="3" s="1"/>
  <c r="AF64" i="3" s="1"/>
  <c r="AG64" i="3" s="1"/>
  <c r="AH64" i="3" s="1"/>
  <c r="AI64" i="3" s="1"/>
  <c r="AJ64" i="3" s="1"/>
  <c r="AK64" i="3" s="1"/>
  <c r="AD63" i="3"/>
  <c r="AE63" i="3" s="1"/>
  <c r="AF63" i="3" s="1"/>
  <c r="AG63" i="3" s="1"/>
  <c r="AH63" i="3" s="1"/>
  <c r="AI63" i="3" s="1"/>
  <c r="AJ63" i="3" s="1"/>
  <c r="AK63" i="3" s="1"/>
  <c r="AD62" i="3"/>
  <c r="AE62" i="3" s="1"/>
  <c r="AF62" i="3" s="1"/>
  <c r="AG62" i="3" s="1"/>
  <c r="AH62" i="3" s="1"/>
  <c r="AI62" i="3" s="1"/>
  <c r="AJ62" i="3" s="1"/>
  <c r="AK62" i="3" s="1"/>
  <c r="AD61" i="3"/>
  <c r="AE61" i="3" s="1"/>
  <c r="AF61" i="3" s="1"/>
  <c r="AG61" i="3" s="1"/>
  <c r="AH61" i="3" s="1"/>
  <c r="AI61" i="3" s="1"/>
  <c r="AJ61" i="3" s="1"/>
  <c r="AK61" i="3" s="1"/>
  <c r="AD60" i="3"/>
  <c r="AE60" i="3" s="1"/>
  <c r="AF60" i="3" s="1"/>
  <c r="AG60" i="3" s="1"/>
  <c r="AH60" i="3" s="1"/>
  <c r="AI60" i="3" s="1"/>
  <c r="AJ60" i="3" s="1"/>
  <c r="AK60" i="3" s="1"/>
  <c r="AD59" i="3"/>
  <c r="AE59" i="3" s="1"/>
  <c r="AF59" i="3" s="1"/>
  <c r="AG59" i="3" s="1"/>
  <c r="AH59" i="3" s="1"/>
  <c r="AI59" i="3" s="1"/>
  <c r="AJ59" i="3" s="1"/>
  <c r="AK59" i="3" s="1"/>
  <c r="AN59" i="2"/>
  <c r="AO59" i="2"/>
  <c r="AN60" i="2"/>
  <c r="AO60" i="2"/>
  <c r="AN61" i="2"/>
  <c r="AO61" i="2"/>
  <c r="AN62" i="2"/>
  <c r="AO62" i="2"/>
  <c r="AN63" i="2"/>
  <c r="AO63" i="2"/>
  <c r="AN64" i="2"/>
  <c r="AO64" i="2"/>
  <c r="AN65" i="2"/>
  <c r="AO65" i="2"/>
  <c r="AD60" i="2"/>
  <c r="AE60" i="2" s="1"/>
  <c r="AQ60" i="2" s="1"/>
  <c r="AD61" i="2"/>
  <c r="AE61" i="2" s="1"/>
  <c r="AF61" i="2" s="1"/>
  <c r="AG61" i="2" s="1"/>
  <c r="AH61" i="2" s="1"/>
  <c r="AI61" i="2" s="1"/>
  <c r="AJ61" i="2" s="1"/>
  <c r="AK61" i="2" s="1"/>
  <c r="AW61" i="2" s="1"/>
  <c r="BU61" i="2" s="1"/>
  <c r="CG61" i="2" s="1"/>
  <c r="CS61" i="2" s="1"/>
  <c r="AD62" i="2"/>
  <c r="AE62" i="2" s="1"/>
  <c r="AF62" i="2" s="1"/>
  <c r="AD63" i="2"/>
  <c r="AP63" i="2" s="1"/>
  <c r="AD64" i="2"/>
  <c r="AE64" i="2" s="1"/>
  <c r="AQ64" i="2" s="1"/>
  <c r="AD65" i="2"/>
  <c r="AE65" i="2" s="1"/>
  <c r="AQ65" i="2" s="1"/>
  <c r="AD59" i="2"/>
  <c r="AE59" i="2" s="1"/>
  <c r="AQ59" i="2" s="1"/>
  <c r="AC98" i="3"/>
  <c r="AD98" i="3" s="1"/>
  <c r="AE98" i="3" s="1"/>
  <c r="AF98" i="3" s="1"/>
  <c r="AG98" i="3" s="1"/>
  <c r="AH98" i="3" s="1"/>
  <c r="AI98" i="3" s="1"/>
  <c r="AJ98" i="3" s="1"/>
  <c r="AK98" i="3" s="1"/>
  <c r="AA92" i="3"/>
  <c r="AC92" i="3" s="1"/>
  <c r="AD92" i="3" s="1"/>
  <c r="AE92" i="3" s="1"/>
  <c r="AF92" i="3" s="1"/>
  <c r="AG92" i="3" s="1"/>
  <c r="AH92" i="3" s="1"/>
  <c r="AI92" i="3" s="1"/>
  <c r="AJ92" i="3" s="1"/>
  <c r="Z98" i="2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Z96" i="2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Z92" i="2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C93" i="3"/>
  <c r="AD93" i="3" s="1"/>
  <c r="AE93" i="3" s="1"/>
  <c r="AF93" i="3" s="1"/>
  <c r="AG93" i="3" s="1"/>
  <c r="AH93" i="3" s="1"/>
  <c r="AI93" i="3" s="1"/>
  <c r="AJ93" i="3" s="1"/>
  <c r="AK93" i="3" s="1"/>
  <c r="AC94" i="3"/>
  <c r="AD94" i="3" s="1"/>
  <c r="AE94" i="3" s="1"/>
  <c r="AF94" i="3" s="1"/>
  <c r="AG94" i="3" s="1"/>
  <c r="AH94" i="3" s="1"/>
  <c r="AI94" i="3" s="1"/>
  <c r="AJ94" i="3" s="1"/>
  <c r="AK94" i="3" s="1"/>
  <c r="AC97" i="3"/>
  <c r="AD97" i="3" s="1"/>
  <c r="AE97" i="3" s="1"/>
  <c r="AF97" i="3" s="1"/>
  <c r="AG97" i="3" s="1"/>
  <c r="AH97" i="3" s="1"/>
  <c r="AI97" i="3" s="1"/>
  <c r="AJ97" i="3" s="1"/>
  <c r="AK97" i="3" s="1"/>
  <c r="AC95" i="3"/>
  <c r="AD95" i="3" s="1"/>
  <c r="AE95" i="3" s="1"/>
  <c r="AF95" i="3" s="1"/>
  <c r="AG95" i="3" s="1"/>
  <c r="AH95" i="3" s="1"/>
  <c r="AI95" i="3" s="1"/>
  <c r="AJ95" i="3" s="1"/>
  <c r="AK95" i="3" s="1"/>
  <c r="AC96" i="3"/>
  <c r="AD96" i="3" s="1"/>
  <c r="AE96" i="3" s="1"/>
  <c r="AF96" i="3" s="1"/>
  <c r="AG96" i="3" s="1"/>
  <c r="AH96" i="3" s="1"/>
  <c r="AI96" i="3" s="1"/>
  <c r="AJ96" i="3" s="1"/>
  <c r="AK96" i="3" s="1"/>
  <c r="Z95" i="2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Z94" i="2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AK94" i="2" s="1"/>
  <c r="Z93" i="2"/>
  <c r="AL93" i="2" s="1"/>
  <c r="AA93" i="2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Z97" i="2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4" i="3" l="1"/>
  <c r="AL94" i="2"/>
  <c r="AF65" i="2"/>
  <c r="AG65" i="2" s="1"/>
  <c r="AH65" i="2" s="1"/>
  <c r="AI65" i="2" s="1"/>
  <c r="AJ65" i="2" s="1"/>
  <c r="AK65" i="2" s="1"/>
  <c r="AW65" i="2" s="1"/>
  <c r="BU65" i="2" s="1"/>
  <c r="CG65" i="2" s="1"/>
  <c r="CS65" i="2" s="1"/>
  <c r="AQ61" i="2"/>
  <c r="AP60" i="2"/>
  <c r="AF60" i="2"/>
  <c r="AG60" i="2" s="1"/>
  <c r="AH60" i="2" s="1"/>
  <c r="AP64" i="2"/>
  <c r="AG62" i="2"/>
  <c r="AR62" i="2"/>
  <c r="BP62" i="2" s="1"/>
  <c r="AU65" i="2"/>
  <c r="BS65" i="2" s="1"/>
  <c r="CQ65" i="2" s="1"/>
  <c r="AF64" i="2"/>
  <c r="AT65" i="2"/>
  <c r="BR65" i="2" s="1"/>
  <c r="AP65" i="2"/>
  <c r="AQ62" i="2"/>
  <c r="AT61" i="2"/>
  <c r="BR61" i="2" s="1"/>
  <c r="AP61" i="2"/>
  <c r="AU61" i="2"/>
  <c r="BS61" i="2" s="1"/>
  <c r="CQ61" i="2" s="1"/>
  <c r="AF59" i="2"/>
  <c r="AS65" i="2"/>
  <c r="BQ65" i="2" s="1"/>
  <c r="AP62" i="2"/>
  <c r="AS61" i="2"/>
  <c r="BQ61" i="2" s="1"/>
  <c r="AE63" i="2"/>
  <c r="AV65" i="2"/>
  <c r="BT65" i="2" s="1"/>
  <c r="CF65" i="2" s="1"/>
  <c r="CR65" i="2" s="1"/>
  <c r="AR65" i="2"/>
  <c r="BP65" i="2" s="1"/>
  <c r="AV61" i="2"/>
  <c r="BT61" i="2" s="1"/>
  <c r="CF61" i="2" s="1"/>
  <c r="CR61" i="2" s="1"/>
  <c r="AR61" i="2"/>
  <c r="BP61" i="2" s="1"/>
  <c r="AP59" i="2"/>
  <c r="AL95" i="3"/>
  <c r="AL93" i="3"/>
  <c r="AI60" i="2" l="1"/>
  <c r="AT60" i="2"/>
  <c r="BR60" i="2" s="1"/>
  <c r="AS60" i="2"/>
  <c r="BQ60" i="2" s="1"/>
  <c r="AR60" i="2"/>
  <c r="BP60" i="2" s="1"/>
  <c r="AG64" i="2"/>
  <c r="AR64" i="2"/>
  <c r="BP64" i="2" s="1"/>
  <c r="AG59" i="2"/>
  <c r="AR59" i="2"/>
  <c r="BP59" i="2" s="1"/>
  <c r="AQ63" i="2"/>
  <c r="AF63" i="2"/>
  <c r="AH62" i="2"/>
  <c r="AS62" i="2"/>
  <c r="BQ62" i="2" s="1"/>
  <c r="AL92" i="3"/>
  <c r="AL98" i="3"/>
  <c r="AL97" i="3"/>
  <c r="AL96" i="3"/>
  <c r="AM95" i="3"/>
  <c r="AM94" i="3"/>
  <c r="AM93" i="3"/>
  <c r="AN93" i="3" s="1"/>
  <c r="AO93" i="3" s="1"/>
  <c r="AM92" i="3"/>
  <c r="AA33" i="3"/>
  <c r="T7" i="3"/>
  <c r="T10" i="3" s="1"/>
  <c r="S13" i="3"/>
  <c r="S15" i="3" s="1"/>
  <c r="R13" i="3"/>
  <c r="R15" i="3" s="1"/>
  <c r="Q13" i="3"/>
  <c r="Q15" i="3" s="1"/>
  <c r="P13" i="3"/>
  <c r="P15" i="3" s="1"/>
  <c r="O13" i="3"/>
  <c r="O15" i="3" s="1"/>
  <c r="N13" i="3"/>
  <c r="N15" i="3" s="1"/>
  <c r="AM94" i="2"/>
  <c r="AM95" i="2"/>
  <c r="AL96" i="2"/>
  <c r="AL97" i="2"/>
  <c r="AL98" i="2"/>
  <c r="AL92" i="2"/>
  <c r="AM98" i="2" l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/>
  <c r="AT59" i="3"/>
  <c r="AJ60" i="2"/>
  <c r="AU60" i="2"/>
  <c r="BS60" i="2" s="1"/>
  <c r="CQ60" i="2" s="1"/>
  <c r="AI62" i="2"/>
  <c r="AT62" i="2"/>
  <c r="BR62" i="2" s="1"/>
  <c r="AH59" i="2"/>
  <c r="AS59" i="2"/>
  <c r="BQ59" i="2" s="1"/>
  <c r="AG63" i="2"/>
  <c r="AR63" i="2"/>
  <c r="BP63" i="2" s="1"/>
  <c r="AH64" i="2"/>
  <c r="AS64" i="2"/>
  <c r="BQ64" i="2" s="1"/>
  <c r="AM98" i="3"/>
  <c r="AM96" i="3"/>
  <c r="AM97" i="3"/>
  <c r="AN92" i="3"/>
  <c r="AP93" i="3"/>
  <c r="AN96" i="3"/>
  <c r="AN98" i="3"/>
  <c r="AN94" i="3"/>
  <c r="AN95" i="3"/>
  <c r="AB33" i="3"/>
  <c r="AN94" i="2"/>
  <c r="AM92" i="2"/>
  <c r="AN92" i="2" s="1"/>
  <c r="AO92" i="2" s="1"/>
  <c r="AP92" i="2" s="1"/>
  <c r="AQ92" i="2" s="1"/>
  <c r="AR92" i="2" s="1"/>
  <c r="AS92" i="2" s="1"/>
  <c r="AT92" i="2" s="1"/>
  <c r="AU92" i="2" s="1"/>
  <c r="AV92" i="2" s="1"/>
  <c r="AM97" i="2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M93" i="2"/>
  <c r="AM96" i="2"/>
  <c r="AN96" i="2" s="1"/>
  <c r="AO96" i="2" s="1"/>
  <c r="AP96" i="2" s="1"/>
  <c r="AQ96" i="2" s="1"/>
  <c r="AR96" i="2" s="1"/>
  <c r="AS96" i="2" s="1"/>
  <c r="AT96" i="2" s="1"/>
  <c r="AU96" i="2" s="1"/>
  <c r="AV96" i="2" s="1"/>
  <c r="AW96" i="2" s="1"/>
  <c r="AN95" i="2"/>
  <c r="AO95" i="2" s="1"/>
  <c r="AP95" i="2" s="1"/>
  <c r="AQ95" i="2" s="1"/>
  <c r="AR95" i="2" s="1"/>
  <c r="AS95" i="2" s="1"/>
  <c r="AT95" i="2" s="1"/>
  <c r="AU95" i="2" s="1"/>
  <c r="AV95" i="2" s="1"/>
  <c r="AW95" i="2" s="1"/>
  <c r="Z54" i="2"/>
  <c r="Z76" i="2" s="1"/>
  <c r="Z28" i="2" s="1"/>
  <c r="Z109" i="2" s="1"/>
  <c r="AE54" i="2"/>
  <c r="AE76" i="2" s="1"/>
  <c r="AE28" i="2" s="1"/>
  <c r="AE109" i="2" s="1"/>
  <c r="AD54" i="2"/>
  <c r="AD76" i="2" s="1"/>
  <c r="AD28" i="2" s="1"/>
  <c r="AD109" i="2" s="1"/>
  <c r="AC54" i="2"/>
  <c r="AC76" i="2" s="1"/>
  <c r="AC28" i="2" s="1"/>
  <c r="AC109" i="2" s="1"/>
  <c r="AB54" i="2"/>
  <c r="AB76" i="2" s="1"/>
  <c r="AB28" i="2" s="1"/>
  <c r="AB109" i="2" s="1"/>
  <c r="AA54" i="2"/>
  <c r="AA76" i="2" s="1"/>
  <c r="AA28" i="2" s="1"/>
  <c r="AA109" i="2" s="1"/>
  <c r="T10" i="2"/>
  <c r="P13" i="2"/>
  <c r="P15" i="2" s="1"/>
  <c r="Q13" i="2"/>
  <c r="R13" i="2"/>
  <c r="R15" i="2" s="1"/>
  <c r="S13" i="2"/>
  <c r="O13" i="2"/>
  <c r="O15" i="2" s="1"/>
  <c r="N13" i="2"/>
  <c r="N15" i="2" s="1"/>
  <c r="AO94" i="2" l="1"/>
  <c r="AP94" i="2" s="1"/>
  <c r="AQ94" i="2" s="1"/>
  <c r="AR94" i="2" s="1"/>
  <c r="AS94" i="2" s="1"/>
  <c r="AT94" i="2" s="1"/>
  <c r="AU94" i="2" s="1"/>
  <c r="AV94" i="2" s="1"/>
  <c r="AW94" i="2" s="1"/>
  <c r="AX94" i="2"/>
  <c r="AX95" i="2"/>
  <c r="BJ98" i="2"/>
  <c r="AN93" i="2"/>
  <c r="AO93" i="2" s="1"/>
  <c r="AP93" i="2" s="1"/>
  <c r="AQ93" i="2" s="1"/>
  <c r="AR93" i="2" s="1"/>
  <c r="AS93" i="2" s="1"/>
  <c r="AT93" i="2" s="1"/>
  <c r="AU93" i="2" s="1"/>
  <c r="AV93" i="2" s="1"/>
  <c r="AW93" i="2" s="1"/>
  <c r="AX93" i="2"/>
  <c r="AX97" i="2"/>
  <c r="AX96" i="2"/>
  <c r="AT61" i="3"/>
  <c r="AT60" i="3"/>
  <c r="AT63" i="3"/>
  <c r="BR59" i="3"/>
  <c r="AT64" i="3"/>
  <c r="AT62" i="3"/>
  <c r="AT65" i="3"/>
  <c r="AK60" i="2"/>
  <c r="AW60" i="2" s="1"/>
  <c r="BU60" i="2" s="1"/>
  <c r="CG60" i="2" s="1"/>
  <c r="CS60" i="2" s="1"/>
  <c r="AV60" i="2"/>
  <c r="BT60" i="2" s="1"/>
  <c r="CF60" i="2" s="1"/>
  <c r="CR60" i="2" s="1"/>
  <c r="AI64" i="2"/>
  <c r="AT64" i="2"/>
  <c r="BR64" i="2" s="1"/>
  <c r="AI59" i="2"/>
  <c r="AT59" i="2"/>
  <c r="BR59" i="2" s="1"/>
  <c r="AH63" i="2"/>
  <c r="AS63" i="2"/>
  <c r="BQ63" i="2" s="1"/>
  <c r="AJ62" i="2"/>
  <c r="AU62" i="2"/>
  <c r="BS62" i="2" s="1"/>
  <c r="CQ62" i="2" s="1"/>
  <c r="AN97" i="3"/>
  <c r="AO92" i="3"/>
  <c r="AO94" i="3"/>
  <c r="AO96" i="3"/>
  <c r="AO97" i="3"/>
  <c r="AO95" i="3"/>
  <c r="AO98" i="3"/>
  <c r="AQ93" i="3"/>
  <c r="AC33" i="3"/>
  <c r="AX92" i="2"/>
  <c r="AY98" i="2"/>
  <c r="AZ98" i="2" s="1"/>
  <c r="BA98" i="2" s="1"/>
  <c r="BB98" i="2" s="1"/>
  <c r="BC98" i="2" s="1"/>
  <c r="BD98" i="2" s="1"/>
  <c r="BE98" i="2" s="1"/>
  <c r="BF98" i="2" s="1"/>
  <c r="BG98" i="2" s="1"/>
  <c r="BH98" i="2" s="1"/>
  <c r="BI98" i="2" s="1"/>
  <c r="BJ95" i="2" l="1"/>
  <c r="AY92" i="2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/>
  <c r="BR62" i="3"/>
  <c r="AV59" i="3"/>
  <c r="BS59" i="3"/>
  <c r="BR60" i="3"/>
  <c r="BR65" i="3"/>
  <c r="BR64" i="3"/>
  <c r="BR63" i="3"/>
  <c r="BR61" i="3"/>
  <c r="AK62" i="2"/>
  <c r="AW62" i="2" s="1"/>
  <c r="BU62" i="2" s="1"/>
  <c r="CG62" i="2" s="1"/>
  <c r="CS62" i="2" s="1"/>
  <c r="AV62" i="2"/>
  <c r="BT62" i="2" s="1"/>
  <c r="CF62" i="2" s="1"/>
  <c r="CR62" i="2" s="1"/>
  <c r="AJ59" i="2"/>
  <c r="AU59" i="2"/>
  <c r="BS59" i="2" s="1"/>
  <c r="CQ59" i="2" s="1"/>
  <c r="AI63" i="2"/>
  <c r="AT63" i="2"/>
  <c r="BR63" i="2" s="1"/>
  <c r="AJ64" i="2"/>
  <c r="AU64" i="2"/>
  <c r="BS64" i="2" s="1"/>
  <c r="CQ64" i="2" s="1"/>
  <c r="AP92" i="3"/>
  <c r="AQ92" i="3" s="1"/>
  <c r="AR93" i="3"/>
  <c r="AP98" i="3"/>
  <c r="AP97" i="3"/>
  <c r="AP96" i="3"/>
  <c r="AP95" i="3"/>
  <c r="AP94" i="3"/>
  <c r="AD33" i="3"/>
  <c r="BK98" i="2"/>
  <c r="BL98" i="2" s="1"/>
  <c r="BM98" i="2" s="1"/>
  <c r="BN98" i="2" s="1"/>
  <c r="BO98" i="2" s="1"/>
  <c r="BP98" i="2" s="1"/>
  <c r="BQ98" i="2" s="1"/>
  <c r="BR98" i="2" s="1"/>
  <c r="BS98" i="2" s="1"/>
  <c r="BT98" i="2" s="1"/>
  <c r="BU98" i="2" s="1"/>
  <c r="AY95" i="2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AY94" i="2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Y96" i="2"/>
  <c r="AZ96" i="2" s="1"/>
  <c r="BA96" i="2" s="1"/>
  <c r="BB96" i="2" s="1"/>
  <c r="BC96" i="2" s="1"/>
  <c r="BD96" i="2" s="1"/>
  <c r="BE96" i="2" s="1"/>
  <c r="BF96" i="2" s="1"/>
  <c r="BG96" i="2" s="1"/>
  <c r="BH96" i="2" s="1"/>
  <c r="BI96" i="2" s="1"/>
  <c r="AY97" i="2"/>
  <c r="AZ97" i="2" s="1"/>
  <c r="BA97" i="2" s="1"/>
  <c r="BB97" i="2" s="1"/>
  <c r="BC97" i="2" s="1"/>
  <c r="BD97" i="2" s="1"/>
  <c r="BE97" i="2" s="1"/>
  <c r="BF97" i="2" s="1"/>
  <c r="BG97" i="2" s="1"/>
  <c r="BH97" i="2" s="1"/>
  <c r="BI97" i="2" s="1"/>
  <c r="AY93" i="2"/>
  <c r="BA93" i="2" s="1"/>
  <c r="BB93" i="2" s="1"/>
  <c r="BC93" i="2" s="1"/>
  <c r="BD93" i="2" s="1"/>
  <c r="BE93" i="2" s="1"/>
  <c r="BF93" i="2" s="1"/>
  <c r="BG93" i="2" s="1"/>
  <c r="BH93" i="2" s="1"/>
  <c r="BI93" i="2" s="1"/>
  <c r="BJ93" i="2" l="1"/>
  <c r="BV98" i="2"/>
  <c r="BJ97" i="2"/>
  <c r="BJ94" i="2"/>
  <c r="BJ96" i="2"/>
  <c r="AV63" i="3"/>
  <c r="BS63" i="3"/>
  <c r="AV65" i="3"/>
  <c r="BS65" i="3"/>
  <c r="AW59" i="3"/>
  <c r="BT59" i="3"/>
  <c r="AV61" i="3"/>
  <c r="BS61" i="3"/>
  <c r="AV64" i="3"/>
  <c r="BS64" i="3"/>
  <c r="AV60" i="3"/>
  <c r="BS60" i="3"/>
  <c r="AV62" i="3"/>
  <c r="BS62" i="3"/>
  <c r="AK64" i="2"/>
  <c r="AW64" i="2" s="1"/>
  <c r="BU64" i="2" s="1"/>
  <c r="CG64" i="2" s="1"/>
  <c r="CS64" i="2" s="1"/>
  <c r="AV64" i="2"/>
  <c r="BT64" i="2" s="1"/>
  <c r="CF64" i="2" s="1"/>
  <c r="CR64" i="2" s="1"/>
  <c r="AK59" i="2"/>
  <c r="AW59" i="2" s="1"/>
  <c r="BU59" i="2" s="1"/>
  <c r="CS59" i="2" s="1"/>
  <c r="AV59" i="2"/>
  <c r="BT59" i="2" s="1"/>
  <c r="CF59" i="2" s="1"/>
  <c r="CR59" i="2" s="1"/>
  <c r="AJ63" i="2"/>
  <c r="AU63" i="2"/>
  <c r="BS63" i="2" s="1"/>
  <c r="CQ63" i="2" s="1"/>
  <c r="BK97" i="2"/>
  <c r="BL97" i="2" s="1"/>
  <c r="BM97" i="2" s="1"/>
  <c r="BN97" i="2" s="1"/>
  <c r="BO97" i="2" s="1"/>
  <c r="BP97" i="2" s="1"/>
  <c r="BQ97" i="2" s="1"/>
  <c r="BR97" i="2" s="1"/>
  <c r="BS97" i="2" s="1"/>
  <c r="BT97" i="2" s="1"/>
  <c r="BU97" i="2" s="1"/>
  <c r="AQ97" i="3"/>
  <c r="AQ98" i="3"/>
  <c r="AR92" i="3"/>
  <c r="AS93" i="3"/>
  <c r="AQ94" i="3"/>
  <c r="AQ95" i="3"/>
  <c r="AQ96" i="3"/>
  <c r="AE33" i="3"/>
  <c r="BK95" i="2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K92" i="2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7" i="2" l="1"/>
  <c r="BV95" i="2"/>
  <c r="BV92" i="2"/>
  <c r="BU59" i="3"/>
  <c r="AW60" i="3"/>
  <c r="BT60" i="3"/>
  <c r="AW61" i="3"/>
  <c r="BT61" i="3"/>
  <c r="AW65" i="3"/>
  <c r="BT65" i="3"/>
  <c r="AW62" i="3"/>
  <c r="BT62" i="3"/>
  <c r="AW64" i="3"/>
  <c r="BT64" i="3"/>
  <c r="AW63" i="3"/>
  <c r="BT63" i="3"/>
  <c r="AK63" i="2"/>
  <c r="AW63" i="2" s="1"/>
  <c r="BU63" i="2" s="1"/>
  <c r="CG63" i="2" s="1"/>
  <c r="CS63" i="2" s="1"/>
  <c r="AV63" i="2"/>
  <c r="BT63" i="2" s="1"/>
  <c r="CF63" i="2" s="1"/>
  <c r="CR63" i="2" s="1"/>
  <c r="AR94" i="3"/>
  <c r="AS92" i="3"/>
  <c r="AR95" i="3"/>
  <c r="AT93" i="3"/>
  <c r="AR96" i="3"/>
  <c r="AR98" i="3"/>
  <c r="AR97" i="3"/>
  <c r="AF33" i="3"/>
  <c r="AF48" i="3" s="1"/>
  <c r="AF70" i="3" s="1"/>
  <c r="AF22" i="3" s="1"/>
  <c r="AF103" i="3" s="1"/>
  <c r="BK96" i="2"/>
  <c r="BL96" i="2" s="1"/>
  <c r="BM96" i="2" s="1"/>
  <c r="BN96" i="2" s="1"/>
  <c r="BO96" i="2" s="1"/>
  <c r="BP96" i="2" s="1"/>
  <c r="BQ96" i="2" s="1"/>
  <c r="BR96" i="2" s="1"/>
  <c r="BS96" i="2" s="1"/>
  <c r="BT96" i="2" s="1"/>
  <c r="BU96" i="2" s="1"/>
  <c r="BK93" i="2"/>
  <c r="BK94" i="2"/>
  <c r="BL94" i="2" s="1"/>
  <c r="BM94" i="2" s="1"/>
  <c r="BN94" i="2" s="1"/>
  <c r="BO94" i="2" s="1"/>
  <c r="BP94" i="2" s="1"/>
  <c r="BQ94" i="2" s="1"/>
  <c r="BR94" i="2" s="1"/>
  <c r="BS94" i="2" s="1"/>
  <c r="BT94" i="2" s="1"/>
  <c r="BU94" i="2" s="1"/>
  <c r="BW98" i="2"/>
  <c r="BX98" i="2" s="1"/>
  <c r="BY98" i="2" s="1"/>
  <c r="BZ98" i="2" s="1"/>
  <c r="CA98" i="2" s="1"/>
  <c r="CB98" i="2" s="1"/>
  <c r="CC98" i="2" s="1"/>
  <c r="CD98" i="2" s="1"/>
  <c r="CE98" i="2" s="1"/>
  <c r="CF98" i="2" s="1"/>
  <c r="CG98" i="2" s="1"/>
  <c r="BV94" i="2" l="1"/>
  <c r="BL93" i="2"/>
  <c r="BM93" i="2" s="1"/>
  <c r="BN93" i="2" s="1"/>
  <c r="BO93" i="2" s="1"/>
  <c r="BP93" i="2" s="1"/>
  <c r="BQ93" i="2" s="1"/>
  <c r="BR93" i="2" s="1"/>
  <c r="BS93" i="2" s="1"/>
  <c r="BT93" i="2" s="1"/>
  <c r="BU93" i="2" s="1"/>
  <c r="BV93" i="2"/>
  <c r="CH98" i="2"/>
  <c r="BV96" i="2"/>
  <c r="CH95" i="2"/>
  <c r="CH97" i="2"/>
  <c r="BU63" i="3"/>
  <c r="BU61" i="3"/>
  <c r="BU64" i="3"/>
  <c r="BU65" i="3"/>
  <c r="BU60" i="3"/>
  <c r="BU62" i="3"/>
  <c r="BW94" i="2"/>
  <c r="BX94" i="2" s="1"/>
  <c r="BY94" i="2" s="1"/>
  <c r="BZ94" i="2" s="1"/>
  <c r="CA94" i="2" s="1"/>
  <c r="CB94" i="2" s="1"/>
  <c r="CC94" i="2" s="1"/>
  <c r="CD94" i="2" s="1"/>
  <c r="CE94" i="2" s="1"/>
  <c r="CF94" i="2" s="1"/>
  <c r="CG94" i="2" s="1"/>
  <c r="AS95" i="3"/>
  <c r="AU93" i="3"/>
  <c r="AS97" i="3"/>
  <c r="AS94" i="3"/>
  <c r="AS98" i="3"/>
  <c r="AS96" i="3"/>
  <c r="AT92" i="3"/>
  <c r="AG33" i="3"/>
  <c r="AG48" i="3" s="1"/>
  <c r="AG70" i="3" s="1"/>
  <c r="AG22" i="3" s="1"/>
  <c r="AG103" i="3" s="1"/>
  <c r="CI98" i="2"/>
  <c r="CJ98" i="2" s="1"/>
  <c r="CK98" i="2" s="1"/>
  <c r="CL98" i="2" s="1"/>
  <c r="CM98" i="2" s="1"/>
  <c r="CN98" i="2" s="1"/>
  <c r="CO98" i="2" s="1"/>
  <c r="CP98" i="2" s="1"/>
  <c r="CQ98" i="2" s="1"/>
  <c r="CR98" i="2" s="1"/>
  <c r="CS98" i="2" s="1"/>
  <c r="BW95" i="2"/>
  <c r="BX95" i="2" s="1"/>
  <c r="BY95" i="2" s="1"/>
  <c r="BZ95" i="2" s="1"/>
  <c r="CA95" i="2" s="1"/>
  <c r="CB95" i="2" s="1"/>
  <c r="CC95" i="2" s="1"/>
  <c r="CD95" i="2" s="1"/>
  <c r="CE95" i="2" s="1"/>
  <c r="CF95" i="2" s="1"/>
  <c r="CG95" i="2" s="1"/>
  <c r="BW92" i="2"/>
  <c r="BX92" i="2" s="1"/>
  <c r="BY92" i="2" s="1"/>
  <c r="BW97" i="2"/>
  <c r="BX97" i="2" s="1"/>
  <c r="BY97" i="2" s="1"/>
  <c r="BZ97" i="2" s="1"/>
  <c r="CA97" i="2" s="1"/>
  <c r="CB97" i="2" s="1"/>
  <c r="CC97" i="2" s="1"/>
  <c r="CD97" i="2" s="1"/>
  <c r="CE97" i="2" s="1"/>
  <c r="CF97" i="2" s="1"/>
  <c r="CG97" i="2" s="1"/>
  <c r="CH94" i="2" l="1"/>
  <c r="CI94" i="2" s="1"/>
  <c r="CJ94" i="2" s="1"/>
  <c r="CK94" i="2" s="1"/>
  <c r="CL94" i="2" s="1"/>
  <c r="CM94" i="2" s="1"/>
  <c r="CN94" i="2" s="1"/>
  <c r="CO94" i="2" s="1"/>
  <c r="CP94" i="2" s="1"/>
  <c r="CQ94" i="2" s="1"/>
  <c r="CR94" i="2" s="1"/>
  <c r="CS94" i="2" s="1"/>
  <c r="AU92" i="3"/>
  <c r="AT98" i="3"/>
  <c r="AV93" i="3"/>
  <c r="AT96" i="3"/>
  <c r="AT94" i="3"/>
  <c r="AT97" i="3"/>
  <c r="AT95" i="3"/>
  <c r="AH33" i="3"/>
  <c r="AH48" i="3" s="1"/>
  <c r="AH70" i="3" s="1"/>
  <c r="AH22" i="3" s="1"/>
  <c r="AH103" i="3" s="1"/>
  <c r="BW96" i="2"/>
  <c r="BX96" i="2" s="1"/>
  <c r="BY96" i="2" s="1"/>
  <c r="BZ96" i="2" s="1"/>
  <c r="CA96" i="2" s="1"/>
  <c r="CB96" i="2" s="1"/>
  <c r="CC96" i="2" s="1"/>
  <c r="CD96" i="2" s="1"/>
  <c r="CE96" i="2" s="1"/>
  <c r="CF96" i="2" s="1"/>
  <c r="CG96" i="2" s="1"/>
  <c r="BW93" i="2"/>
  <c r="BX93" i="2" s="1"/>
  <c r="BY93" i="2" s="1"/>
  <c r="BZ93" i="2" s="1"/>
  <c r="CA93" i="2" s="1"/>
  <c r="CB93" i="2" s="1"/>
  <c r="CC93" i="2" s="1"/>
  <c r="CD93" i="2" s="1"/>
  <c r="CE93" i="2" s="1"/>
  <c r="CF93" i="2" s="1"/>
  <c r="CG93" i="2" s="1"/>
  <c r="CI97" i="2"/>
  <c r="CJ97" i="2" s="1"/>
  <c r="CK97" i="2" s="1"/>
  <c r="CL97" i="2" s="1"/>
  <c r="CM97" i="2" s="1"/>
  <c r="CN97" i="2" s="1"/>
  <c r="CO97" i="2" s="1"/>
  <c r="CP97" i="2" s="1"/>
  <c r="CQ97" i="2" s="1"/>
  <c r="CR97" i="2" s="1"/>
  <c r="CS97" i="2" s="1"/>
  <c r="CI95" i="2"/>
  <c r="CJ95" i="2" s="1"/>
  <c r="CK95" i="2" s="1"/>
  <c r="CL95" i="2" s="1"/>
  <c r="CM95" i="2" s="1"/>
  <c r="CN95" i="2" s="1"/>
  <c r="CO95" i="2" s="1"/>
  <c r="CP95" i="2" s="1"/>
  <c r="CQ95" i="2" s="1"/>
  <c r="CR95" i="2" s="1"/>
  <c r="CS95" i="2" s="1"/>
  <c r="BZ92" i="2"/>
  <c r="CH93" i="2" l="1"/>
  <c r="CH96" i="2"/>
  <c r="AU98" i="3"/>
  <c r="AU96" i="3"/>
  <c r="AU95" i="3"/>
  <c r="AW93" i="3"/>
  <c r="AX93" i="3" s="1"/>
  <c r="AU97" i="3"/>
  <c r="AU94" i="3"/>
  <c r="AV92" i="3"/>
  <c r="AI33" i="3"/>
  <c r="AI48" i="3" s="1"/>
  <c r="AI70" i="3" s="1"/>
  <c r="AI22" i="3" s="1"/>
  <c r="AI103" i="3" s="1"/>
  <c r="CI93" i="2"/>
  <c r="CJ93" i="2" s="1"/>
  <c r="CK93" i="2" s="1"/>
  <c r="CL93" i="2" s="1"/>
  <c r="CM93" i="2" s="1"/>
  <c r="CN93" i="2" s="1"/>
  <c r="CO93" i="2" s="1"/>
  <c r="CP93" i="2" s="1"/>
  <c r="CQ93" i="2" s="1"/>
  <c r="CR93" i="2" s="1"/>
  <c r="CS93" i="2" s="1"/>
  <c r="CI96" i="2"/>
  <c r="CJ96" i="2" s="1"/>
  <c r="CK96" i="2" s="1"/>
  <c r="CL96" i="2" s="1"/>
  <c r="CM96" i="2" s="1"/>
  <c r="CN96" i="2" s="1"/>
  <c r="CO96" i="2" s="1"/>
  <c r="CP96" i="2" s="1"/>
  <c r="CQ96" i="2" s="1"/>
  <c r="CR96" i="2" s="1"/>
  <c r="CS96" i="2" s="1"/>
  <c r="CA92" i="2"/>
  <c r="AV97" i="3" l="1"/>
  <c r="AV96" i="3"/>
  <c r="AW92" i="3"/>
  <c r="AX92" i="3" s="1"/>
  <c r="AV94" i="3"/>
  <c r="AY93" i="3"/>
  <c r="AV95" i="3"/>
  <c r="AV98" i="3"/>
  <c r="AJ33" i="3"/>
  <c r="AJ48" i="3" s="1"/>
  <c r="AJ70" i="3" s="1"/>
  <c r="AJ22" i="3" s="1"/>
  <c r="AJ103" i="3" s="1"/>
  <c r="CB92" i="2"/>
  <c r="AY92" i="3" l="1"/>
  <c r="AZ93" i="3"/>
  <c r="AW96" i="3"/>
  <c r="AX96" i="3" s="1"/>
  <c r="AW98" i="3"/>
  <c r="AX98" i="3" s="1"/>
  <c r="AW95" i="3"/>
  <c r="AX95" i="3" s="1"/>
  <c r="AW94" i="3"/>
  <c r="AX94" i="3" s="1"/>
  <c r="AW97" i="3"/>
  <c r="AX97" i="3" s="1"/>
  <c r="AK33" i="3"/>
  <c r="AK48" i="3" s="1"/>
  <c r="AK70" i="3" s="1"/>
  <c r="AK22" i="3" s="1"/>
  <c r="AK103" i="3" s="1"/>
  <c r="CC92" i="2"/>
  <c r="BA93" i="3" l="1"/>
  <c r="AZ92" i="3"/>
  <c r="AL48" i="3"/>
  <c r="AL70" i="3" s="1"/>
  <c r="AL22" i="3" s="1"/>
  <c r="AL103" i="3" s="1"/>
  <c r="CD92" i="2"/>
  <c r="BA92" i="3" l="1"/>
  <c r="AY98" i="3"/>
  <c r="AY95" i="3"/>
  <c r="BB93" i="3"/>
  <c r="AY97" i="3"/>
  <c r="AY96" i="3"/>
  <c r="AY94" i="3"/>
  <c r="AM33" i="3"/>
  <c r="AM48" i="3" s="1"/>
  <c r="AM70" i="3" s="1"/>
  <c r="AM22" i="3" s="1"/>
  <c r="AM103" i="3" s="1"/>
  <c r="CE92" i="2"/>
  <c r="AZ96" i="3" l="1"/>
  <c r="AZ97" i="3"/>
  <c r="AZ94" i="3"/>
  <c r="AZ95" i="3"/>
  <c r="BC93" i="3"/>
  <c r="AZ98" i="3"/>
  <c r="BB92" i="3"/>
  <c r="AN33" i="3"/>
  <c r="AN48" i="3" s="1"/>
  <c r="AN70" i="3" s="1"/>
  <c r="AN22" i="3" s="1"/>
  <c r="AN103" i="3" s="1"/>
  <c r="CF92" i="2"/>
  <c r="BA95" i="3" l="1"/>
  <c r="BD93" i="3"/>
  <c r="BA97" i="3"/>
  <c r="BA98" i="3"/>
  <c r="BC92" i="3"/>
  <c r="BA94" i="3"/>
  <c r="BA96" i="3"/>
  <c r="AO33" i="3"/>
  <c r="AO48" i="3" s="1"/>
  <c r="AO70" i="3" s="1"/>
  <c r="AO22" i="3" s="1"/>
  <c r="AO103" i="3" s="1"/>
  <c r="CG92" i="2"/>
  <c r="CH92" i="2" s="1"/>
  <c r="BB96" i="3" l="1"/>
  <c r="BE93" i="3"/>
  <c r="BB98" i="3"/>
  <c r="BD92" i="3"/>
  <c r="BB94" i="3"/>
  <c r="BB97" i="3"/>
  <c r="BB95" i="3"/>
  <c r="AP33" i="3"/>
  <c r="AP48" i="3" s="1"/>
  <c r="AP70" i="3" s="1"/>
  <c r="AP22" i="3" s="1"/>
  <c r="AP103" i="3" s="1"/>
  <c r="BE92" i="3" l="1"/>
  <c r="BF93" i="3"/>
  <c r="BC97" i="3"/>
  <c r="BC95" i="3"/>
  <c r="BC94" i="3"/>
  <c r="BC98" i="3"/>
  <c r="BC96" i="3"/>
  <c r="AQ33" i="3"/>
  <c r="AQ48" i="3" s="1"/>
  <c r="AQ70" i="3" s="1"/>
  <c r="AQ22" i="3" s="1"/>
  <c r="AQ103" i="3" s="1"/>
  <c r="CI92" i="2"/>
  <c r="BD97" i="3" l="1"/>
  <c r="BD96" i="3"/>
  <c r="BD94" i="3"/>
  <c r="BD95" i="3"/>
  <c r="BF92" i="3"/>
  <c r="BD98" i="3"/>
  <c r="BG93" i="3"/>
  <c r="AR33" i="3"/>
  <c r="AR48" i="3" s="1"/>
  <c r="AR70" i="3" s="1"/>
  <c r="AR22" i="3" s="1"/>
  <c r="AR103" i="3" s="1"/>
  <c r="CJ92" i="2"/>
  <c r="BE96" i="3" l="1"/>
  <c r="BE94" i="3"/>
  <c r="BH93" i="3"/>
  <c r="BE98" i="3"/>
  <c r="BE95" i="3"/>
  <c r="BE97" i="3"/>
  <c r="BG92" i="3"/>
  <c r="AS33" i="3"/>
  <c r="AS48" i="3" s="1"/>
  <c r="AS70" i="3" s="1"/>
  <c r="AS22" i="3" s="1"/>
  <c r="AS103" i="3" s="1"/>
  <c r="CK92" i="2"/>
  <c r="BH92" i="3" l="1"/>
  <c r="BF98" i="3"/>
  <c r="BF94" i="3"/>
  <c r="BF97" i="3"/>
  <c r="BF95" i="3"/>
  <c r="BI93" i="3"/>
  <c r="BJ93" i="3" s="1"/>
  <c r="BF96" i="3"/>
  <c r="AT33" i="3"/>
  <c r="AT48" i="3" s="1"/>
  <c r="AT70" i="3" s="1"/>
  <c r="AT22" i="3" s="1"/>
  <c r="AT103" i="3" s="1"/>
  <c r="CL92" i="2"/>
  <c r="BG97" i="3" l="1"/>
  <c r="BI92" i="3"/>
  <c r="BJ92" i="3" s="1"/>
  <c r="BG94" i="3"/>
  <c r="BG98" i="3"/>
  <c r="BG96" i="3"/>
  <c r="BG95" i="3"/>
  <c r="AU33" i="3"/>
  <c r="AU48" i="3" s="1"/>
  <c r="AU70" i="3" s="1"/>
  <c r="AU22" i="3" s="1"/>
  <c r="AU103" i="3" s="1"/>
  <c r="CM92" i="2"/>
  <c r="BH98" i="3" l="1"/>
  <c r="BH94" i="3"/>
  <c r="BH97" i="3"/>
  <c r="BH96" i="3"/>
  <c r="BK93" i="3"/>
  <c r="BH95" i="3"/>
  <c r="AV33" i="3"/>
  <c r="AV48" i="3" s="1"/>
  <c r="AV70" i="3" s="1"/>
  <c r="AV22" i="3" s="1"/>
  <c r="AV103" i="3" s="1"/>
  <c r="CN92" i="2"/>
  <c r="BI95" i="3" l="1"/>
  <c r="BJ95" i="3" s="1"/>
  <c r="BI96" i="3"/>
  <c r="BJ96" i="3" s="1"/>
  <c r="BI94" i="3"/>
  <c r="BJ94" i="3" s="1"/>
  <c r="BK92" i="3"/>
  <c r="BL93" i="3"/>
  <c r="BI97" i="3"/>
  <c r="BJ97" i="3" s="1"/>
  <c r="BI98" i="3"/>
  <c r="BJ98" i="3" s="1"/>
  <c r="AW33" i="3"/>
  <c r="AW48" i="3" s="1"/>
  <c r="AW70" i="3" s="1"/>
  <c r="AW22" i="3" s="1"/>
  <c r="AW103" i="3" s="1"/>
  <c r="CO92" i="2"/>
  <c r="BL92" i="3" l="1"/>
  <c r="BM93" i="3"/>
  <c r="AX48" i="3"/>
  <c r="AX70" i="3" s="1"/>
  <c r="AX22" i="3" s="1"/>
  <c r="AX103" i="3" s="1"/>
  <c r="CP92" i="2"/>
  <c r="BM92" i="3" l="1"/>
  <c r="BK94" i="3"/>
  <c r="BK98" i="3"/>
  <c r="BN93" i="3"/>
  <c r="BK96" i="3"/>
  <c r="BK97" i="3"/>
  <c r="BK95" i="3"/>
  <c r="AY33" i="3"/>
  <c r="AY48" i="3" s="1"/>
  <c r="AY70" i="3" s="1"/>
  <c r="AY22" i="3" s="1"/>
  <c r="AY103" i="3" s="1"/>
  <c r="CQ92" i="2"/>
  <c r="BL96" i="3" l="1"/>
  <c r="BL98" i="3"/>
  <c r="BO93" i="3"/>
  <c r="BN92" i="3"/>
  <c r="BL97" i="3"/>
  <c r="BL94" i="3"/>
  <c r="BL95" i="3"/>
  <c r="AZ33" i="3"/>
  <c r="AZ48" i="3" s="1"/>
  <c r="AZ70" i="3" s="1"/>
  <c r="AZ22" i="3" s="1"/>
  <c r="AZ103" i="3" s="1"/>
  <c r="CR92" i="2"/>
  <c r="BM97" i="3" l="1"/>
  <c r="BM96" i="3"/>
  <c r="BM95" i="3"/>
  <c r="BP93" i="3"/>
  <c r="BM94" i="3"/>
  <c r="BO92" i="3"/>
  <c r="BM98" i="3"/>
  <c r="BA33" i="3"/>
  <c r="BA48" i="3" s="1"/>
  <c r="BA70" i="3" s="1"/>
  <c r="BA22" i="3" s="1"/>
  <c r="BA103" i="3" s="1"/>
  <c r="CS92" i="2"/>
  <c r="BN94" i="3" l="1"/>
  <c r="BQ93" i="3"/>
  <c r="BN96" i="3"/>
  <c r="BP92" i="3"/>
  <c r="BN95" i="3"/>
  <c r="BN97" i="3"/>
  <c r="BN98" i="3"/>
  <c r="BB33" i="3"/>
  <c r="BB48" i="3" s="1"/>
  <c r="BB70" i="3" s="1"/>
  <c r="BB22" i="3" s="1"/>
  <c r="BB103" i="3" s="1"/>
  <c r="BR93" i="3" l="1"/>
  <c r="BO98" i="3"/>
  <c r="BO96" i="3"/>
  <c r="BO94" i="3"/>
  <c r="BQ92" i="3"/>
  <c r="BO97" i="3"/>
  <c r="BO95" i="3"/>
  <c r="BC33" i="3"/>
  <c r="BC48" i="3" s="1"/>
  <c r="BC70" i="3" s="1"/>
  <c r="BC22" i="3" s="1"/>
  <c r="BC103" i="3" s="1"/>
  <c r="BR92" i="3" l="1"/>
  <c r="BP96" i="3"/>
  <c r="BP98" i="3"/>
  <c r="BP97" i="3"/>
  <c r="BP95" i="3"/>
  <c r="BP94" i="3"/>
  <c r="BS93" i="3"/>
  <c r="BD33" i="3"/>
  <c r="BD48" i="3" s="1"/>
  <c r="BD70" i="3" s="1"/>
  <c r="BD22" i="3" s="1"/>
  <c r="BD103" i="3" s="1"/>
  <c r="BT93" i="3" l="1"/>
  <c r="BQ96" i="3"/>
  <c r="BS92" i="3"/>
  <c r="BQ97" i="3"/>
  <c r="BQ98" i="3"/>
  <c r="BQ94" i="3"/>
  <c r="BQ95" i="3"/>
  <c r="BE33" i="3"/>
  <c r="BE48" i="3" s="1"/>
  <c r="BE70" i="3" s="1"/>
  <c r="BE22" i="3" s="1"/>
  <c r="BE103" i="3" s="1"/>
  <c r="BR95" i="3" l="1"/>
  <c r="BT92" i="3"/>
  <c r="BR96" i="3"/>
  <c r="BR94" i="3"/>
  <c r="BR97" i="3"/>
  <c r="BR98" i="3"/>
  <c r="BU93" i="3"/>
  <c r="BV93" i="3" s="1"/>
  <c r="BF33" i="3"/>
  <c r="BF48" i="3" s="1"/>
  <c r="BF70" i="3" s="1"/>
  <c r="BF22" i="3" s="1"/>
  <c r="BF103" i="3" s="1"/>
  <c r="BS98" i="3" l="1"/>
  <c r="BS94" i="3"/>
  <c r="BU92" i="3"/>
  <c r="BV92" i="3" s="1"/>
  <c r="BS97" i="3"/>
  <c r="BS96" i="3"/>
  <c r="BS95" i="3"/>
  <c r="BG33" i="3"/>
  <c r="BG48" i="3" s="1"/>
  <c r="BG70" i="3" s="1"/>
  <c r="BG22" i="3" s="1"/>
  <c r="BG103" i="3" s="1"/>
  <c r="BT98" i="3" l="1"/>
  <c r="BW93" i="3"/>
  <c r="BT95" i="3"/>
  <c r="BT96" i="3"/>
  <c r="BT97" i="3"/>
  <c r="BT94" i="3"/>
  <c r="BH33" i="3"/>
  <c r="BH48" i="3" s="1"/>
  <c r="BH70" i="3" s="1"/>
  <c r="BH22" i="3" s="1"/>
  <c r="BH103" i="3" s="1"/>
  <c r="BU97" i="3" l="1"/>
  <c r="BV97" i="3" s="1"/>
  <c r="BU98" i="3"/>
  <c r="BV98" i="3" s="1"/>
  <c r="BW92" i="3"/>
  <c r="BX93" i="3"/>
  <c r="BU95" i="3"/>
  <c r="BV95" i="3" s="1"/>
  <c r="BU94" i="3"/>
  <c r="BV94" i="3" s="1"/>
  <c r="BU96" i="3"/>
  <c r="BV96" i="3" s="1"/>
  <c r="BI33" i="3"/>
  <c r="BI48" i="3" s="1"/>
  <c r="BI70" i="3" s="1"/>
  <c r="BI22" i="3" s="1"/>
  <c r="BI103" i="3" s="1"/>
  <c r="BX92" i="3" l="1"/>
  <c r="BY93" i="3"/>
  <c r="BJ48" i="3"/>
  <c r="BJ70" i="3" s="1"/>
  <c r="BJ22" i="3" s="1"/>
  <c r="BJ103" i="3" s="1"/>
  <c r="BW95" i="3" l="1"/>
  <c r="BW97" i="3"/>
  <c r="BZ93" i="3"/>
  <c r="BW98" i="3"/>
  <c r="BW96" i="3"/>
  <c r="BY92" i="3"/>
  <c r="BW94" i="3"/>
  <c r="BK33" i="3"/>
  <c r="BK48" i="3" s="1"/>
  <c r="BK70" i="3" s="1"/>
  <c r="BK22" i="3" s="1"/>
  <c r="BK103" i="3" s="1"/>
  <c r="CA93" i="3" l="1"/>
  <c r="BX94" i="3"/>
  <c r="BX96" i="3"/>
  <c r="BX98" i="3"/>
  <c r="BX97" i="3"/>
  <c r="BZ92" i="3"/>
  <c r="BX95" i="3"/>
  <c r="BL33" i="3"/>
  <c r="BL48" i="3" s="1"/>
  <c r="BL70" i="3" s="1"/>
  <c r="BL22" i="3" s="1"/>
  <c r="BL103" i="3" s="1"/>
  <c r="BY95" i="3" l="1"/>
  <c r="BY98" i="3"/>
  <c r="BY94" i="3"/>
  <c r="CA92" i="3"/>
  <c r="CB93" i="3"/>
  <c r="BY97" i="3"/>
  <c r="BY96" i="3"/>
  <c r="BM33" i="3"/>
  <c r="BM48" i="3" s="1"/>
  <c r="BM70" i="3" s="1"/>
  <c r="BM22" i="3" s="1"/>
  <c r="BM103" i="3" s="1"/>
  <c r="BZ95" i="3" l="1"/>
  <c r="CC93" i="3"/>
  <c r="BZ98" i="3"/>
  <c r="BZ96" i="3"/>
  <c r="CB92" i="3"/>
  <c r="BZ97" i="3"/>
  <c r="BZ94" i="3"/>
  <c r="BN33" i="3"/>
  <c r="BN48" i="3" s="1"/>
  <c r="BN70" i="3" s="1"/>
  <c r="BN22" i="3" s="1"/>
  <c r="BN103" i="3" s="1"/>
  <c r="CA98" i="3" l="1"/>
  <c r="CA94" i="3"/>
  <c r="CA96" i="3"/>
  <c r="CA95" i="3"/>
  <c r="CA97" i="3"/>
  <c r="CC92" i="3"/>
  <c r="CD93" i="3"/>
  <c r="BO33" i="3"/>
  <c r="BO48" i="3" s="1"/>
  <c r="BO70" i="3" s="1"/>
  <c r="BO22" i="3" s="1"/>
  <c r="BO103" i="3" s="1"/>
  <c r="CD92" i="3" l="1"/>
  <c r="CB95" i="3"/>
  <c r="CB96" i="3"/>
  <c r="CE93" i="3"/>
  <c r="CB94" i="3"/>
  <c r="CB97" i="3"/>
  <c r="CB98" i="3"/>
  <c r="BP33" i="3"/>
  <c r="BP48" i="3" s="1"/>
  <c r="BP70" i="3" s="1"/>
  <c r="BP22" i="3" s="1"/>
  <c r="BP103" i="3" s="1"/>
  <c r="CF93" i="3" l="1"/>
  <c r="CC97" i="3"/>
  <c r="CC98" i="3"/>
  <c r="CC94" i="3"/>
  <c r="CC95" i="3"/>
  <c r="CC96" i="3"/>
  <c r="CE92" i="3"/>
  <c r="BQ33" i="3"/>
  <c r="BQ48" i="3" s="1"/>
  <c r="BQ70" i="3" s="1"/>
  <c r="BQ22" i="3" s="1"/>
  <c r="BQ103" i="3" s="1"/>
  <c r="CF92" i="3" l="1"/>
  <c r="CD97" i="3"/>
  <c r="CD95" i="3"/>
  <c r="CD98" i="3"/>
  <c r="CD96" i="3"/>
  <c r="CD94" i="3"/>
  <c r="CG93" i="3"/>
  <c r="CH93" i="3" s="1"/>
  <c r="BR33" i="3"/>
  <c r="BR48" i="3" s="1"/>
  <c r="BR70" i="3" s="1"/>
  <c r="BR22" i="3" s="1"/>
  <c r="BR103" i="3" s="1"/>
  <c r="CE98" i="3" l="1"/>
  <c r="CG92" i="3"/>
  <c r="CH92" i="3" s="1"/>
  <c r="CE94" i="3"/>
  <c r="CE95" i="3"/>
  <c r="CE96" i="3"/>
  <c r="CE97" i="3"/>
  <c r="BS33" i="3"/>
  <c r="BS48" i="3" s="1"/>
  <c r="BS70" i="3" s="1"/>
  <c r="BS22" i="3" s="1"/>
  <c r="BS103" i="3" s="1"/>
  <c r="CF95" i="3" l="1"/>
  <c r="CI93" i="3"/>
  <c r="CF94" i="3"/>
  <c r="CF96" i="3"/>
  <c r="CF98" i="3"/>
  <c r="CF97" i="3"/>
  <c r="BT33" i="3"/>
  <c r="BT48" i="3" s="1"/>
  <c r="BT70" i="3" s="1"/>
  <c r="BT22" i="3" s="1"/>
  <c r="BT103" i="3" s="1"/>
  <c r="CI92" i="3" l="1"/>
  <c r="CJ93" i="3"/>
  <c r="CG97" i="3"/>
  <c r="CH97" i="3" s="1"/>
  <c r="CG94" i="3"/>
  <c r="CH94" i="3" s="1"/>
  <c r="CG98" i="3"/>
  <c r="CH98" i="3" s="1"/>
  <c r="CG96" i="3"/>
  <c r="CH96" i="3" s="1"/>
  <c r="CG95" i="3"/>
  <c r="CH95" i="3" s="1"/>
  <c r="BU33" i="3"/>
  <c r="BU48" i="3" s="1"/>
  <c r="BU70" i="3" s="1"/>
  <c r="BU22" i="3" s="1"/>
  <c r="BU103" i="3" s="1"/>
  <c r="CJ92" i="3" l="1"/>
  <c r="CK93" i="3"/>
  <c r="BV48" i="3"/>
  <c r="BV70" i="3" s="1"/>
  <c r="BV22" i="3" s="1"/>
  <c r="BV103" i="3" s="1"/>
  <c r="CI98" i="3" l="1"/>
  <c r="CL93" i="3"/>
  <c r="CI94" i="3"/>
  <c r="CI95" i="3"/>
  <c r="CI97" i="3"/>
  <c r="CI96" i="3"/>
  <c r="CK92" i="3"/>
  <c r="BW33" i="3"/>
  <c r="BW48" i="3" s="1"/>
  <c r="BW70" i="3" s="1"/>
  <c r="BW22" i="3" s="1"/>
  <c r="BW103" i="3" s="1"/>
  <c r="CL92" i="3" l="1"/>
  <c r="CJ97" i="3"/>
  <c r="CJ94" i="3"/>
  <c r="CM93" i="3"/>
  <c r="CJ96" i="3"/>
  <c r="CJ95" i="3"/>
  <c r="CJ98" i="3"/>
  <c r="BX33" i="3"/>
  <c r="BX48" i="3" s="1"/>
  <c r="BX70" i="3" s="1"/>
  <c r="BX22" i="3" s="1"/>
  <c r="BX103" i="3" s="1"/>
  <c r="CK96" i="3" l="1"/>
  <c r="CK98" i="3"/>
  <c r="CK94" i="3"/>
  <c r="CK97" i="3"/>
  <c r="CK95" i="3"/>
  <c r="CN93" i="3"/>
  <c r="CM92" i="3"/>
  <c r="BY33" i="3"/>
  <c r="BY48" i="3" s="1"/>
  <c r="BY70" i="3" s="1"/>
  <c r="BY22" i="3" s="1"/>
  <c r="BY103" i="3" s="1"/>
  <c r="CO93" i="3" l="1"/>
  <c r="CL97" i="3"/>
  <c r="CL98" i="3"/>
  <c r="CN92" i="3"/>
  <c r="CL95" i="3"/>
  <c r="CL94" i="3"/>
  <c r="CL96" i="3"/>
  <c r="BZ33" i="3"/>
  <c r="BZ48" i="3" s="1"/>
  <c r="BZ70" i="3" s="1"/>
  <c r="BZ22" i="3" s="1"/>
  <c r="BZ103" i="3" s="1"/>
  <c r="CM94" i="3" l="1"/>
  <c r="CM97" i="3"/>
  <c r="CM96" i="3"/>
  <c r="CO92" i="3"/>
  <c r="CM98" i="3"/>
  <c r="CM95" i="3"/>
  <c r="CP93" i="3"/>
  <c r="CA33" i="3"/>
  <c r="CA48" i="3" s="1"/>
  <c r="CA70" i="3" s="1"/>
  <c r="CA22" i="3" s="1"/>
  <c r="CA103" i="3" s="1"/>
  <c r="CN95" i="3" l="1"/>
  <c r="CN96" i="3"/>
  <c r="CN98" i="3"/>
  <c r="CN97" i="3"/>
  <c r="CP92" i="3"/>
  <c r="CQ93" i="3"/>
  <c r="CN94" i="3"/>
  <c r="CB33" i="3"/>
  <c r="CB48" i="3" s="1"/>
  <c r="CB70" i="3" s="1"/>
  <c r="CB22" i="3" s="1"/>
  <c r="CB103" i="3" s="1"/>
  <c r="CR93" i="3" l="1"/>
  <c r="CO97" i="3"/>
  <c r="CO94" i="3"/>
  <c r="CQ92" i="3"/>
  <c r="CO98" i="3"/>
  <c r="CO96" i="3"/>
  <c r="CO95" i="3"/>
  <c r="CC33" i="3"/>
  <c r="CC48" i="3" s="1"/>
  <c r="CC70" i="3" s="1"/>
  <c r="CC22" i="3" s="1"/>
  <c r="CC103" i="3" s="1"/>
  <c r="CP95" i="3" l="1"/>
  <c r="CP96" i="3"/>
  <c r="CR92" i="3"/>
  <c r="CP97" i="3"/>
  <c r="CP98" i="3"/>
  <c r="CP94" i="3"/>
  <c r="CS93" i="3"/>
  <c r="CD33" i="3"/>
  <c r="CD48" i="3" s="1"/>
  <c r="CD70" i="3" s="1"/>
  <c r="CD22" i="3" s="1"/>
  <c r="CD103" i="3" s="1"/>
  <c r="CQ96" i="3" l="1"/>
  <c r="CQ94" i="3"/>
  <c r="CQ97" i="3"/>
  <c r="CQ95" i="3"/>
  <c r="CQ98" i="3"/>
  <c r="CS92" i="3"/>
  <c r="CE33" i="3"/>
  <c r="CE48" i="3" s="1"/>
  <c r="CE70" i="3" s="1"/>
  <c r="CE22" i="3" s="1"/>
  <c r="CE103" i="3" s="1"/>
  <c r="CR98" i="3" l="1"/>
  <c r="CR96" i="3"/>
  <c r="CR95" i="3"/>
  <c r="CR94" i="3"/>
  <c r="CR97" i="3"/>
  <c r="CF33" i="3"/>
  <c r="CF48" i="3" s="1"/>
  <c r="CF70" i="3" s="1"/>
  <c r="CF22" i="3" s="1"/>
  <c r="CF103" i="3" s="1"/>
  <c r="CS97" i="3" l="1"/>
  <c r="CS96" i="3"/>
  <c r="CS95" i="3"/>
  <c r="CS94" i="3"/>
  <c r="CS98" i="3"/>
  <c r="CG33" i="3"/>
  <c r="CG48" i="3" s="1"/>
  <c r="CG70" i="3" s="1"/>
  <c r="CG22" i="3" s="1"/>
  <c r="CG103" i="3" s="1"/>
  <c r="CH48" i="3" l="1"/>
  <c r="CH70" i="3" s="1"/>
  <c r="CH22" i="3" s="1"/>
  <c r="CH103" i="3" s="1"/>
  <c r="CI33" i="3" l="1"/>
  <c r="CI48" i="3" s="1"/>
  <c r="CI70" i="3" s="1"/>
  <c r="CI22" i="3" s="1"/>
  <c r="CI103" i="3" s="1"/>
  <c r="CJ33" i="3" l="1"/>
  <c r="CJ48" i="3" s="1"/>
  <c r="CJ70" i="3" s="1"/>
  <c r="CJ22" i="3" s="1"/>
  <c r="CJ103" i="3" s="1"/>
  <c r="CK33" i="3" l="1"/>
  <c r="CK48" i="3" s="1"/>
  <c r="CK70" i="3" s="1"/>
  <c r="CK22" i="3" s="1"/>
  <c r="CK103" i="3" s="1"/>
  <c r="CL33" i="3" l="1"/>
  <c r="CL48" i="3" s="1"/>
  <c r="CL70" i="3" s="1"/>
  <c r="CL22" i="3" s="1"/>
  <c r="CL103" i="3" s="1"/>
  <c r="CM33" i="3" l="1"/>
  <c r="CM48" i="3" s="1"/>
  <c r="CM70" i="3" s="1"/>
  <c r="CM22" i="3" s="1"/>
  <c r="CM103" i="3" s="1"/>
  <c r="CN33" i="3" l="1"/>
  <c r="CN48" i="3" s="1"/>
  <c r="CN70" i="3" s="1"/>
  <c r="CN22" i="3" s="1"/>
  <c r="CN103" i="3" s="1"/>
  <c r="CO33" i="3" l="1"/>
  <c r="CO48" i="3" s="1"/>
  <c r="CO70" i="3" s="1"/>
  <c r="CO22" i="3" s="1"/>
  <c r="CO103" i="3" s="1"/>
  <c r="CP33" i="3" l="1"/>
  <c r="CP48" i="3" s="1"/>
  <c r="CP70" i="3" s="1"/>
  <c r="CP22" i="3" s="1"/>
  <c r="CP103" i="3" s="1"/>
  <c r="CQ33" i="3" l="1"/>
  <c r="CQ48" i="3" s="1"/>
  <c r="CQ70" i="3" s="1"/>
  <c r="CQ22" i="3" s="1"/>
  <c r="CQ103" i="3" s="1"/>
  <c r="CR33" i="3" l="1"/>
  <c r="CR48" i="3" s="1"/>
  <c r="CR70" i="3" s="1"/>
  <c r="CR22" i="3" s="1"/>
  <c r="CR103" i="3" s="1"/>
  <c r="CS33" i="3" l="1"/>
  <c r="CS48" i="3" s="1"/>
  <c r="CS70" i="3" s="1"/>
  <c r="CS22" i="3" s="1"/>
  <c r="CS103" i="3" s="1"/>
  <c r="B42" i="1" l="1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43" i="3" l="1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AE39" i="1"/>
  <c r="AD39" i="1"/>
  <c r="AC39" i="1"/>
  <c r="AB39" i="1"/>
  <c r="AA39" i="1"/>
  <c r="Z39" i="1"/>
  <c r="CS8" i="1"/>
  <c r="D116" i="7" s="1"/>
  <c r="CR8" i="1"/>
  <c r="D115" i="7" s="1"/>
  <c r="CQ8" i="1"/>
  <c r="D114" i="7" s="1"/>
  <c r="CP8" i="1"/>
  <c r="D113" i="7" s="1"/>
  <c r="CO8" i="1"/>
  <c r="D112" i="7" s="1"/>
  <c r="CN8" i="1"/>
  <c r="D111" i="7" s="1"/>
  <c r="CM8" i="1"/>
  <c r="D110" i="7" s="1"/>
  <c r="CL8" i="1"/>
  <c r="D109" i="7" s="1"/>
  <c r="CK8" i="1"/>
  <c r="D108" i="7" s="1"/>
  <c r="CJ8" i="1"/>
  <c r="D107" i="7" s="1"/>
  <c r="CI8" i="1"/>
  <c r="D106" i="7" s="1"/>
  <c r="CH8" i="1"/>
  <c r="D105" i="7" s="1"/>
  <c r="CG8" i="1"/>
  <c r="D101" i="7" s="1"/>
  <c r="CF8" i="1"/>
  <c r="D100" i="7" s="1"/>
  <c r="CE8" i="1"/>
  <c r="D99" i="7" s="1"/>
  <c r="CD8" i="1"/>
  <c r="D98" i="7" s="1"/>
  <c r="CC8" i="1"/>
  <c r="D97" i="7" s="1"/>
  <c r="CB8" i="1"/>
  <c r="D96" i="7" s="1"/>
  <c r="CA8" i="1"/>
  <c r="D95" i="7" s="1"/>
  <c r="BZ8" i="1"/>
  <c r="D94" i="7" s="1"/>
  <c r="BY8" i="1"/>
  <c r="D93" i="7" s="1"/>
  <c r="BX8" i="1"/>
  <c r="D92" i="7" s="1"/>
  <c r="BW8" i="1"/>
  <c r="D91" i="7" s="1"/>
  <c r="BV8" i="1"/>
  <c r="D90" i="7" s="1"/>
  <c r="BU8" i="1"/>
  <c r="D86" i="7" s="1"/>
  <c r="BT8" i="1"/>
  <c r="D85" i="7" s="1"/>
  <c r="BS8" i="1"/>
  <c r="D84" i="7" s="1"/>
  <c r="BR8" i="1"/>
  <c r="D83" i="7" s="1"/>
  <c r="BQ8" i="1"/>
  <c r="D82" i="7" s="1"/>
  <c r="BP8" i="1"/>
  <c r="D81" i="7" s="1"/>
  <c r="BO8" i="1"/>
  <c r="D80" i="7" s="1"/>
  <c r="BN8" i="1"/>
  <c r="D79" i="7" s="1"/>
  <c r="BM8" i="1"/>
  <c r="D78" i="7" s="1"/>
  <c r="BL8" i="1"/>
  <c r="D77" i="7" s="1"/>
  <c r="BK8" i="1"/>
  <c r="D76" i="7" s="1"/>
  <c r="BJ8" i="1"/>
  <c r="D75" i="7" s="1"/>
  <c r="BI8" i="1"/>
  <c r="D71" i="7" s="1"/>
  <c r="BH8" i="1"/>
  <c r="D70" i="7" s="1"/>
  <c r="BG8" i="1"/>
  <c r="D69" i="7" s="1"/>
  <c r="BF8" i="1"/>
  <c r="D68" i="7" s="1"/>
  <c r="BE8" i="1"/>
  <c r="D67" i="7" s="1"/>
  <c r="BD8" i="1"/>
  <c r="D66" i="7" s="1"/>
  <c r="BC8" i="1"/>
  <c r="D65" i="7" s="1"/>
  <c r="BB8" i="1"/>
  <c r="D64" i="7" s="1"/>
  <c r="BA8" i="1"/>
  <c r="D63" i="7" s="1"/>
  <c r="AZ8" i="1"/>
  <c r="D62" i="7" s="1"/>
  <c r="AY8" i="1"/>
  <c r="D61" i="7" s="1"/>
  <c r="AX8" i="1"/>
  <c r="D60" i="7" s="1"/>
  <c r="AW8" i="1"/>
  <c r="AV8" i="1"/>
  <c r="AU8" i="1"/>
  <c r="AT8" i="1"/>
  <c r="AS8" i="1"/>
  <c r="AR8" i="1"/>
  <c r="AQ8" i="1"/>
  <c r="AP8" i="1"/>
  <c r="AO8" i="1"/>
  <c r="AN8" i="1"/>
  <c r="AM8" i="1"/>
  <c r="D46" i="7" s="1"/>
  <c r="AL8" i="1"/>
  <c r="D45" i="7" s="1"/>
  <c r="AK8" i="1"/>
  <c r="AJ8" i="1"/>
  <c r="AI8" i="1"/>
  <c r="AH8" i="1"/>
  <c r="AG8" i="1"/>
  <c r="AF8" i="1"/>
  <c r="AE8" i="1"/>
  <c r="AD8" i="1"/>
  <c r="AC8" i="1"/>
  <c r="AB8" i="1"/>
  <c r="AA8" i="1"/>
  <c r="D31" i="7" s="1"/>
  <c r="Z8" i="1"/>
  <c r="D30" i="7" s="1"/>
  <c r="S15" i="1"/>
  <c r="E20" i="7" s="1"/>
  <c r="R15" i="1"/>
  <c r="E19" i="7" s="1"/>
  <c r="Q15" i="1"/>
  <c r="E18" i="7" s="1"/>
  <c r="P15" i="1"/>
  <c r="E17" i="7" s="1"/>
  <c r="O15" i="1"/>
  <c r="E16" i="7" s="1"/>
  <c r="N15" i="1"/>
  <c r="E15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D23" i="7" s="1"/>
  <c r="U8" i="1"/>
  <c r="D22" i="7" s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50" i="7" l="1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D39" i="7"/>
  <c r="AI14" i="11"/>
  <c r="D36" i="7"/>
  <c r="AF14" i="11"/>
  <c r="D40" i="7"/>
  <c r="AJ14" i="11"/>
  <c r="D32" i="7"/>
  <c r="AB14" i="11"/>
  <c r="B11" i="1"/>
  <c r="F11" i="1"/>
  <c r="F12" i="1" s="1"/>
  <c r="J11" i="1"/>
  <c r="J12" i="1" s="1"/>
  <c r="N12" i="1"/>
  <c r="G15" i="7" s="1"/>
  <c r="K11" i="1"/>
  <c r="K12" i="1" s="1"/>
  <c r="D117" i="7"/>
  <c r="D10" i="7" s="1"/>
  <c r="L11" i="8" s="1"/>
  <c r="D72" i="7"/>
  <c r="D7" i="7" s="1"/>
  <c r="I11" i="8" s="1"/>
  <c r="L17" i="7"/>
  <c r="C11" i="1"/>
  <c r="C12" i="1" s="1"/>
  <c r="G11" i="1"/>
  <c r="G12" i="1" s="1"/>
  <c r="D87" i="7"/>
  <c r="D8" i="7" s="1"/>
  <c r="J11" i="8" s="1"/>
  <c r="D102" i="7"/>
  <c r="D9" i="7" s="1"/>
  <c r="K11" i="8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O14" i="1"/>
  <c r="H16" i="7" s="1"/>
  <c r="S14" i="1"/>
  <c r="H20" i="7" s="1"/>
  <c r="H14" i="1"/>
  <c r="P14" i="1"/>
  <c r="H17" i="7" s="1"/>
  <c r="D14" i="1"/>
  <c r="L14" i="1"/>
  <c r="J14" i="1"/>
  <c r="B14" i="1"/>
  <c r="F14" i="1"/>
  <c r="N14" i="1"/>
  <c r="H15" i="7" s="1"/>
  <c r="R14" i="1"/>
  <c r="H19" i="7" s="1"/>
  <c r="E14" i="1"/>
  <c r="I14" i="1"/>
  <c r="M14" i="1"/>
  <c r="Q14" i="1"/>
  <c r="H18" i="7" s="1"/>
  <c r="B12" i="1"/>
  <c r="AQ10" i="11" l="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0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58" i="1" s="1"/>
  <c r="X21" i="1"/>
  <c r="Y21" i="1"/>
  <c r="Y47" i="1" s="1"/>
  <c r="Z21" i="1"/>
  <c r="AA21" i="1"/>
  <c r="AB21" i="1"/>
  <c r="AC21" i="1"/>
  <c r="AD21" i="1"/>
  <c r="AD47" i="1" s="1"/>
  <c r="AD102" i="1" s="1"/>
  <c r="AE21" i="1"/>
  <c r="AE58" i="1" s="1"/>
  <c r="AF21" i="1"/>
  <c r="AG21" i="1"/>
  <c r="AH21" i="1"/>
  <c r="AH32" i="1" s="1"/>
  <c r="AI21" i="1"/>
  <c r="AI58" i="1" s="1"/>
  <c r="AJ21" i="1"/>
  <c r="AK21" i="1"/>
  <c r="AK32" i="1" s="1"/>
  <c r="AL21" i="1"/>
  <c r="AM21" i="1"/>
  <c r="AM58" i="1" s="1"/>
  <c r="AN21" i="1"/>
  <c r="AO21" i="1"/>
  <c r="AO32" i="1" s="1"/>
  <c r="AP21" i="1"/>
  <c r="AP58" i="1" s="1"/>
  <c r="AQ21" i="1"/>
  <c r="AR21" i="1"/>
  <c r="AS21" i="1"/>
  <c r="AT21" i="1"/>
  <c r="AT47" i="1" s="1"/>
  <c r="AT102" i="1" s="1"/>
  <c r="AU21" i="1"/>
  <c r="AU58" i="1" s="1"/>
  <c r="AV21" i="1"/>
  <c r="AW21" i="1"/>
  <c r="AX21" i="1"/>
  <c r="AY21" i="1"/>
  <c r="AY58" i="1" s="1"/>
  <c r="AZ21" i="1"/>
  <c r="BA21" i="1"/>
  <c r="BA47" i="1" s="1"/>
  <c r="BA80" i="1" s="1"/>
  <c r="BB21" i="1"/>
  <c r="BC21" i="1"/>
  <c r="BC58" i="1" s="1"/>
  <c r="BD21" i="1"/>
  <c r="BE21" i="1"/>
  <c r="BE32" i="1" s="1"/>
  <c r="BF21" i="1"/>
  <c r="BG21" i="1"/>
  <c r="BH21" i="1"/>
  <c r="BI21" i="1"/>
  <c r="BI32" i="1" s="1"/>
  <c r="BJ21" i="1"/>
  <c r="BJ47" i="1" s="1"/>
  <c r="BJ102" i="1" s="1"/>
  <c r="BK21" i="1"/>
  <c r="BL21" i="1"/>
  <c r="BM21" i="1"/>
  <c r="BM32" i="1" s="1"/>
  <c r="BN21" i="1"/>
  <c r="BO21" i="1"/>
  <c r="BP21" i="1"/>
  <c r="BQ21" i="1"/>
  <c r="BQ47" i="1" s="1"/>
  <c r="BQ80" i="1" s="1"/>
  <c r="BR21" i="1"/>
  <c r="BS21" i="1"/>
  <c r="BT21" i="1"/>
  <c r="BU21" i="1"/>
  <c r="BU47" i="1" s="1"/>
  <c r="BU80" i="1" s="1"/>
  <c r="BV21" i="1"/>
  <c r="BV58" i="1" s="1"/>
  <c r="BW21" i="1"/>
  <c r="BX21" i="1"/>
  <c r="BY21" i="1"/>
  <c r="BY32" i="1" s="1"/>
  <c r="BZ21" i="1"/>
  <c r="BZ47" i="1" s="1"/>
  <c r="BZ102" i="1" s="1"/>
  <c r="CA21" i="1"/>
  <c r="CB21" i="1"/>
  <c r="CC21" i="1"/>
  <c r="CC32" i="1" s="1"/>
  <c r="CD21" i="1"/>
  <c r="CE21" i="1"/>
  <c r="CF21" i="1"/>
  <c r="CG21" i="1"/>
  <c r="CG47" i="1" s="1"/>
  <c r="CG80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7" i="1" s="1"/>
  <c r="CP80" i="1" s="1"/>
  <c r="CQ21" i="1"/>
  <c r="CR21" i="1"/>
  <c r="CS21" i="1"/>
  <c r="CS32" i="1" s="1"/>
  <c r="B21" i="1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K58" i="3" s="1"/>
  <c r="AJ21" i="3"/>
  <c r="AI21" i="3"/>
  <c r="AH21" i="3"/>
  <c r="AG21" i="3"/>
  <c r="AF21" i="3"/>
  <c r="AE21" i="3"/>
  <c r="AD21" i="3"/>
  <c r="AC21" i="3"/>
  <c r="AB21" i="3"/>
  <c r="AA21" i="3"/>
  <c r="Z21" i="3"/>
  <c r="AE120" i="2"/>
  <c r="AD120" i="2"/>
  <c r="AC120" i="2"/>
  <c r="AB120" i="2"/>
  <c r="AA120" i="2"/>
  <c r="Z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03" i="2"/>
  <c r="B115" i="2"/>
  <c r="B116" i="2"/>
  <c r="B117" i="2"/>
  <c r="B118" i="2"/>
  <c r="B119" i="2"/>
  <c r="B120" i="2"/>
  <c r="B114" i="2"/>
  <c r="CS32" i="2"/>
  <c r="CR32" i="2"/>
  <c r="CQ32" i="2"/>
  <c r="CP32" i="2"/>
  <c r="CO32" i="2"/>
  <c r="CO58" i="2" s="1"/>
  <c r="CN32" i="2"/>
  <c r="CM32" i="2"/>
  <c r="CM91" i="2" s="1"/>
  <c r="CL32" i="2"/>
  <c r="CK32" i="2"/>
  <c r="CJ32" i="2"/>
  <c r="CI32" i="2"/>
  <c r="CI91" i="2" s="1"/>
  <c r="CH32" i="2"/>
  <c r="CG32" i="2"/>
  <c r="CG47" i="2" s="1"/>
  <c r="CF32" i="2"/>
  <c r="CE32" i="2"/>
  <c r="CD32" i="2"/>
  <c r="CC32" i="2"/>
  <c r="CB32" i="2"/>
  <c r="CA32" i="2"/>
  <c r="BZ32" i="2"/>
  <c r="BY32" i="2"/>
  <c r="BY47" i="2" s="1"/>
  <c r="BX32" i="2"/>
  <c r="BW32" i="2"/>
  <c r="BW91" i="2" s="1"/>
  <c r="BV32" i="2"/>
  <c r="BU32" i="2"/>
  <c r="BT32" i="2"/>
  <c r="BS32" i="2"/>
  <c r="BS91" i="2" s="1"/>
  <c r="BR32" i="2"/>
  <c r="BQ32" i="2"/>
  <c r="BQ69" i="2" s="1"/>
  <c r="BP32" i="2"/>
  <c r="BO32" i="2"/>
  <c r="BN32" i="2"/>
  <c r="BM32" i="2"/>
  <c r="BL32" i="2"/>
  <c r="BK32" i="2"/>
  <c r="BJ32" i="2"/>
  <c r="BI32" i="2"/>
  <c r="BI58" i="2" s="1"/>
  <c r="BH32" i="2"/>
  <c r="BG32" i="2"/>
  <c r="BG91" i="2" s="1"/>
  <c r="BF32" i="2"/>
  <c r="BE32" i="2"/>
  <c r="BD32" i="2"/>
  <c r="BC32" i="2"/>
  <c r="BC91" i="2" s="1"/>
  <c r="BB32" i="2"/>
  <c r="BA32" i="2"/>
  <c r="BA69" i="2" s="1"/>
  <c r="AZ32" i="2"/>
  <c r="AY32" i="2"/>
  <c r="AX32" i="2"/>
  <c r="AW32" i="2"/>
  <c r="AV32" i="2"/>
  <c r="AU32" i="2"/>
  <c r="AT32" i="2"/>
  <c r="AS32" i="2"/>
  <c r="AS58" i="2" s="1"/>
  <c r="AR32" i="2"/>
  <c r="AQ32" i="2"/>
  <c r="AQ91" i="2" s="1"/>
  <c r="AP32" i="2"/>
  <c r="AO32" i="2"/>
  <c r="AN32" i="2"/>
  <c r="AM32" i="2"/>
  <c r="AM91" i="2" s="1"/>
  <c r="AL32" i="2"/>
  <c r="AK32" i="2"/>
  <c r="AK69" i="2" s="1"/>
  <c r="AJ32" i="2"/>
  <c r="AI32" i="2"/>
  <c r="AH32" i="2"/>
  <c r="AG32" i="2"/>
  <c r="AF32" i="2"/>
  <c r="AE32" i="2"/>
  <c r="AD32" i="2"/>
  <c r="AC32" i="2"/>
  <c r="AC58" i="2" s="1"/>
  <c r="AB32" i="2"/>
  <c r="AA32" i="2"/>
  <c r="AA91" i="2" s="1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S59" i="3"/>
  <c r="S60" i="3"/>
  <c r="S61" i="3"/>
  <c r="S62" i="3"/>
  <c r="S63" i="3"/>
  <c r="S64" i="3"/>
  <c r="S65" i="3"/>
  <c r="S29" i="2"/>
  <c r="CG32" i="1" l="1"/>
  <c r="BQ32" i="1"/>
  <c r="BA32" i="1"/>
  <c r="AN32" i="1"/>
  <c r="Y32" i="1"/>
  <c r="CK47" i="1"/>
  <c r="CB47" i="1"/>
  <c r="BE47" i="1"/>
  <c r="AV47" i="1"/>
  <c r="AK47" i="1"/>
  <c r="AK80" i="1" s="1"/>
  <c r="CJ58" i="1"/>
  <c r="BT58" i="1"/>
  <c r="BD58" i="1"/>
  <c r="AN58" i="1"/>
  <c r="X58" i="1"/>
  <c r="CN32" i="1"/>
  <c r="CF32" i="1"/>
  <c r="BX32" i="1"/>
  <c r="BP32" i="1"/>
  <c r="BH32" i="1"/>
  <c r="AZ32" i="1"/>
  <c r="X32" i="1"/>
  <c r="CJ47" i="1"/>
  <c r="CA47" i="1"/>
  <c r="CA102" i="1" s="1"/>
  <c r="BP47" i="1"/>
  <c r="BD47" i="1"/>
  <c r="BD102" i="1" s="1"/>
  <c r="AU47" i="1"/>
  <c r="AJ47" i="1"/>
  <c r="X47" i="1"/>
  <c r="X102" i="1" s="1"/>
  <c r="CF58" i="1"/>
  <c r="BP58" i="1"/>
  <c r="AZ58" i="1"/>
  <c r="AJ58" i="1"/>
  <c r="BU32" i="1"/>
  <c r="AV32" i="1"/>
  <c r="AJ32" i="1"/>
  <c r="CR47" i="1"/>
  <c r="BL47" i="1"/>
  <c r="AO47" i="1"/>
  <c r="AF47" i="1"/>
  <c r="CR58" i="1"/>
  <c r="CB58" i="1"/>
  <c r="BL58" i="1"/>
  <c r="AV58" i="1"/>
  <c r="AF58" i="1"/>
  <c r="CR32" i="1"/>
  <c r="CJ32" i="1"/>
  <c r="CB32" i="1"/>
  <c r="BT32" i="1"/>
  <c r="BL32" i="1"/>
  <c r="BD32" i="1"/>
  <c r="AF32" i="1"/>
  <c r="CQ47" i="1"/>
  <c r="CQ80" i="1" s="1"/>
  <c r="CF47" i="1"/>
  <c r="BT47" i="1"/>
  <c r="BK47" i="1"/>
  <c r="BK102" i="1" s="1"/>
  <c r="AZ47" i="1"/>
  <c r="AZ102" i="1" s="1"/>
  <c r="AN47" i="1"/>
  <c r="AN102" i="1" s="1"/>
  <c r="AE47" i="1"/>
  <c r="AE102" i="1" s="1"/>
  <c r="CQ58" i="1"/>
  <c r="CA58" i="1"/>
  <c r="BK58" i="1"/>
  <c r="BA69" i="1"/>
  <c r="AK69" i="1"/>
  <c r="AN113" i="1"/>
  <c r="BL80" i="1"/>
  <c r="BC113" i="1"/>
  <c r="BC91" i="1"/>
  <c r="AY113" i="1"/>
  <c r="AY91" i="1"/>
  <c r="AM113" i="1"/>
  <c r="AM91" i="1"/>
  <c r="AI113" i="1"/>
  <c r="AI91" i="1"/>
  <c r="W113" i="1"/>
  <c r="W91" i="1"/>
  <c r="BV91" i="1"/>
  <c r="BV113" i="1"/>
  <c r="AP91" i="1"/>
  <c r="AP113" i="1"/>
  <c r="AH69" i="1"/>
  <c r="CL47" i="1"/>
  <c r="BR47" i="1"/>
  <c r="BN47" i="1"/>
  <c r="BF47" i="1"/>
  <c r="BB47" i="1"/>
  <c r="AX47" i="1"/>
  <c r="AJ69" i="1"/>
  <c r="AD32" i="1"/>
  <c r="CK102" i="1"/>
  <c r="BE102" i="1"/>
  <c r="AU80" i="1"/>
  <c r="AJ80" i="1"/>
  <c r="CA113" i="1"/>
  <c r="CA91" i="1"/>
  <c r="AU113" i="1"/>
  <c r="AU91" i="1"/>
  <c r="AE113" i="1"/>
  <c r="AE91" i="1"/>
  <c r="CG69" i="1"/>
  <c r="AU102" i="1"/>
  <c r="CS58" i="1"/>
  <c r="CO58" i="1"/>
  <c r="CK58" i="1"/>
  <c r="CG58" i="1"/>
  <c r="CC58" i="1"/>
  <c r="BY58" i="1"/>
  <c r="BU58" i="1"/>
  <c r="BQ58" i="1"/>
  <c r="BM58" i="1"/>
  <c r="BI58" i="1"/>
  <c r="BE58" i="1"/>
  <c r="BA58" i="1"/>
  <c r="AW58" i="1"/>
  <c r="AS58" i="1"/>
  <c r="AO58" i="1"/>
  <c r="AK58" i="1"/>
  <c r="AG58" i="1"/>
  <c r="AC58" i="1"/>
  <c r="Y58" i="1"/>
  <c r="CR69" i="1"/>
  <c r="CN69" i="1"/>
  <c r="CJ69" i="1"/>
  <c r="CF69" i="1"/>
  <c r="CB69" i="1"/>
  <c r="BX69" i="1"/>
  <c r="BT69" i="1"/>
  <c r="BP69" i="1"/>
  <c r="BL69" i="1"/>
  <c r="BH69" i="1"/>
  <c r="BD69" i="1"/>
  <c r="AX32" i="1"/>
  <c r="AS32" i="1"/>
  <c r="AN69" i="1"/>
  <c r="AC32" i="1"/>
  <c r="X69" i="1"/>
  <c r="CO47" i="1"/>
  <c r="CE47" i="1"/>
  <c r="BY47" i="1"/>
  <c r="BO47" i="1"/>
  <c r="BI47" i="1"/>
  <c r="BD80" i="1"/>
  <c r="AY47" i="1"/>
  <c r="AS47" i="1"/>
  <c r="AN80" i="1"/>
  <c r="AI47" i="1"/>
  <c r="AC47" i="1"/>
  <c r="X80" i="1"/>
  <c r="CP58" i="1"/>
  <c r="CE58" i="1"/>
  <c r="BZ58" i="1"/>
  <c r="BO58" i="1"/>
  <c r="BJ58" i="1"/>
  <c r="AT58" i="1"/>
  <c r="AD58" i="1"/>
  <c r="CK69" i="1"/>
  <c r="BU69" i="1"/>
  <c r="BE69" i="1"/>
  <c r="AO69" i="1"/>
  <c r="Y69" i="1"/>
  <c r="CK80" i="1"/>
  <c r="CF80" i="1"/>
  <c r="BZ80" i="1"/>
  <c r="BP80" i="1"/>
  <c r="BJ80" i="1"/>
  <c r="AT80" i="1"/>
  <c r="AD80" i="1"/>
  <c r="CF102" i="1"/>
  <c r="BP102" i="1"/>
  <c r="AJ102" i="1"/>
  <c r="AJ113" i="1"/>
  <c r="AZ113" i="1"/>
  <c r="BP113" i="1"/>
  <c r="CF113" i="1"/>
  <c r="CP102" i="1"/>
  <c r="CH47" i="1"/>
  <c r="CD47" i="1"/>
  <c r="AP47" i="1"/>
  <c r="AL47" i="1"/>
  <c r="AH47" i="1"/>
  <c r="Z47" i="1"/>
  <c r="AZ69" i="1"/>
  <c r="AT32" i="1"/>
  <c r="CA80" i="1"/>
  <c r="BU102" i="1"/>
  <c r="BK80" i="1"/>
  <c r="AZ80" i="1"/>
  <c r="AO102" i="1"/>
  <c r="AE80" i="1"/>
  <c r="Y102" i="1"/>
  <c r="CQ113" i="1"/>
  <c r="CQ91" i="1"/>
  <c r="CL58" i="1"/>
  <c r="BK113" i="1"/>
  <c r="BK91" i="1"/>
  <c r="BF58" i="1"/>
  <c r="Z58" i="1"/>
  <c r="BQ69" i="1"/>
  <c r="BE80" i="1"/>
  <c r="AO80" i="1"/>
  <c r="Y80" i="1"/>
  <c r="CF91" i="1"/>
  <c r="BP91" i="1"/>
  <c r="AZ91" i="1"/>
  <c r="AJ91" i="1"/>
  <c r="CQ102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7" i="1"/>
  <c r="CN47" i="1"/>
  <c r="CI47" i="1"/>
  <c r="CC47" i="1"/>
  <c r="BX47" i="1"/>
  <c r="BS47" i="1"/>
  <c r="BM47" i="1"/>
  <c r="BH47" i="1"/>
  <c r="BC47" i="1"/>
  <c r="AW47" i="1"/>
  <c r="AR47" i="1"/>
  <c r="AM47" i="1"/>
  <c r="AG47" i="1"/>
  <c r="AB47" i="1"/>
  <c r="W47" i="1"/>
  <c r="CN58" i="1"/>
  <c r="CI58" i="1"/>
  <c r="CD58" i="1"/>
  <c r="BX58" i="1"/>
  <c r="BS58" i="1"/>
  <c r="BN58" i="1"/>
  <c r="BH58" i="1"/>
  <c r="AX58" i="1"/>
  <c r="AR58" i="1"/>
  <c r="AH58" i="1"/>
  <c r="AB58" i="1"/>
  <c r="CO69" i="1"/>
  <c r="BY69" i="1"/>
  <c r="BI69" i="1"/>
  <c r="CJ80" i="1"/>
  <c r="BT80" i="1"/>
  <c r="CR91" i="1"/>
  <c r="CJ91" i="1"/>
  <c r="CB91" i="1"/>
  <c r="BT91" i="1"/>
  <c r="BL91" i="1"/>
  <c r="BD91" i="1"/>
  <c r="AV91" i="1"/>
  <c r="AN91" i="1"/>
  <c r="AF91" i="1"/>
  <c r="X91" i="1"/>
  <c r="BV47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V69" i="1"/>
  <c r="AP32" i="1"/>
  <c r="AF69" i="1"/>
  <c r="Z32" i="1"/>
  <c r="CM47" i="1"/>
  <c r="CG102" i="1"/>
  <c r="BW47" i="1"/>
  <c r="BQ102" i="1"/>
  <c r="BG47" i="1"/>
  <c r="BA102" i="1"/>
  <c r="AV80" i="1"/>
  <c r="AQ47" i="1"/>
  <c r="AK102" i="1"/>
  <c r="AF80" i="1"/>
  <c r="AA47" i="1"/>
  <c r="CM58" i="1"/>
  <c r="CH58" i="1"/>
  <c r="BW58" i="1"/>
  <c r="BR58" i="1"/>
  <c r="BG58" i="1"/>
  <c r="BB58" i="1"/>
  <c r="AQ58" i="1"/>
  <c r="AL58" i="1"/>
  <c r="AA58" i="1"/>
  <c r="CS69" i="1"/>
  <c r="CC69" i="1"/>
  <c r="BM69" i="1"/>
  <c r="CR102" i="1"/>
  <c r="CB102" i="1"/>
  <c r="BL102" i="1"/>
  <c r="AV102" i="1"/>
  <c r="AF102" i="1"/>
  <c r="AF113" i="1"/>
  <c r="AV113" i="1"/>
  <c r="BL113" i="1"/>
  <c r="CB113" i="1"/>
  <c r="CR113" i="1"/>
  <c r="AK91" i="3"/>
  <c r="AA32" i="3"/>
  <c r="AE32" i="3"/>
  <c r="AI32" i="3"/>
  <c r="AM32" i="3"/>
  <c r="AQ32" i="3"/>
  <c r="AU32" i="3"/>
  <c r="AY32" i="3"/>
  <c r="BC32" i="3"/>
  <c r="BG32" i="3"/>
  <c r="BK32" i="3"/>
  <c r="BO32" i="3"/>
  <c r="BS32" i="3"/>
  <c r="BW32" i="3"/>
  <c r="CA32" i="3"/>
  <c r="CE32" i="3"/>
  <c r="CI32" i="3"/>
  <c r="CM32" i="3"/>
  <c r="CQ32" i="3"/>
  <c r="AA47" i="3"/>
  <c r="AE47" i="3"/>
  <c r="AI47" i="3"/>
  <c r="AM47" i="3"/>
  <c r="AQ47" i="3"/>
  <c r="AU47" i="3"/>
  <c r="AY47" i="3"/>
  <c r="BC47" i="3"/>
  <c r="BG47" i="3"/>
  <c r="BK47" i="3"/>
  <c r="BO47" i="3"/>
  <c r="BS47" i="3"/>
  <c r="BW47" i="3"/>
  <c r="CA47" i="3"/>
  <c r="CE47" i="3"/>
  <c r="CI47" i="3"/>
  <c r="CM47" i="3"/>
  <c r="CQ47" i="3"/>
  <c r="AA58" i="3"/>
  <c r="AE58" i="3"/>
  <c r="AI58" i="3"/>
  <c r="AM58" i="3"/>
  <c r="AQ58" i="3"/>
  <c r="AU58" i="3"/>
  <c r="AY58" i="3"/>
  <c r="BC58" i="3"/>
  <c r="BG58" i="3"/>
  <c r="BK58" i="3"/>
  <c r="BO58" i="3"/>
  <c r="BS58" i="3"/>
  <c r="BW58" i="3"/>
  <c r="CA58" i="3"/>
  <c r="CE58" i="3"/>
  <c r="CI58" i="3"/>
  <c r="CM58" i="3"/>
  <c r="CQ58" i="3"/>
  <c r="AB32" i="3"/>
  <c r="AF32" i="3"/>
  <c r="AJ32" i="3"/>
  <c r="AN32" i="3"/>
  <c r="AR32" i="3"/>
  <c r="AV32" i="3"/>
  <c r="AZ32" i="3"/>
  <c r="BD32" i="3"/>
  <c r="BH32" i="3"/>
  <c r="BL32" i="3"/>
  <c r="BP32" i="3"/>
  <c r="BT32" i="3"/>
  <c r="BX32" i="3"/>
  <c r="CB32" i="3"/>
  <c r="CF32" i="3"/>
  <c r="CJ32" i="3"/>
  <c r="CN32" i="3"/>
  <c r="CR32" i="3"/>
  <c r="AB47" i="3"/>
  <c r="AF47" i="3"/>
  <c r="AJ47" i="3"/>
  <c r="AN47" i="3"/>
  <c r="AR47" i="3"/>
  <c r="AV47" i="3"/>
  <c r="AZ47" i="3"/>
  <c r="BD47" i="3"/>
  <c r="BH47" i="3"/>
  <c r="BL47" i="3"/>
  <c r="BP47" i="3"/>
  <c r="BT47" i="3"/>
  <c r="BX47" i="3"/>
  <c r="CB47" i="3"/>
  <c r="CF47" i="3"/>
  <c r="CJ47" i="3"/>
  <c r="CN47" i="3"/>
  <c r="CR47" i="3"/>
  <c r="AB58" i="3"/>
  <c r="AF58" i="3"/>
  <c r="AJ58" i="3"/>
  <c r="AN58" i="3"/>
  <c r="AR58" i="3"/>
  <c r="AV58" i="3"/>
  <c r="AZ58" i="3"/>
  <c r="BD58" i="3"/>
  <c r="BH58" i="3"/>
  <c r="BL58" i="3"/>
  <c r="BP58" i="3"/>
  <c r="BT58" i="3"/>
  <c r="BX58" i="3"/>
  <c r="CB58" i="3"/>
  <c r="CF58" i="3"/>
  <c r="CJ58" i="3"/>
  <c r="CN58" i="3"/>
  <c r="CR58" i="3"/>
  <c r="AC32" i="3"/>
  <c r="AG32" i="3"/>
  <c r="AK32" i="3"/>
  <c r="AO32" i="3"/>
  <c r="AS32" i="3"/>
  <c r="AW32" i="3"/>
  <c r="BA32" i="3"/>
  <c r="BE32" i="3"/>
  <c r="BI32" i="3"/>
  <c r="BM32" i="3"/>
  <c r="BQ32" i="3"/>
  <c r="BU32" i="3"/>
  <c r="BY32" i="3"/>
  <c r="CC32" i="3"/>
  <c r="CG32" i="3"/>
  <c r="CK32" i="3"/>
  <c r="CO32" i="3"/>
  <c r="CS32" i="3"/>
  <c r="AC47" i="3"/>
  <c r="AG47" i="3"/>
  <c r="AK47" i="3"/>
  <c r="AO47" i="3"/>
  <c r="AS47" i="3"/>
  <c r="AW47" i="3"/>
  <c r="BA47" i="3"/>
  <c r="BE47" i="3"/>
  <c r="BI47" i="3"/>
  <c r="BM47" i="3"/>
  <c r="BQ47" i="3"/>
  <c r="BU47" i="3"/>
  <c r="BY47" i="3"/>
  <c r="CC47" i="3"/>
  <c r="CG47" i="3"/>
  <c r="CK47" i="3"/>
  <c r="CO47" i="3"/>
  <c r="CS47" i="3"/>
  <c r="AC58" i="3"/>
  <c r="AG58" i="3"/>
  <c r="AO58" i="3"/>
  <c r="AS58" i="3"/>
  <c r="AW58" i="3"/>
  <c r="BA58" i="3"/>
  <c r="BE58" i="3"/>
  <c r="BI58" i="3"/>
  <c r="BM58" i="3"/>
  <c r="BQ58" i="3"/>
  <c r="BU58" i="3"/>
  <c r="BY58" i="3"/>
  <c r="CC58" i="3"/>
  <c r="CG58" i="3"/>
  <c r="CK58" i="3"/>
  <c r="CO58" i="3"/>
  <c r="CS58" i="3"/>
  <c r="Z32" i="3"/>
  <c r="AD32" i="3"/>
  <c r="AH32" i="3"/>
  <c r="AL32" i="3"/>
  <c r="AP32" i="3"/>
  <c r="AT32" i="3"/>
  <c r="AX32" i="3"/>
  <c r="BB32" i="3"/>
  <c r="BF32" i="3"/>
  <c r="BJ32" i="3"/>
  <c r="BN32" i="3"/>
  <c r="BR32" i="3"/>
  <c r="BV32" i="3"/>
  <c r="BZ32" i="3"/>
  <c r="CD32" i="3"/>
  <c r="CH32" i="3"/>
  <c r="CL32" i="3"/>
  <c r="CP32" i="3"/>
  <c r="Z47" i="3"/>
  <c r="AD47" i="3"/>
  <c r="AH47" i="3"/>
  <c r="AL47" i="3"/>
  <c r="AP47" i="3"/>
  <c r="AT47" i="3"/>
  <c r="AX47" i="3"/>
  <c r="BB47" i="3"/>
  <c r="BF47" i="3"/>
  <c r="BJ47" i="3"/>
  <c r="BN47" i="3"/>
  <c r="BR47" i="3"/>
  <c r="BV47" i="3"/>
  <c r="BZ47" i="3"/>
  <c r="CD47" i="3"/>
  <c r="CH47" i="3"/>
  <c r="CL47" i="3"/>
  <c r="CP47" i="3"/>
  <c r="Z58" i="3"/>
  <c r="AD58" i="3"/>
  <c r="AH58" i="3"/>
  <c r="AL58" i="3"/>
  <c r="AP58" i="3"/>
  <c r="AT58" i="3"/>
  <c r="AX58" i="3"/>
  <c r="BB58" i="3"/>
  <c r="BF58" i="3"/>
  <c r="BJ58" i="3"/>
  <c r="BN58" i="3"/>
  <c r="BR58" i="3"/>
  <c r="BV58" i="3"/>
  <c r="BZ58" i="3"/>
  <c r="CD58" i="3"/>
  <c r="CH58" i="3"/>
  <c r="CL58" i="3"/>
  <c r="CP58" i="3"/>
  <c r="CO47" i="2"/>
  <c r="BY58" i="2"/>
  <c r="AK47" i="2"/>
  <c r="BQ47" i="2"/>
  <c r="CG69" i="2"/>
  <c r="AS47" i="2"/>
  <c r="BI47" i="2"/>
  <c r="BA47" i="2"/>
  <c r="AK102" i="2"/>
  <c r="AC80" i="2"/>
  <c r="AC91" i="2"/>
  <c r="AG91" i="2"/>
  <c r="AG80" i="2"/>
  <c r="AK91" i="2"/>
  <c r="AK80" i="2"/>
  <c r="AO91" i="2"/>
  <c r="AO80" i="2"/>
  <c r="AS80" i="2"/>
  <c r="AS91" i="2"/>
  <c r="AW91" i="2"/>
  <c r="AW80" i="2"/>
  <c r="BA91" i="2"/>
  <c r="BA80" i="2"/>
  <c r="BE91" i="2"/>
  <c r="BE80" i="2"/>
  <c r="BI91" i="2"/>
  <c r="BI80" i="2"/>
  <c r="BM80" i="2"/>
  <c r="BM91" i="2"/>
  <c r="BQ91" i="2"/>
  <c r="BQ80" i="2"/>
  <c r="BU91" i="2"/>
  <c r="BU80" i="2"/>
  <c r="BY80" i="2"/>
  <c r="BY91" i="2"/>
  <c r="CC91" i="2"/>
  <c r="CC80" i="2"/>
  <c r="CG91" i="2"/>
  <c r="CG80" i="2"/>
  <c r="CK91" i="2"/>
  <c r="CK80" i="2"/>
  <c r="CO80" i="2"/>
  <c r="CO91" i="2"/>
  <c r="CO69" i="2"/>
  <c r="CS91" i="2"/>
  <c r="CS80" i="2"/>
  <c r="CS69" i="2"/>
  <c r="AO47" i="2"/>
  <c r="BE47" i="2"/>
  <c r="BU47" i="2"/>
  <c r="CK47" i="2"/>
  <c r="AG58" i="2"/>
  <c r="AW58" i="2"/>
  <c r="BM58" i="2"/>
  <c r="CC58" i="2"/>
  <c r="CS58" i="2"/>
  <c r="AO69" i="2"/>
  <c r="BE69" i="2"/>
  <c r="BU69" i="2"/>
  <c r="CK69" i="2"/>
  <c r="AC47" i="2"/>
  <c r="AS102" i="2"/>
  <c r="BI102" i="2"/>
  <c r="BY102" i="2"/>
  <c r="CO102" i="2"/>
  <c r="AK58" i="2"/>
  <c r="BA58" i="2"/>
  <c r="BQ58" i="2"/>
  <c r="CG58" i="2"/>
  <c r="AC69" i="2"/>
  <c r="AS69" i="2"/>
  <c r="BI69" i="2"/>
  <c r="BY69" i="2"/>
  <c r="CG102" i="2"/>
  <c r="AG47" i="2"/>
  <c r="AW47" i="2"/>
  <c r="BM47" i="2"/>
  <c r="CC47" i="2"/>
  <c r="CS47" i="2"/>
  <c r="AO58" i="2"/>
  <c r="BE58" i="2"/>
  <c r="BU58" i="2"/>
  <c r="CK58" i="2"/>
  <c r="AG69" i="2"/>
  <c r="AW69" i="2"/>
  <c r="BM69" i="2"/>
  <c r="CC69" i="2"/>
  <c r="AH47" i="2"/>
  <c r="AT47" i="2"/>
  <c r="BF47" i="2"/>
  <c r="BR47" i="2"/>
  <c r="CD47" i="2"/>
  <c r="CP47" i="2"/>
  <c r="AH58" i="2"/>
  <c r="AT58" i="2"/>
  <c r="BF58" i="2"/>
  <c r="BR58" i="2"/>
  <c r="CD58" i="2"/>
  <c r="CP58" i="2"/>
  <c r="AH69" i="2"/>
  <c r="AT69" i="2"/>
  <c r="BF69" i="2"/>
  <c r="BZ69" i="2"/>
  <c r="CL69" i="2"/>
  <c r="AD80" i="2"/>
  <c r="AP80" i="2"/>
  <c r="BB80" i="2"/>
  <c r="BN80" i="2"/>
  <c r="BZ80" i="2"/>
  <c r="CL80" i="2"/>
  <c r="AD91" i="2"/>
  <c r="AP91" i="2"/>
  <c r="BB91" i="2"/>
  <c r="BN91" i="2"/>
  <c r="CD91" i="2"/>
  <c r="CP91" i="2"/>
  <c r="AD47" i="2"/>
  <c r="AP47" i="2"/>
  <c r="BB47" i="2"/>
  <c r="BN47" i="2"/>
  <c r="BZ47" i="2"/>
  <c r="CL47" i="2"/>
  <c r="AD58" i="2"/>
  <c r="AP58" i="2"/>
  <c r="BB58" i="2"/>
  <c r="BN58" i="2"/>
  <c r="BZ58" i="2"/>
  <c r="CL58" i="2"/>
  <c r="AD69" i="2"/>
  <c r="AP69" i="2"/>
  <c r="BB69" i="2"/>
  <c r="BN69" i="2"/>
  <c r="BV69" i="2"/>
  <c r="CH69" i="2"/>
  <c r="Z80" i="2"/>
  <c r="AL80" i="2"/>
  <c r="AX80" i="2"/>
  <c r="BJ80" i="2"/>
  <c r="BV80" i="2"/>
  <c r="CH80" i="2"/>
  <c r="Z91" i="2"/>
  <c r="AL91" i="2"/>
  <c r="AX91" i="2"/>
  <c r="BJ91" i="2"/>
  <c r="BV91" i="2"/>
  <c r="CL91" i="2"/>
  <c r="AA47" i="2"/>
  <c r="AE47" i="2"/>
  <c r="AI47" i="2"/>
  <c r="AM47" i="2"/>
  <c r="AQ47" i="2"/>
  <c r="AU47" i="2"/>
  <c r="AY47" i="2"/>
  <c r="BC47" i="2"/>
  <c r="BG47" i="2"/>
  <c r="BK47" i="2"/>
  <c r="BO47" i="2"/>
  <c r="BS47" i="2"/>
  <c r="BW47" i="2"/>
  <c r="CA47" i="2"/>
  <c r="CE47" i="2"/>
  <c r="CI47" i="2"/>
  <c r="CM47" i="2"/>
  <c r="CQ47" i="2"/>
  <c r="AA58" i="2"/>
  <c r="AE58" i="2"/>
  <c r="AI58" i="2"/>
  <c r="AM58" i="2"/>
  <c r="AQ58" i="2"/>
  <c r="AU58" i="2"/>
  <c r="AY58" i="2"/>
  <c r="BC58" i="2"/>
  <c r="BG58" i="2"/>
  <c r="BK58" i="2"/>
  <c r="BO58" i="2"/>
  <c r="BS58" i="2"/>
  <c r="BW58" i="2"/>
  <c r="CA58" i="2"/>
  <c r="CE58" i="2"/>
  <c r="CI58" i="2"/>
  <c r="CM58" i="2"/>
  <c r="CQ58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CM69" i="2"/>
  <c r="CQ69" i="2"/>
  <c r="AA80" i="2"/>
  <c r="AE80" i="2"/>
  <c r="AI80" i="2"/>
  <c r="AM80" i="2"/>
  <c r="AQ80" i="2"/>
  <c r="AU80" i="2"/>
  <c r="AY80" i="2"/>
  <c r="BC80" i="2"/>
  <c r="BG80" i="2"/>
  <c r="BK80" i="2"/>
  <c r="BO80" i="2"/>
  <c r="BS80" i="2"/>
  <c r="BW80" i="2"/>
  <c r="CA80" i="2"/>
  <c r="CE80" i="2"/>
  <c r="CI80" i="2"/>
  <c r="CM80" i="2"/>
  <c r="CQ80" i="2"/>
  <c r="AE91" i="2"/>
  <c r="AI91" i="2"/>
  <c r="AU91" i="2"/>
  <c r="AY91" i="2"/>
  <c r="BK91" i="2"/>
  <c r="BO91" i="2"/>
  <c r="CA91" i="2"/>
  <c r="CE91" i="2"/>
  <c r="CQ91" i="2"/>
  <c r="Z47" i="2"/>
  <c r="AL47" i="2"/>
  <c r="AX47" i="2"/>
  <c r="BJ47" i="2"/>
  <c r="BV47" i="2"/>
  <c r="CH47" i="2"/>
  <c r="Z58" i="2"/>
  <c r="AL58" i="2"/>
  <c r="AX58" i="2"/>
  <c r="BJ58" i="2"/>
  <c r="BV58" i="2"/>
  <c r="CH58" i="2"/>
  <c r="Z69" i="2"/>
  <c r="AL69" i="2"/>
  <c r="AX69" i="2"/>
  <c r="BJ69" i="2"/>
  <c r="BR69" i="2"/>
  <c r="CD69" i="2"/>
  <c r="CP69" i="2"/>
  <c r="AH80" i="2"/>
  <c r="AT80" i="2"/>
  <c r="BF80" i="2"/>
  <c r="BR80" i="2"/>
  <c r="CD80" i="2"/>
  <c r="CP80" i="2"/>
  <c r="AH91" i="2"/>
  <c r="AT91" i="2"/>
  <c r="BF91" i="2"/>
  <c r="BR91" i="2"/>
  <c r="BZ91" i="2"/>
  <c r="CH91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CN47" i="2"/>
  <c r="CR47" i="2"/>
  <c r="AB58" i="2"/>
  <c r="AF58" i="2"/>
  <c r="AJ58" i="2"/>
  <c r="AN58" i="2"/>
  <c r="AR58" i="2"/>
  <c r="AV58" i="2"/>
  <c r="AZ58" i="2"/>
  <c r="BD58" i="2"/>
  <c r="BH58" i="2"/>
  <c r="BL58" i="2"/>
  <c r="BP58" i="2"/>
  <c r="BT58" i="2"/>
  <c r="BX58" i="2"/>
  <c r="CB58" i="2"/>
  <c r="CF58" i="2"/>
  <c r="CJ58" i="2"/>
  <c r="CN58" i="2"/>
  <c r="CR58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CN69" i="2"/>
  <c r="CR69" i="2"/>
  <c r="AB80" i="2"/>
  <c r="AF80" i="2"/>
  <c r="AJ80" i="2"/>
  <c r="AN80" i="2"/>
  <c r="AR80" i="2"/>
  <c r="AV80" i="2"/>
  <c r="AZ80" i="2"/>
  <c r="BD80" i="2"/>
  <c r="BH80" i="2"/>
  <c r="BL80" i="2"/>
  <c r="BP80" i="2"/>
  <c r="BT80" i="2"/>
  <c r="BX80" i="2"/>
  <c r="CB80" i="2"/>
  <c r="CF80" i="2"/>
  <c r="CJ80" i="2"/>
  <c r="CN80" i="2"/>
  <c r="CR80" i="2"/>
  <c r="AB91" i="2"/>
  <c r="AF91" i="2"/>
  <c r="AJ91" i="2"/>
  <c r="AN91" i="2"/>
  <c r="AR91" i="2"/>
  <c r="AV91" i="2"/>
  <c r="AZ91" i="2"/>
  <c r="BD91" i="2"/>
  <c r="BH91" i="2"/>
  <c r="BL91" i="2"/>
  <c r="BP91" i="2"/>
  <c r="BT91" i="2"/>
  <c r="BX91" i="2"/>
  <c r="CB91" i="2"/>
  <c r="CF91" i="2"/>
  <c r="CJ91" i="2"/>
  <c r="CN91" i="2"/>
  <c r="CR91" i="2"/>
  <c r="BD113" i="1" l="1"/>
  <c r="X113" i="1"/>
  <c r="BT113" i="1"/>
  <c r="BT102" i="1"/>
  <c r="CJ102" i="1"/>
  <c r="CJ113" i="1"/>
  <c r="CB80" i="1"/>
  <c r="CR80" i="1"/>
  <c r="AQ80" i="1"/>
  <c r="AQ102" i="1"/>
  <c r="BW80" i="1"/>
  <c r="BW102" i="1"/>
  <c r="BN69" i="1"/>
  <c r="AE69" i="1"/>
  <c r="AX91" i="1"/>
  <c r="AX113" i="1"/>
  <c r="BM102" i="1"/>
  <c r="BM80" i="1"/>
  <c r="BB69" i="1"/>
  <c r="Z102" i="1"/>
  <c r="Z80" i="1"/>
  <c r="BB102" i="1"/>
  <c r="BB80" i="1"/>
  <c r="BN102" i="1"/>
  <c r="BN80" i="1"/>
  <c r="BB91" i="1"/>
  <c r="BB113" i="1"/>
  <c r="CH91" i="1"/>
  <c r="CH113" i="1"/>
  <c r="BG80" i="1"/>
  <c r="BG102" i="1"/>
  <c r="BR69" i="1"/>
  <c r="CH69" i="1"/>
  <c r="AB113" i="1"/>
  <c r="AB91" i="1"/>
  <c r="BH113" i="1"/>
  <c r="BH91" i="1"/>
  <c r="CD91" i="1"/>
  <c r="CD113" i="1"/>
  <c r="AB80" i="1"/>
  <c r="AB102" i="1"/>
  <c r="AW102" i="1"/>
  <c r="AW80" i="1"/>
  <c r="BS80" i="1"/>
  <c r="BS102" i="1"/>
  <c r="CN80" i="1"/>
  <c r="CN102" i="1"/>
  <c r="AL69" i="1"/>
  <c r="BG69" i="1"/>
  <c r="BW69" i="1"/>
  <c r="CM69" i="1"/>
  <c r="Z91" i="1"/>
  <c r="Z113" i="1"/>
  <c r="AP102" i="1"/>
  <c r="AP80" i="1"/>
  <c r="BO113" i="1"/>
  <c r="BO91" i="1"/>
  <c r="BY102" i="1"/>
  <c r="BY80" i="1"/>
  <c r="AS69" i="1"/>
  <c r="Y113" i="1"/>
  <c r="Y91" i="1"/>
  <c r="AG91" i="1"/>
  <c r="AG113" i="1"/>
  <c r="AO113" i="1"/>
  <c r="AO91" i="1"/>
  <c r="AW91" i="1"/>
  <c r="AW113" i="1"/>
  <c r="BE91" i="1"/>
  <c r="BE113" i="1"/>
  <c r="BM113" i="1"/>
  <c r="BM91" i="1"/>
  <c r="BU113" i="1"/>
  <c r="BU91" i="1"/>
  <c r="CC91" i="1"/>
  <c r="CC113" i="1"/>
  <c r="CK113" i="1"/>
  <c r="CK91" i="1"/>
  <c r="CS91" i="1"/>
  <c r="CS113" i="1"/>
  <c r="BF102" i="1"/>
  <c r="BF80" i="1"/>
  <c r="BW113" i="1"/>
  <c r="BW91" i="1"/>
  <c r="W69" i="1"/>
  <c r="AU69" i="1"/>
  <c r="BC69" i="1"/>
  <c r="W80" i="1"/>
  <c r="W102" i="1"/>
  <c r="CI80" i="1"/>
  <c r="CI102" i="1"/>
  <c r="BS69" i="1"/>
  <c r="CI69" i="1"/>
  <c r="AL102" i="1"/>
  <c r="AL80" i="1"/>
  <c r="AI80" i="1"/>
  <c r="AI102" i="1"/>
  <c r="BO80" i="1"/>
  <c r="BO102" i="1"/>
  <c r="AA113" i="1"/>
  <c r="AA91" i="1"/>
  <c r="BG113" i="1"/>
  <c r="BG91" i="1"/>
  <c r="CM113" i="1"/>
  <c r="CM91" i="1"/>
  <c r="BF69" i="1"/>
  <c r="BV69" i="1"/>
  <c r="CL69" i="1"/>
  <c r="AA69" i="1"/>
  <c r="AI69" i="1"/>
  <c r="AQ69" i="1"/>
  <c r="AY69" i="1"/>
  <c r="BV102" i="1"/>
  <c r="BV80" i="1"/>
  <c r="AH91" i="1"/>
  <c r="AH113" i="1"/>
  <c r="BN91" i="1"/>
  <c r="BN113" i="1"/>
  <c r="CI113" i="1"/>
  <c r="CI91" i="1"/>
  <c r="AG102" i="1"/>
  <c r="AG80" i="1"/>
  <c r="BC80" i="1"/>
  <c r="BC102" i="1"/>
  <c r="BX80" i="1"/>
  <c r="BX102" i="1"/>
  <c r="CS102" i="1"/>
  <c r="CS80" i="1"/>
  <c r="AR69" i="1"/>
  <c r="BK69" i="1"/>
  <c r="CA69" i="1"/>
  <c r="CQ69" i="1"/>
  <c r="BF91" i="1"/>
  <c r="BF113" i="1"/>
  <c r="CL91" i="1"/>
  <c r="CL113" i="1"/>
  <c r="AH102" i="1"/>
  <c r="AH80" i="1"/>
  <c r="CH102" i="1"/>
  <c r="CH80" i="1"/>
  <c r="AD91" i="1"/>
  <c r="AD113" i="1"/>
  <c r="BZ91" i="1"/>
  <c r="BZ113" i="1"/>
  <c r="CE80" i="1"/>
  <c r="CE102" i="1"/>
  <c r="AC69" i="1"/>
  <c r="AX69" i="1"/>
  <c r="AD69" i="1"/>
  <c r="AX102" i="1"/>
  <c r="AX80" i="1"/>
  <c r="BR102" i="1"/>
  <c r="BR80" i="1"/>
  <c r="AQ113" i="1"/>
  <c r="AQ91" i="1"/>
  <c r="Z69" i="1"/>
  <c r="CD69" i="1"/>
  <c r="AM69" i="1"/>
  <c r="BX113" i="1"/>
  <c r="BX91" i="1"/>
  <c r="AR80" i="1"/>
  <c r="AR102" i="1"/>
  <c r="AG69" i="1"/>
  <c r="AT69" i="1"/>
  <c r="CD102" i="1"/>
  <c r="CD80" i="1"/>
  <c r="BJ91" i="1"/>
  <c r="BJ113" i="1"/>
  <c r="CP91" i="1"/>
  <c r="CP113" i="1"/>
  <c r="AY80" i="1"/>
  <c r="AY102" i="1"/>
  <c r="AL91" i="1"/>
  <c r="AL113" i="1"/>
  <c r="BR91" i="1"/>
  <c r="BR113" i="1"/>
  <c r="AA80" i="1"/>
  <c r="AA102" i="1"/>
  <c r="CM80" i="1"/>
  <c r="CM102" i="1"/>
  <c r="AP69" i="1"/>
  <c r="BJ69" i="1"/>
  <c r="BZ69" i="1"/>
  <c r="CP69" i="1"/>
  <c r="AR113" i="1"/>
  <c r="AR91" i="1"/>
  <c r="BS113" i="1"/>
  <c r="BS91" i="1"/>
  <c r="CN113" i="1"/>
  <c r="CN91" i="1"/>
  <c r="AM80" i="1"/>
  <c r="AM102" i="1"/>
  <c r="BH80" i="1"/>
  <c r="BH102" i="1"/>
  <c r="CC102" i="1"/>
  <c r="CC80" i="1"/>
  <c r="AB69" i="1"/>
  <c r="AW69" i="1"/>
  <c r="BO69" i="1"/>
  <c r="CE69" i="1"/>
  <c r="AT91" i="1"/>
  <c r="AT113" i="1"/>
  <c r="CE113" i="1"/>
  <c r="CE91" i="1"/>
  <c r="AC102" i="1"/>
  <c r="AC80" i="1"/>
  <c r="AS102" i="1"/>
  <c r="AS80" i="1"/>
  <c r="BI102" i="1"/>
  <c r="BI80" i="1"/>
  <c r="CO102" i="1"/>
  <c r="CO80" i="1"/>
  <c r="AC91" i="1"/>
  <c r="AC113" i="1"/>
  <c r="AK91" i="1"/>
  <c r="AK113" i="1"/>
  <c r="AS91" i="1"/>
  <c r="AS113" i="1"/>
  <c r="BA91" i="1"/>
  <c r="BA113" i="1"/>
  <c r="BI91" i="1"/>
  <c r="BI113" i="1"/>
  <c r="BQ91" i="1"/>
  <c r="BQ113" i="1"/>
  <c r="BY91" i="1"/>
  <c r="BY113" i="1"/>
  <c r="CG91" i="1"/>
  <c r="CG113" i="1"/>
  <c r="CO91" i="1"/>
  <c r="CO113" i="1"/>
  <c r="CL102" i="1"/>
  <c r="CL80" i="1"/>
  <c r="BA102" i="2"/>
  <c r="CH91" i="3"/>
  <c r="BR91" i="3"/>
  <c r="BB91" i="3"/>
  <c r="AL91" i="3"/>
  <c r="CP102" i="3"/>
  <c r="CP80" i="3"/>
  <c r="BZ102" i="3"/>
  <c r="BZ80" i="3"/>
  <c r="BJ102" i="3"/>
  <c r="BJ80" i="3"/>
  <c r="AT102" i="3"/>
  <c r="AT80" i="3"/>
  <c r="AD102" i="3"/>
  <c r="AD80" i="3"/>
  <c r="CH69" i="3"/>
  <c r="BR69" i="3"/>
  <c r="BB69" i="3"/>
  <c r="AL69" i="3"/>
  <c r="CS91" i="3"/>
  <c r="CC91" i="3"/>
  <c r="BM91" i="3"/>
  <c r="AW91" i="3"/>
  <c r="AC91" i="3"/>
  <c r="CG102" i="3"/>
  <c r="CG80" i="3"/>
  <c r="BQ102" i="3"/>
  <c r="BQ80" i="3"/>
  <c r="BA102" i="3"/>
  <c r="BA80" i="3"/>
  <c r="AK102" i="3"/>
  <c r="AK80" i="3"/>
  <c r="CO69" i="3"/>
  <c r="BY69" i="3"/>
  <c r="BI69" i="3"/>
  <c r="AS69" i="3"/>
  <c r="AC69" i="3"/>
  <c r="CF91" i="3"/>
  <c r="BP91" i="3"/>
  <c r="AZ91" i="3"/>
  <c r="AJ91" i="3"/>
  <c r="CN102" i="3"/>
  <c r="CN80" i="3"/>
  <c r="BX102" i="3"/>
  <c r="BX80" i="3"/>
  <c r="BH102" i="3"/>
  <c r="BH80" i="3"/>
  <c r="AR102" i="3"/>
  <c r="AR80" i="3"/>
  <c r="AB102" i="3"/>
  <c r="AB80" i="3"/>
  <c r="CF69" i="3"/>
  <c r="BP69" i="3"/>
  <c r="AZ69" i="3"/>
  <c r="AJ69" i="3"/>
  <c r="CQ91" i="3"/>
  <c r="CA91" i="3"/>
  <c r="BK91" i="3"/>
  <c r="AU91" i="3"/>
  <c r="AE91" i="3"/>
  <c r="CI102" i="3"/>
  <c r="CI80" i="3"/>
  <c r="BS102" i="3"/>
  <c r="BS80" i="3"/>
  <c r="BC102" i="3"/>
  <c r="BC80" i="3"/>
  <c r="AM102" i="3"/>
  <c r="AM80" i="3"/>
  <c r="CQ69" i="3"/>
  <c r="CA69" i="3"/>
  <c r="BK69" i="3"/>
  <c r="AU69" i="3"/>
  <c r="AE69" i="3"/>
  <c r="CD91" i="3"/>
  <c r="BN91" i="3"/>
  <c r="AX91" i="3"/>
  <c r="AH91" i="3"/>
  <c r="CL102" i="3"/>
  <c r="CL80" i="3"/>
  <c r="BV102" i="3"/>
  <c r="BV80" i="3"/>
  <c r="BF102" i="3"/>
  <c r="BF80" i="3"/>
  <c r="AP102" i="3"/>
  <c r="AP80" i="3"/>
  <c r="Z102" i="3"/>
  <c r="Z80" i="3"/>
  <c r="CD69" i="3"/>
  <c r="BN69" i="3"/>
  <c r="AX69" i="3"/>
  <c r="AH69" i="3"/>
  <c r="CO91" i="3"/>
  <c r="BY91" i="3"/>
  <c r="BI91" i="3"/>
  <c r="AS91" i="3"/>
  <c r="CS102" i="3"/>
  <c r="CS80" i="3"/>
  <c r="CC102" i="3"/>
  <c r="CC80" i="3"/>
  <c r="BM102" i="3"/>
  <c r="BM80" i="3"/>
  <c r="AW102" i="3"/>
  <c r="AW80" i="3"/>
  <c r="AG102" i="3"/>
  <c r="AG80" i="3"/>
  <c r="CK69" i="3"/>
  <c r="BU69" i="3"/>
  <c r="BE69" i="3"/>
  <c r="AO69" i="3"/>
  <c r="CR91" i="3"/>
  <c r="CB91" i="3"/>
  <c r="BL91" i="3"/>
  <c r="AV91" i="3"/>
  <c r="AF91" i="3"/>
  <c r="CJ102" i="3"/>
  <c r="CJ80" i="3"/>
  <c r="BT102" i="3"/>
  <c r="BT80" i="3"/>
  <c r="BD102" i="3"/>
  <c r="BD80" i="3"/>
  <c r="AN102" i="3"/>
  <c r="AN80" i="3"/>
  <c r="CR69" i="3"/>
  <c r="CB69" i="3"/>
  <c r="BL69" i="3"/>
  <c r="AV69" i="3"/>
  <c r="AF69" i="3"/>
  <c r="CM91" i="3"/>
  <c r="BW91" i="3"/>
  <c r="BG91" i="3"/>
  <c r="AQ91" i="3"/>
  <c r="AA91" i="3"/>
  <c r="CE102" i="3"/>
  <c r="CE80" i="3"/>
  <c r="BO102" i="3"/>
  <c r="BO80" i="3"/>
  <c r="AY102" i="3"/>
  <c r="AY80" i="3"/>
  <c r="AI102" i="3"/>
  <c r="AI80" i="3"/>
  <c r="CM69" i="3"/>
  <c r="BW69" i="3"/>
  <c r="BG69" i="3"/>
  <c r="AQ69" i="3"/>
  <c r="AA69" i="3"/>
  <c r="CP91" i="3"/>
  <c r="BZ91" i="3"/>
  <c r="BJ91" i="3"/>
  <c r="AT91" i="3"/>
  <c r="AD91" i="3"/>
  <c r="CH102" i="3"/>
  <c r="CH80" i="3"/>
  <c r="BR102" i="3"/>
  <c r="BR80" i="3"/>
  <c r="BB102" i="3"/>
  <c r="BB80" i="3"/>
  <c r="AL102" i="3"/>
  <c r="AL80" i="3"/>
  <c r="CP69" i="3"/>
  <c r="BZ69" i="3"/>
  <c r="BJ69" i="3"/>
  <c r="AT69" i="3"/>
  <c r="AD69" i="3"/>
  <c r="CK91" i="3"/>
  <c r="BU91" i="3"/>
  <c r="BE91" i="3"/>
  <c r="AO91" i="3"/>
  <c r="CO102" i="3"/>
  <c r="CO80" i="3"/>
  <c r="BY102" i="3"/>
  <c r="BY80" i="3"/>
  <c r="BI102" i="3"/>
  <c r="BI80" i="3"/>
  <c r="AS102" i="3"/>
  <c r="AS80" i="3"/>
  <c r="AC102" i="3"/>
  <c r="AC80" i="3"/>
  <c r="CG69" i="3"/>
  <c r="BQ69" i="3"/>
  <c r="BA69" i="3"/>
  <c r="AK69" i="3"/>
  <c r="CN91" i="3"/>
  <c r="BX91" i="3"/>
  <c r="BH91" i="3"/>
  <c r="AR91" i="3"/>
  <c r="AB91" i="3"/>
  <c r="CF102" i="3"/>
  <c r="CF80" i="3"/>
  <c r="BP102" i="3"/>
  <c r="BP80" i="3"/>
  <c r="AZ102" i="3"/>
  <c r="AZ80" i="3"/>
  <c r="AJ102" i="3"/>
  <c r="AJ80" i="3"/>
  <c r="CN69" i="3"/>
  <c r="BX69" i="3"/>
  <c r="BH69" i="3"/>
  <c r="AR69" i="3"/>
  <c r="AB69" i="3"/>
  <c r="CI91" i="3"/>
  <c r="BS91" i="3"/>
  <c r="BC91" i="3"/>
  <c r="AM91" i="3"/>
  <c r="CQ102" i="3"/>
  <c r="CQ80" i="3"/>
  <c r="CA102" i="3"/>
  <c r="CA80" i="3"/>
  <c r="BK102" i="3"/>
  <c r="BK80" i="3"/>
  <c r="AU102" i="3"/>
  <c r="AU80" i="3"/>
  <c r="AE102" i="3"/>
  <c r="AE80" i="3"/>
  <c r="CI69" i="3"/>
  <c r="BS69" i="3"/>
  <c r="BC69" i="3"/>
  <c r="AM69" i="3"/>
  <c r="CL91" i="3"/>
  <c r="BV91" i="3"/>
  <c r="BF91" i="3"/>
  <c r="AP91" i="3"/>
  <c r="Z91" i="3"/>
  <c r="CD102" i="3"/>
  <c r="CD80" i="3"/>
  <c r="BN102" i="3"/>
  <c r="BN80" i="3"/>
  <c r="AX102" i="3"/>
  <c r="AX80" i="3"/>
  <c r="AH102" i="3"/>
  <c r="AH80" i="3"/>
  <c r="CL69" i="3"/>
  <c r="BV69" i="3"/>
  <c r="BF69" i="3"/>
  <c r="AP69" i="3"/>
  <c r="Z69" i="3"/>
  <c r="CG91" i="3"/>
  <c r="BQ91" i="3"/>
  <c r="BA91" i="3"/>
  <c r="AG91" i="3"/>
  <c r="CK102" i="3"/>
  <c r="CK80" i="3"/>
  <c r="BU102" i="3"/>
  <c r="BU80" i="3"/>
  <c r="BE102" i="3"/>
  <c r="BE80" i="3"/>
  <c r="AO102" i="3"/>
  <c r="AO80" i="3"/>
  <c r="CS69" i="3"/>
  <c r="CC69" i="3"/>
  <c r="BM69" i="3"/>
  <c r="AW69" i="3"/>
  <c r="AG69" i="3"/>
  <c r="CJ91" i="3"/>
  <c r="BT91" i="3"/>
  <c r="BD91" i="3"/>
  <c r="AN91" i="3"/>
  <c r="CR102" i="3"/>
  <c r="CR80" i="3"/>
  <c r="CB102" i="3"/>
  <c r="CB80" i="3"/>
  <c r="BL102" i="3"/>
  <c r="BL80" i="3"/>
  <c r="AV102" i="3"/>
  <c r="AV80" i="3"/>
  <c r="AF102" i="3"/>
  <c r="AF80" i="3"/>
  <c r="CJ69" i="3"/>
  <c r="BT69" i="3"/>
  <c r="BD69" i="3"/>
  <c r="AN69" i="3"/>
  <c r="CE91" i="3"/>
  <c r="BO91" i="3"/>
  <c r="AY91" i="3"/>
  <c r="AI91" i="3"/>
  <c r="CM102" i="3"/>
  <c r="CM80" i="3"/>
  <c r="BW102" i="3"/>
  <c r="BW80" i="3"/>
  <c r="BG102" i="3"/>
  <c r="BG80" i="3"/>
  <c r="AQ102" i="3"/>
  <c r="AQ80" i="3"/>
  <c r="AA102" i="3"/>
  <c r="AA80" i="3"/>
  <c r="CE69" i="3"/>
  <c r="BO69" i="3"/>
  <c r="AY69" i="3"/>
  <c r="AI69" i="3"/>
  <c r="BQ102" i="2"/>
  <c r="BT102" i="2"/>
  <c r="CM102" i="2"/>
  <c r="BG102" i="2"/>
  <c r="AA102" i="2"/>
  <c r="BB102" i="2"/>
  <c r="AW102" i="2"/>
  <c r="CK102" i="2"/>
  <c r="CF102" i="2"/>
  <c r="BP102" i="2"/>
  <c r="AZ102" i="2"/>
  <c r="AJ102" i="2"/>
  <c r="AX102" i="2"/>
  <c r="CI102" i="2"/>
  <c r="BS102" i="2"/>
  <c r="BC102" i="2"/>
  <c r="AM102" i="2"/>
  <c r="CL102" i="2"/>
  <c r="AP102" i="2"/>
  <c r="BR102" i="2"/>
  <c r="CS102" i="2"/>
  <c r="AG102" i="2"/>
  <c r="BU102" i="2"/>
  <c r="AN102" i="2"/>
  <c r="BJ102" i="2"/>
  <c r="CR102" i="2"/>
  <c r="CB102" i="2"/>
  <c r="BL102" i="2"/>
  <c r="AV102" i="2"/>
  <c r="AF102" i="2"/>
  <c r="CH102" i="2"/>
  <c r="AL102" i="2"/>
  <c r="CE102" i="2"/>
  <c r="BO102" i="2"/>
  <c r="AY102" i="2"/>
  <c r="AI102" i="2"/>
  <c r="BZ102" i="2"/>
  <c r="AD102" i="2"/>
  <c r="BF102" i="2"/>
  <c r="CC102" i="2"/>
  <c r="BE102" i="2"/>
  <c r="CJ102" i="2"/>
  <c r="BD102" i="2"/>
  <c r="BW102" i="2"/>
  <c r="AQ102" i="2"/>
  <c r="CD102" i="2"/>
  <c r="AH102" i="2"/>
  <c r="AC102" i="2"/>
  <c r="CN102" i="2"/>
  <c r="BX102" i="2"/>
  <c r="BH102" i="2"/>
  <c r="AR102" i="2"/>
  <c r="AB102" i="2"/>
  <c r="BV102" i="2"/>
  <c r="Z102" i="2"/>
  <c r="CQ102" i="2"/>
  <c r="CA102" i="2"/>
  <c r="BK102" i="2"/>
  <c r="AU102" i="2"/>
  <c r="AE102" i="2"/>
  <c r="BN102" i="2"/>
  <c r="CP102" i="2"/>
  <c r="AT102" i="2"/>
  <c r="BM102" i="2"/>
  <c r="AO102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S103" i="2" l="1"/>
  <c r="S104" i="2"/>
  <c r="S105" i="2"/>
  <c r="S106" i="2"/>
  <c r="S107" i="2"/>
  <c r="S108" i="2"/>
  <c r="S109" i="2"/>
  <c r="V37" i="3"/>
  <c r="S40" i="3"/>
  <c r="W33" i="2"/>
  <c r="X33" i="2" s="1"/>
  <c r="Y33" i="2" s="1"/>
  <c r="V33" i="3"/>
  <c r="W33" i="3" s="1"/>
  <c r="X33" i="3" s="1"/>
  <c r="Y33" i="3" s="1"/>
  <c r="Y38" i="3"/>
  <c r="X38" i="3"/>
  <c r="W38" i="3"/>
  <c r="V38" i="3"/>
  <c r="S40" i="2"/>
  <c r="T9" i="2"/>
  <c r="T11" i="2" s="1"/>
  <c r="V38" i="2"/>
  <c r="W38" i="2"/>
  <c r="X38" i="2"/>
  <c r="Y38" i="2"/>
  <c r="V37" i="2"/>
  <c r="T9" i="3" l="1"/>
  <c r="T11" i="3" s="1"/>
  <c r="Z48" i="2"/>
  <c r="AA33" i="2"/>
  <c r="Z33" i="1"/>
  <c r="S121" i="2"/>
  <c r="T42" i="2"/>
  <c r="T42" i="1" s="1"/>
  <c r="C21" i="7" s="1"/>
  <c r="T9" i="1" l="1"/>
  <c r="U7" i="3"/>
  <c r="T13" i="3"/>
  <c r="T15" i="3" s="1"/>
  <c r="AF54" i="3" s="1"/>
  <c r="AF76" i="3" s="1"/>
  <c r="AF28" i="3" s="1"/>
  <c r="AF109" i="3" s="1"/>
  <c r="AA48" i="2"/>
  <c r="AB33" i="2"/>
  <c r="AA33" i="1"/>
  <c r="Z70" i="2"/>
  <c r="T13" i="2"/>
  <c r="U7" i="2"/>
  <c r="U9" i="2" s="1"/>
  <c r="R29" i="2"/>
  <c r="T116" i="2"/>
  <c r="T117" i="2"/>
  <c r="U117" i="2"/>
  <c r="T118" i="2"/>
  <c r="U118" i="2"/>
  <c r="V52" i="2"/>
  <c r="V74" i="2" s="1"/>
  <c r="V26" i="2" s="1"/>
  <c r="V118" i="2" s="1"/>
  <c r="T119" i="2"/>
  <c r="U119" i="2"/>
  <c r="V53" i="2"/>
  <c r="V75" i="2" s="1"/>
  <c r="V27" i="2" s="1"/>
  <c r="V119" i="2" s="1"/>
  <c r="W53" i="2"/>
  <c r="W75" i="2" s="1"/>
  <c r="W27" i="2" s="1"/>
  <c r="W119" i="2" s="1"/>
  <c r="X53" i="2"/>
  <c r="X75" i="2" s="1"/>
  <c r="X27" i="2" s="1"/>
  <c r="X119" i="2" s="1"/>
  <c r="Y53" i="2"/>
  <c r="Y75" i="2" s="1"/>
  <c r="Y27" i="2" s="1"/>
  <c r="Y119" i="2" s="1"/>
  <c r="T120" i="2"/>
  <c r="V54" i="2"/>
  <c r="V76" i="2" s="1"/>
  <c r="V28" i="2" s="1"/>
  <c r="V120" i="2" s="1"/>
  <c r="W54" i="2"/>
  <c r="W76" i="2" s="1"/>
  <c r="W28" i="2" s="1"/>
  <c r="X54" i="2"/>
  <c r="X76" i="2" s="1"/>
  <c r="X28" i="2" s="1"/>
  <c r="Y54" i="2"/>
  <c r="Y76" i="2" s="1"/>
  <c r="Y28" i="2" s="1"/>
  <c r="U114" i="2"/>
  <c r="V48" i="2"/>
  <c r="V70" i="2" s="1"/>
  <c r="V22" i="2" s="1"/>
  <c r="V114" i="2" s="1"/>
  <c r="W48" i="2"/>
  <c r="W70" i="2" s="1"/>
  <c r="W22" i="2" s="1"/>
  <c r="W114" i="2" s="1"/>
  <c r="X48" i="2"/>
  <c r="X70" i="2" s="1"/>
  <c r="X22" i="2" s="1"/>
  <c r="X114" i="2" s="1"/>
  <c r="Y48" i="2"/>
  <c r="Y70" i="2" s="1"/>
  <c r="Y22" i="2" s="1"/>
  <c r="Y114" i="2" s="1"/>
  <c r="T114" i="2"/>
  <c r="B103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B104" i="2"/>
  <c r="B105" i="2"/>
  <c r="B106" i="2"/>
  <c r="B107" i="2"/>
  <c r="B108" i="2"/>
  <c r="B109" i="2"/>
  <c r="T11" i="1" l="1"/>
  <c r="L21" i="7" s="1"/>
  <c r="T44" i="11"/>
  <c r="W37" i="3"/>
  <c r="T40" i="3"/>
  <c r="U42" i="3" s="1"/>
  <c r="V36" i="3"/>
  <c r="U10" i="3"/>
  <c r="U9" i="3"/>
  <c r="U9" i="1" s="1"/>
  <c r="U44" i="11" s="1"/>
  <c r="Z22" i="2"/>
  <c r="AB48" i="2"/>
  <c r="AC33" i="2"/>
  <c r="AB33" i="1"/>
  <c r="AA70" i="2"/>
  <c r="U10" i="2"/>
  <c r="U7" i="1"/>
  <c r="T15" i="2"/>
  <c r="T13" i="1"/>
  <c r="W109" i="2"/>
  <c r="W120" i="2"/>
  <c r="Y109" i="2"/>
  <c r="Y120" i="2"/>
  <c r="U109" i="2"/>
  <c r="U120" i="2"/>
  <c r="X109" i="2"/>
  <c r="X120" i="2"/>
  <c r="Y103" i="2"/>
  <c r="X103" i="2"/>
  <c r="T105" i="2"/>
  <c r="W103" i="2"/>
  <c r="T109" i="2"/>
  <c r="T106" i="2"/>
  <c r="X108" i="2"/>
  <c r="W108" i="2"/>
  <c r="U107" i="2"/>
  <c r="Y108" i="2"/>
  <c r="T107" i="2"/>
  <c r="U108" i="2"/>
  <c r="U106" i="2"/>
  <c r="V109" i="2"/>
  <c r="V108" i="2"/>
  <c r="V107" i="2"/>
  <c r="V103" i="2"/>
  <c r="U103" i="2"/>
  <c r="T103" i="2"/>
  <c r="T108" i="2"/>
  <c r="C20" i="5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U16" i="1" l="1"/>
  <c r="U11" i="3"/>
  <c r="V7" i="3" s="1"/>
  <c r="T43" i="3"/>
  <c r="AC48" i="2"/>
  <c r="AD33" i="2"/>
  <c r="AC33" i="1"/>
  <c r="AB70" i="2"/>
  <c r="AA22" i="2"/>
  <c r="Z103" i="2"/>
  <c r="Z114" i="2"/>
  <c r="F21" i="7"/>
  <c r="T12" i="1"/>
  <c r="G21" i="7" s="1"/>
  <c r="T15" i="1"/>
  <c r="U11" i="2"/>
  <c r="U10" i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U11" i="1" l="1"/>
  <c r="U58" i="11"/>
  <c r="U38" i="11"/>
  <c r="U13" i="3"/>
  <c r="U15" i="3" s="1"/>
  <c r="V35" i="3" s="1"/>
  <c r="V10" i="3"/>
  <c r="V9" i="3"/>
  <c r="Z38" i="3"/>
  <c r="AB22" i="2"/>
  <c r="E42" i="2"/>
  <c r="E42" i="1" s="1"/>
  <c r="E43" i="2"/>
  <c r="I42" i="2"/>
  <c r="I42" i="1" s="1"/>
  <c r="I43" i="2"/>
  <c r="M42" i="2"/>
  <c r="M42" i="1" s="1"/>
  <c r="M43" i="2"/>
  <c r="Q42" i="2"/>
  <c r="Q42" i="1" s="1"/>
  <c r="C18" i="7" s="1"/>
  <c r="Q43" i="2"/>
  <c r="H42" i="2"/>
  <c r="H42" i="1" s="1"/>
  <c r="H43" i="2"/>
  <c r="L42" i="2"/>
  <c r="L42" i="1" s="1"/>
  <c r="L43" i="2"/>
  <c r="P42" i="2"/>
  <c r="P42" i="1" s="1"/>
  <c r="C17" i="7" s="1"/>
  <c r="P43" i="2"/>
  <c r="J42" i="2"/>
  <c r="J42" i="1" s="1"/>
  <c r="J43" i="2"/>
  <c r="N42" i="2"/>
  <c r="N42" i="1" s="1"/>
  <c r="C15" i="7" s="1"/>
  <c r="N43" i="2"/>
  <c r="R42" i="2"/>
  <c r="R42" i="1" s="1"/>
  <c r="C19" i="7" s="1"/>
  <c r="R43" i="2"/>
  <c r="AA103" i="2"/>
  <c r="AA114" i="2"/>
  <c r="AD48" i="2"/>
  <c r="AE33" i="2"/>
  <c r="AD33" i="1"/>
  <c r="D42" i="2"/>
  <c r="D42" i="1" s="1"/>
  <c r="D43" i="2"/>
  <c r="F42" i="2"/>
  <c r="F42" i="1" s="1"/>
  <c r="F43" i="2"/>
  <c r="C42" i="2"/>
  <c r="C42" i="1" s="1"/>
  <c r="C43" i="2"/>
  <c r="G42" i="2"/>
  <c r="G42" i="1" s="1"/>
  <c r="G43" i="2"/>
  <c r="K42" i="2"/>
  <c r="K42" i="1" s="1"/>
  <c r="K43" i="2"/>
  <c r="O42" i="2"/>
  <c r="O42" i="1" s="1"/>
  <c r="C16" i="7" s="1"/>
  <c r="O43" i="2"/>
  <c r="R121" i="2"/>
  <c r="S42" i="2"/>
  <c r="S42" i="1" s="1"/>
  <c r="C20" i="7" s="1"/>
  <c r="S43" i="2"/>
  <c r="AC70" i="2"/>
  <c r="E21" i="7"/>
  <c r="T14" i="1"/>
  <c r="H21" i="7" s="1"/>
  <c r="Z38" i="2"/>
  <c r="W37" i="2"/>
  <c r="W37" i="1" s="1"/>
  <c r="V36" i="2"/>
  <c r="V51" i="2" s="1"/>
  <c r="V73" i="2" s="1"/>
  <c r="V25" i="2" s="1"/>
  <c r="T40" i="2"/>
  <c r="U42" i="2" s="1"/>
  <c r="U42" i="1" s="1"/>
  <c r="C22" i="7" s="1"/>
  <c r="V7" i="2"/>
  <c r="U13" i="2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S77" i="2"/>
  <c r="S77" i="1" s="1"/>
  <c r="Q20" i="7" s="1"/>
  <c r="R77" i="2"/>
  <c r="R99" i="2" s="1"/>
  <c r="Q77" i="2"/>
  <c r="Q77" i="1" s="1"/>
  <c r="Q18" i="7" s="1"/>
  <c r="P77" i="2"/>
  <c r="P77" i="1" s="1"/>
  <c r="Q17" i="7" s="1"/>
  <c r="O77" i="2"/>
  <c r="O77" i="1" s="1"/>
  <c r="Q16" i="7" s="1"/>
  <c r="N77" i="2"/>
  <c r="N77" i="1" s="1"/>
  <c r="Q15" i="7" s="1"/>
  <c r="M77" i="2"/>
  <c r="M77" i="1" s="1"/>
  <c r="L77" i="2"/>
  <c r="L77" i="1" s="1"/>
  <c r="K77" i="2"/>
  <c r="J77" i="2"/>
  <c r="J77" i="1" s="1"/>
  <c r="I77" i="2"/>
  <c r="I77" i="1" s="1"/>
  <c r="H77" i="2"/>
  <c r="H77" i="1" s="1"/>
  <c r="G77" i="2"/>
  <c r="F77" i="2"/>
  <c r="F77" i="1" s="1"/>
  <c r="E77" i="2"/>
  <c r="E77" i="1" s="1"/>
  <c r="D77" i="2"/>
  <c r="D77" i="1" s="1"/>
  <c r="C77" i="2"/>
  <c r="C77" i="1" s="1"/>
  <c r="B77" i="2"/>
  <c r="B77" i="1" s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9" i="3"/>
  <c r="S99" i="3" s="1"/>
  <c r="R29" i="3"/>
  <c r="Q29" i="3"/>
  <c r="P29" i="3"/>
  <c r="O29" i="3"/>
  <c r="N29" i="3"/>
  <c r="M29" i="3"/>
  <c r="L29" i="3"/>
  <c r="K29" i="3"/>
  <c r="J29" i="3"/>
  <c r="I29" i="3"/>
  <c r="H29" i="3"/>
  <c r="H99" i="3" s="1"/>
  <c r="G29" i="3"/>
  <c r="F29" i="3"/>
  <c r="E29" i="3"/>
  <c r="D29" i="3"/>
  <c r="C29" i="3"/>
  <c r="B29" i="3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55" i="3"/>
  <c r="S88" i="3" s="1"/>
  <c r="S110" i="3" s="1"/>
  <c r="R55" i="3"/>
  <c r="R88" i="3" s="1"/>
  <c r="Q55" i="3"/>
  <c r="Q88" i="3" s="1"/>
  <c r="P55" i="3"/>
  <c r="P88" i="3" s="1"/>
  <c r="O55" i="3"/>
  <c r="O88" i="3" s="1"/>
  <c r="N55" i="3"/>
  <c r="M55" i="3"/>
  <c r="M88" i="3" s="1"/>
  <c r="L55" i="3"/>
  <c r="L88" i="3" s="1"/>
  <c r="K55" i="3"/>
  <c r="K88" i="3" s="1"/>
  <c r="J55" i="3"/>
  <c r="I55" i="3"/>
  <c r="I88" i="3" s="1"/>
  <c r="H55" i="3"/>
  <c r="H88" i="3" s="1"/>
  <c r="G55" i="3"/>
  <c r="G88" i="3" s="1"/>
  <c r="F55" i="3"/>
  <c r="E55" i="3"/>
  <c r="E88" i="3" s="1"/>
  <c r="D55" i="3"/>
  <c r="D88" i="3" s="1"/>
  <c r="C55" i="3"/>
  <c r="C88" i="3" s="1"/>
  <c r="B55" i="3"/>
  <c r="S55" i="2"/>
  <c r="S110" i="2" s="1"/>
  <c r="R55" i="2"/>
  <c r="Q55" i="2"/>
  <c r="Q66" i="2" s="1"/>
  <c r="P55" i="2"/>
  <c r="P66" i="2" s="1"/>
  <c r="O55" i="2"/>
  <c r="O66" i="2" s="1"/>
  <c r="N55" i="2"/>
  <c r="M55" i="2"/>
  <c r="M66" i="2" s="1"/>
  <c r="L55" i="2"/>
  <c r="K55" i="2"/>
  <c r="K66" i="2" s="1"/>
  <c r="J55" i="2"/>
  <c r="I55" i="2"/>
  <c r="I66" i="2" s="1"/>
  <c r="H55" i="2"/>
  <c r="G55" i="2"/>
  <c r="F55" i="2"/>
  <c r="E55" i="2"/>
  <c r="E66" i="2" s="1"/>
  <c r="D55" i="2"/>
  <c r="C55" i="2"/>
  <c r="C66" i="2" s="1"/>
  <c r="B55" i="2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N66" i="2"/>
  <c r="G66" i="2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U40" i="3"/>
  <c r="V42" i="3" s="1"/>
  <c r="R40" i="3"/>
  <c r="R66" i="3" s="1"/>
  <c r="Q40" i="3"/>
  <c r="Q66" i="3" s="1"/>
  <c r="P40" i="3"/>
  <c r="O40" i="3"/>
  <c r="O66" i="3" s="1"/>
  <c r="N40" i="3"/>
  <c r="N66" i="3" s="1"/>
  <c r="M40" i="3"/>
  <c r="L40" i="3"/>
  <c r="L66" i="3" s="1"/>
  <c r="K40" i="3"/>
  <c r="K66" i="3" s="1"/>
  <c r="J40" i="3"/>
  <c r="J66" i="3" s="1"/>
  <c r="I40" i="3"/>
  <c r="H40" i="3"/>
  <c r="H66" i="3" s="1"/>
  <c r="G40" i="3"/>
  <c r="G66" i="3" s="1"/>
  <c r="F40" i="3"/>
  <c r="F66" i="3" s="1"/>
  <c r="E40" i="3"/>
  <c r="D40" i="3"/>
  <c r="D66" i="3" s="1"/>
  <c r="C40" i="3"/>
  <c r="C66" i="3" s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40" i="3"/>
  <c r="B66" i="3" s="1"/>
  <c r="U43" i="11" l="1"/>
  <c r="U42" i="11"/>
  <c r="U41" i="11"/>
  <c r="U40" i="11"/>
  <c r="U57" i="11"/>
  <c r="U56" i="11"/>
  <c r="U54" i="11"/>
  <c r="U53" i="11"/>
  <c r="U17" i="11" s="1"/>
  <c r="U55" i="11"/>
  <c r="L22" i="7"/>
  <c r="U22" i="11"/>
  <c r="C34" i="9"/>
  <c r="C33" i="9"/>
  <c r="C29" i="9"/>
  <c r="C31" i="9"/>
  <c r="C28" i="9"/>
  <c r="C30" i="9"/>
  <c r="C32" i="9"/>
  <c r="W36" i="3"/>
  <c r="AG54" i="3"/>
  <c r="AG76" i="3" s="1"/>
  <c r="AG28" i="3" s="1"/>
  <c r="AG109" i="3" s="1"/>
  <c r="X37" i="3"/>
  <c r="V11" i="3"/>
  <c r="W7" i="3" s="1"/>
  <c r="W10" i="3" s="1"/>
  <c r="V10" i="2"/>
  <c r="V9" i="2"/>
  <c r="V9" i="1" s="1"/>
  <c r="V44" i="11" s="1"/>
  <c r="V36" i="1"/>
  <c r="T43" i="2"/>
  <c r="I40" i="1"/>
  <c r="Q40" i="1"/>
  <c r="M18" i="7" s="1"/>
  <c r="E40" i="1"/>
  <c r="M40" i="1"/>
  <c r="T55" i="2"/>
  <c r="T66" i="2" s="1"/>
  <c r="C26" i="5" s="1"/>
  <c r="AC22" i="2"/>
  <c r="AE48" i="2"/>
  <c r="AF33" i="2"/>
  <c r="AE33" i="1"/>
  <c r="AD70" i="2"/>
  <c r="B88" i="2"/>
  <c r="F88" i="2"/>
  <c r="J88" i="2"/>
  <c r="N88" i="2"/>
  <c r="AB103" i="2"/>
  <c r="AB114" i="2"/>
  <c r="C40" i="1"/>
  <c r="G40" i="1"/>
  <c r="O40" i="1"/>
  <c r="M16" i="7" s="1"/>
  <c r="D83" i="1"/>
  <c r="H83" i="1"/>
  <c r="L83" i="1"/>
  <c r="P83" i="1"/>
  <c r="D85" i="1"/>
  <c r="H85" i="1"/>
  <c r="L85" i="1"/>
  <c r="P85" i="1"/>
  <c r="D87" i="1"/>
  <c r="H87" i="1"/>
  <c r="L87" i="1"/>
  <c r="P87" i="1"/>
  <c r="T77" i="2"/>
  <c r="D40" i="1"/>
  <c r="E43" i="1" s="1"/>
  <c r="E44" i="1" s="1"/>
  <c r="H40" i="1"/>
  <c r="H43" i="1" s="1"/>
  <c r="H44" i="1" s="1"/>
  <c r="P40" i="1"/>
  <c r="M17" i="7" s="1"/>
  <c r="Z53" i="2"/>
  <c r="Z38" i="1"/>
  <c r="F40" i="1"/>
  <c r="G43" i="1" s="1"/>
  <c r="G44" i="1" s="1"/>
  <c r="J40" i="1"/>
  <c r="N40" i="1"/>
  <c r="R40" i="1"/>
  <c r="M19" i="7" s="1"/>
  <c r="U116" i="2"/>
  <c r="U105" i="2"/>
  <c r="D20" i="5"/>
  <c r="AF54" i="2"/>
  <c r="AF39" i="1"/>
  <c r="U15" i="2"/>
  <c r="U13" i="1"/>
  <c r="T115" i="2"/>
  <c r="T104" i="2"/>
  <c r="C21" i="5"/>
  <c r="T29" i="2"/>
  <c r="T121" i="2" s="1"/>
  <c r="W52" i="2"/>
  <c r="W74" i="2" s="1"/>
  <c r="W26" i="2" s="1"/>
  <c r="B40" i="1"/>
  <c r="Q43" i="1"/>
  <c r="V7" i="1"/>
  <c r="V117" i="2"/>
  <c r="V106" i="2"/>
  <c r="P43" i="1"/>
  <c r="K40" i="1"/>
  <c r="U43" i="3"/>
  <c r="V69" i="1"/>
  <c r="F69" i="1"/>
  <c r="O102" i="1"/>
  <c r="G102" i="1"/>
  <c r="T91" i="1"/>
  <c r="T113" i="1"/>
  <c r="D91" i="1"/>
  <c r="D113" i="1"/>
  <c r="U69" i="1"/>
  <c r="Q69" i="1"/>
  <c r="M69" i="1"/>
  <c r="I69" i="1"/>
  <c r="E69" i="1"/>
  <c r="V102" i="1"/>
  <c r="R102" i="1"/>
  <c r="N102" i="1"/>
  <c r="J102" i="1"/>
  <c r="F102" i="1"/>
  <c r="B102" i="1"/>
  <c r="S91" i="1"/>
  <c r="S113" i="1"/>
  <c r="O91" i="1"/>
  <c r="O113" i="1"/>
  <c r="K91" i="1"/>
  <c r="K113" i="1"/>
  <c r="G91" i="1"/>
  <c r="G113" i="1"/>
  <c r="C91" i="1"/>
  <c r="C113" i="1"/>
  <c r="N69" i="1"/>
  <c r="S102" i="1"/>
  <c r="C102" i="1"/>
  <c r="L91" i="1"/>
  <c r="L113" i="1"/>
  <c r="T69" i="1"/>
  <c r="P69" i="1"/>
  <c r="L69" i="1"/>
  <c r="H69" i="1"/>
  <c r="D69" i="1"/>
  <c r="U102" i="1"/>
  <c r="Q102" i="1"/>
  <c r="M102" i="1"/>
  <c r="I102" i="1"/>
  <c r="E102" i="1"/>
  <c r="V91" i="1"/>
  <c r="V113" i="1"/>
  <c r="R91" i="1"/>
  <c r="R113" i="1"/>
  <c r="N91" i="1"/>
  <c r="N113" i="1"/>
  <c r="J91" i="1"/>
  <c r="J113" i="1"/>
  <c r="F91" i="1"/>
  <c r="F113" i="1"/>
  <c r="B91" i="1"/>
  <c r="B113" i="1"/>
  <c r="R69" i="1"/>
  <c r="J69" i="1"/>
  <c r="B69" i="1"/>
  <c r="K102" i="1"/>
  <c r="P91" i="1"/>
  <c r="P113" i="1"/>
  <c r="H91" i="1"/>
  <c r="H113" i="1"/>
  <c r="S69" i="1"/>
  <c r="O69" i="1"/>
  <c r="K69" i="1"/>
  <c r="G69" i="1"/>
  <c r="C69" i="1"/>
  <c r="T102" i="1"/>
  <c r="P102" i="1"/>
  <c r="L102" i="1"/>
  <c r="H102" i="1"/>
  <c r="D102" i="1"/>
  <c r="U91" i="1"/>
  <c r="U113" i="1"/>
  <c r="Q91" i="1"/>
  <c r="Q113" i="1"/>
  <c r="M91" i="1"/>
  <c r="M113" i="1"/>
  <c r="I91" i="1"/>
  <c r="I113" i="1"/>
  <c r="E91" i="1"/>
  <c r="E113" i="1"/>
  <c r="Y58" i="3"/>
  <c r="U58" i="3"/>
  <c r="Q58" i="3"/>
  <c r="M58" i="3"/>
  <c r="I58" i="3"/>
  <c r="E58" i="3"/>
  <c r="C99" i="3"/>
  <c r="C110" i="3"/>
  <c r="G99" i="3"/>
  <c r="G110" i="3"/>
  <c r="K99" i="3"/>
  <c r="K110" i="3"/>
  <c r="O99" i="3"/>
  <c r="O110" i="3"/>
  <c r="E114" i="1"/>
  <c r="I114" i="1"/>
  <c r="M114" i="1"/>
  <c r="Q114" i="1"/>
  <c r="C115" i="1"/>
  <c r="G115" i="1"/>
  <c r="K115" i="1"/>
  <c r="O115" i="1"/>
  <c r="S115" i="1"/>
  <c r="E116" i="1"/>
  <c r="I116" i="1"/>
  <c r="M116" i="1"/>
  <c r="Q116" i="1"/>
  <c r="C117" i="1"/>
  <c r="G117" i="1"/>
  <c r="K117" i="1"/>
  <c r="O117" i="1"/>
  <c r="S117" i="1"/>
  <c r="E118" i="1"/>
  <c r="I118" i="1"/>
  <c r="M118" i="1"/>
  <c r="Q118" i="1"/>
  <c r="C119" i="1"/>
  <c r="G119" i="1"/>
  <c r="K119" i="1"/>
  <c r="O119" i="1"/>
  <c r="S119" i="1"/>
  <c r="E120" i="1"/>
  <c r="I120" i="1"/>
  <c r="M120" i="1"/>
  <c r="Q120" i="1"/>
  <c r="X58" i="3"/>
  <c r="T58" i="3"/>
  <c r="P58" i="3"/>
  <c r="L58" i="3"/>
  <c r="H58" i="3"/>
  <c r="D58" i="3"/>
  <c r="D110" i="3"/>
  <c r="H110" i="3"/>
  <c r="L110" i="3"/>
  <c r="P110" i="3"/>
  <c r="B114" i="1"/>
  <c r="F114" i="1"/>
  <c r="J114" i="1"/>
  <c r="N114" i="1"/>
  <c r="R114" i="1"/>
  <c r="D115" i="1"/>
  <c r="H115" i="1"/>
  <c r="L115" i="1"/>
  <c r="P115" i="1"/>
  <c r="B116" i="1"/>
  <c r="F116" i="1"/>
  <c r="J116" i="1"/>
  <c r="N116" i="1"/>
  <c r="R116" i="1"/>
  <c r="D117" i="1"/>
  <c r="H117" i="1"/>
  <c r="L117" i="1"/>
  <c r="P117" i="1"/>
  <c r="B118" i="1"/>
  <c r="F118" i="1"/>
  <c r="J118" i="1"/>
  <c r="N118" i="1"/>
  <c r="R118" i="1"/>
  <c r="D119" i="1"/>
  <c r="H119" i="1"/>
  <c r="L119" i="1"/>
  <c r="P119" i="1"/>
  <c r="B120" i="1"/>
  <c r="F120" i="1"/>
  <c r="J120" i="1"/>
  <c r="N120" i="1"/>
  <c r="R120" i="1"/>
  <c r="L99" i="3"/>
  <c r="S32" i="3"/>
  <c r="C32" i="3"/>
  <c r="E99" i="3"/>
  <c r="E110" i="3"/>
  <c r="I99" i="3"/>
  <c r="I110" i="3"/>
  <c r="M99" i="3"/>
  <c r="M110" i="3"/>
  <c r="Q99" i="3"/>
  <c r="Q110" i="3"/>
  <c r="C114" i="1"/>
  <c r="G114" i="1"/>
  <c r="K114" i="1"/>
  <c r="O114" i="1"/>
  <c r="S114" i="1"/>
  <c r="E115" i="1"/>
  <c r="I115" i="1"/>
  <c r="M115" i="1"/>
  <c r="Q115" i="1"/>
  <c r="C116" i="1"/>
  <c r="G116" i="1"/>
  <c r="K116" i="1"/>
  <c r="O116" i="1"/>
  <c r="S116" i="1"/>
  <c r="E117" i="1"/>
  <c r="I117" i="1"/>
  <c r="M117" i="1"/>
  <c r="Q117" i="1"/>
  <c r="C118" i="1"/>
  <c r="G118" i="1"/>
  <c r="K118" i="1"/>
  <c r="O118" i="1"/>
  <c r="S118" i="1"/>
  <c r="E119" i="1"/>
  <c r="I119" i="1"/>
  <c r="M119" i="1"/>
  <c r="Q119" i="1"/>
  <c r="C120" i="1"/>
  <c r="G120" i="1"/>
  <c r="K120" i="1"/>
  <c r="O120" i="1"/>
  <c r="S120" i="1"/>
  <c r="P99" i="3"/>
  <c r="V58" i="3"/>
  <c r="R58" i="3"/>
  <c r="N58" i="3"/>
  <c r="J58" i="3"/>
  <c r="F58" i="3"/>
  <c r="B58" i="3"/>
  <c r="B99" i="3"/>
  <c r="B110" i="3"/>
  <c r="F99" i="3"/>
  <c r="F110" i="3"/>
  <c r="J99" i="3"/>
  <c r="J110" i="3"/>
  <c r="N99" i="3"/>
  <c r="N110" i="3"/>
  <c r="R99" i="3"/>
  <c r="R110" i="3"/>
  <c r="D114" i="1"/>
  <c r="H114" i="1"/>
  <c r="L114" i="1"/>
  <c r="P114" i="1"/>
  <c r="B115" i="1"/>
  <c r="F115" i="1"/>
  <c r="J115" i="1"/>
  <c r="N115" i="1"/>
  <c r="R115" i="1"/>
  <c r="D116" i="1"/>
  <c r="H116" i="1"/>
  <c r="L116" i="1"/>
  <c r="P116" i="1"/>
  <c r="B117" i="1"/>
  <c r="F117" i="1"/>
  <c r="J117" i="1"/>
  <c r="N117" i="1"/>
  <c r="R117" i="1"/>
  <c r="D118" i="1"/>
  <c r="H118" i="1"/>
  <c r="L118" i="1"/>
  <c r="P118" i="1"/>
  <c r="B119" i="1"/>
  <c r="F119" i="1"/>
  <c r="J119" i="1"/>
  <c r="N119" i="1"/>
  <c r="R119" i="1"/>
  <c r="D120" i="1"/>
  <c r="H120" i="1"/>
  <c r="L120" i="1"/>
  <c r="P120" i="1"/>
  <c r="D99" i="3"/>
  <c r="D80" i="1"/>
  <c r="H80" i="1"/>
  <c r="L80" i="1"/>
  <c r="P80" i="1"/>
  <c r="T80" i="1"/>
  <c r="E80" i="1"/>
  <c r="I80" i="1"/>
  <c r="M80" i="1"/>
  <c r="Q80" i="1"/>
  <c r="U80" i="1"/>
  <c r="B80" i="1"/>
  <c r="F80" i="1"/>
  <c r="J80" i="1"/>
  <c r="N80" i="1"/>
  <c r="R80" i="1"/>
  <c r="V80" i="1"/>
  <c r="C80" i="1"/>
  <c r="G80" i="1"/>
  <c r="K80" i="1"/>
  <c r="O80" i="1"/>
  <c r="S80" i="1"/>
  <c r="E121" i="2"/>
  <c r="E110" i="2"/>
  <c r="I121" i="2"/>
  <c r="I110" i="2"/>
  <c r="B66" i="2"/>
  <c r="B99" i="2"/>
  <c r="B121" i="2"/>
  <c r="B110" i="2"/>
  <c r="F99" i="2"/>
  <c r="F121" i="2"/>
  <c r="F110" i="2"/>
  <c r="J99" i="2"/>
  <c r="J121" i="2"/>
  <c r="J110" i="2"/>
  <c r="N99" i="2"/>
  <c r="N121" i="2"/>
  <c r="N110" i="2"/>
  <c r="M121" i="2"/>
  <c r="M110" i="2"/>
  <c r="D88" i="2"/>
  <c r="H88" i="2"/>
  <c r="L88" i="2"/>
  <c r="C99" i="2"/>
  <c r="C121" i="2"/>
  <c r="C110" i="2"/>
  <c r="G99" i="2"/>
  <c r="G121" i="2"/>
  <c r="G110" i="2"/>
  <c r="K99" i="2"/>
  <c r="K121" i="2"/>
  <c r="K110" i="2"/>
  <c r="O99" i="2"/>
  <c r="O121" i="2"/>
  <c r="O110" i="2"/>
  <c r="R88" i="2"/>
  <c r="R110" i="2"/>
  <c r="Q121" i="2"/>
  <c r="Q110" i="2"/>
  <c r="R66" i="2"/>
  <c r="D121" i="2"/>
  <c r="D110" i="2"/>
  <c r="H121" i="2"/>
  <c r="H110" i="2"/>
  <c r="L121" i="2"/>
  <c r="L110" i="2"/>
  <c r="P121" i="2"/>
  <c r="P110" i="2"/>
  <c r="G88" i="2"/>
  <c r="K88" i="2"/>
  <c r="O88" i="2"/>
  <c r="C82" i="1"/>
  <c r="O82" i="1"/>
  <c r="O84" i="1"/>
  <c r="K82" i="1"/>
  <c r="S82" i="1"/>
  <c r="S99" i="2"/>
  <c r="S88" i="2"/>
  <c r="S66" i="2"/>
  <c r="D82" i="1"/>
  <c r="H82" i="1"/>
  <c r="L82" i="1"/>
  <c r="P82" i="1"/>
  <c r="D84" i="1"/>
  <c r="H84" i="1"/>
  <c r="L84" i="1"/>
  <c r="P84" i="1"/>
  <c r="D86" i="1"/>
  <c r="H86" i="1"/>
  <c r="L86" i="1"/>
  <c r="P86" i="1"/>
  <c r="S81" i="1"/>
  <c r="L40" i="1"/>
  <c r="M43" i="1" s="1"/>
  <c r="M44" i="1" s="1"/>
  <c r="E103" i="1"/>
  <c r="I103" i="1"/>
  <c r="M103" i="1"/>
  <c r="Q103" i="1"/>
  <c r="W58" i="3"/>
  <c r="W47" i="3"/>
  <c r="S58" i="3"/>
  <c r="S47" i="3"/>
  <c r="O58" i="3"/>
  <c r="O47" i="3"/>
  <c r="K58" i="3"/>
  <c r="K47" i="3"/>
  <c r="G47" i="3"/>
  <c r="G58" i="3"/>
  <c r="C58" i="3"/>
  <c r="C47" i="3"/>
  <c r="O32" i="3"/>
  <c r="K32" i="3"/>
  <c r="W32" i="3"/>
  <c r="G32" i="3"/>
  <c r="K93" i="1"/>
  <c r="K104" i="1"/>
  <c r="E94" i="1"/>
  <c r="E105" i="1"/>
  <c r="Q94" i="1"/>
  <c r="Q105" i="1"/>
  <c r="K95" i="1"/>
  <c r="K106" i="1"/>
  <c r="E96" i="1"/>
  <c r="E107" i="1"/>
  <c r="Q96" i="1"/>
  <c r="Q107" i="1"/>
  <c r="G97" i="1"/>
  <c r="G108" i="1"/>
  <c r="O97" i="1"/>
  <c r="O108" i="1"/>
  <c r="I98" i="1"/>
  <c r="I109" i="1"/>
  <c r="V32" i="3"/>
  <c r="R32" i="3"/>
  <c r="N32" i="3"/>
  <c r="J32" i="3"/>
  <c r="F32" i="3"/>
  <c r="B32" i="3"/>
  <c r="V47" i="3"/>
  <c r="R47" i="3"/>
  <c r="N47" i="3"/>
  <c r="J47" i="3"/>
  <c r="F47" i="3"/>
  <c r="B47" i="3"/>
  <c r="B29" i="1"/>
  <c r="B103" i="1"/>
  <c r="F29" i="1"/>
  <c r="F103" i="1"/>
  <c r="J29" i="1"/>
  <c r="J103" i="1"/>
  <c r="N29" i="1"/>
  <c r="S15" i="7" s="1"/>
  <c r="N103" i="1"/>
  <c r="R29" i="1"/>
  <c r="R103" i="1"/>
  <c r="D93" i="1"/>
  <c r="D104" i="1"/>
  <c r="H93" i="1"/>
  <c r="H104" i="1"/>
  <c r="L93" i="1"/>
  <c r="L104" i="1"/>
  <c r="P93" i="1"/>
  <c r="P104" i="1"/>
  <c r="B105" i="1"/>
  <c r="F105" i="1"/>
  <c r="J105" i="1"/>
  <c r="N105" i="1"/>
  <c r="R105" i="1"/>
  <c r="D95" i="1"/>
  <c r="D106" i="1"/>
  <c r="H95" i="1"/>
  <c r="H106" i="1"/>
  <c r="L95" i="1"/>
  <c r="L106" i="1"/>
  <c r="P95" i="1"/>
  <c r="P106" i="1"/>
  <c r="B107" i="1"/>
  <c r="F107" i="1"/>
  <c r="J107" i="1"/>
  <c r="N107" i="1"/>
  <c r="R107" i="1"/>
  <c r="D97" i="1"/>
  <c r="D108" i="1"/>
  <c r="H97" i="1"/>
  <c r="H108" i="1"/>
  <c r="L97" i="1"/>
  <c r="L108" i="1"/>
  <c r="P97" i="1"/>
  <c r="P108" i="1"/>
  <c r="B109" i="1"/>
  <c r="F109" i="1"/>
  <c r="J109" i="1"/>
  <c r="N109" i="1"/>
  <c r="R109" i="1"/>
  <c r="N82" i="1"/>
  <c r="R82" i="1"/>
  <c r="N84" i="1"/>
  <c r="R84" i="1"/>
  <c r="N86" i="1"/>
  <c r="R86" i="1"/>
  <c r="C93" i="1"/>
  <c r="C104" i="1"/>
  <c r="O93" i="1"/>
  <c r="O104" i="1"/>
  <c r="M94" i="1"/>
  <c r="M105" i="1"/>
  <c r="C95" i="1"/>
  <c r="C106" i="1"/>
  <c r="O95" i="1"/>
  <c r="O106" i="1"/>
  <c r="M96" i="1"/>
  <c r="M107" i="1"/>
  <c r="K97" i="1"/>
  <c r="K108" i="1"/>
  <c r="E98" i="1"/>
  <c r="E109" i="1"/>
  <c r="Q98" i="1"/>
  <c r="Q109" i="1"/>
  <c r="Y32" i="3"/>
  <c r="U32" i="3"/>
  <c r="Q32" i="3"/>
  <c r="M32" i="3"/>
  <c r="I32" i="3"/>
  <c r="E32" i="3"/>
  <c r="Y47" i="3"/>
  <c r="U47" i="3"/>
  <c r="Q47" i="3"/>
  <c r="M47" i="3"/>
  <c r="I47" i="3"/>
  <c r="E47" i="3"/>
  <c r="C103" i="1"/>
  <c r="G103" i="1"/>
  <c r="K103" i="1"/>
  <c r="O103" i="1"/>
  <c r="S103" i="1"/>
  <c r="E93" i="1"/>
  <c r="E104" i="1"/>
  <c r="I93" i="1"/>
  <c r="I104" i="1"/>
  <c r="M93" i="1"/>
  <c r="M104" i="1"/>
  <c r="Q93" i="1"/>
  <c r="Q104" i="1"/>
  <c r="C94" i="1"/>
  <c r="C105" i="1"/>
  <c r="G94" i="1"/>
  <c r="G105" i="1"/>
  <c r="K94" i="1"/>
  <c r="K105" i="1"/>
  <c r="O94" i="1"/>
  <c r="O105" i="1"/>
  <c r="S94" i="1"/>
  <c r="S105" i="1"/>
  <c r="E95" i="1"/>
  <c r="E106" i="1"/>
  <c r="I95" i="1"/>
  <c r="I106" i="1"/>
  <c r="M95" i="1"/>
  <c r="M106" i="1"/>
  <c r="Q95" i="1"/>
  <c r="Q106" i="1"/>
  <c r="C96" i="1"/>
  <c r="C107" i="1"/>
  <c r="G96" i="1"/>
  <c r="G107" i="1"/>
  <c r="K96" i="1"/>
  <c r="K107" i="1"/>
  <c r="O96" i="1"/>
  <c r="O107" i="1"/>
  <c r="S96" i="1"/>
  <c r="S107" i="1"/>
  <c r="E97" i="1"/>
  <c r="E108" i="1"/>
  <c r="I97" i="1"/>
  <c r="I108" i="1"/>
  <c r="M97" i="1"/>
  <c r="M108" i="1"/>
  <c r="Q97" i="1"/>
  <c r="Q108" i="1"/>
  <c r="C98" i="1"/>
  <c r="C109" i="1"/>
  <c r="G98" i="1"/>
  <c r="G109" i="1"/>
  <c r="K98" i="1"/>
  <c r="K109" i="1"/>
  <c r="O98" i="1"/>
  <c r="O109" i="1"/>
  <c r="S98" i="1"/>
  <c r="S109" i="1"/>
  <c r="G93" i="1"/>
  <c r="G104" i="1"/>
  <c r="S93" i="1"/>
  <c r="S104" i="1"/>
  <c r="I94" i="1"/>
  <c r="I105" i="1"/>
  <c r="G95" i="1"/>
  <c r="G106" i="1"/>
  <c r="S95" i="1"/>
  <c r="S106" i="1"/>
  <c r="I96" i="1"/>
  <c r="I107" i="1"/>
  <c r="C97" i="1"/>
  <c r="C108" i="1"/>
  <c r="S97" i="1"/>
  <c r="S108" i="1"/>
  <c r="M98" i="1"/>
  <c r="M109" i="1"/>
  <c r="X32" i="3"/>
  <c r="T32" i="3"/>
  <c r="P32" i="3"/>
  <c r="L32" i="3"/>
  <c r="H32" i="3"/>
  <c r="D32" i="3"/>
  <c r="X47" i="3"/>
  <c r="T47" i="3"/>
  <c r="P47" i="3"/>
  <c r="L47" i="3"/>
  <c r="H47" i="3"/>
  <c r="D47" i="3"/>
  <c r="C81" i="1"/>
  <c r="G81" i="1"/>
  <c r="K81" i="1"/>
  <c r="G83" i="1"/>
  <c r="O83" i="1"/>
  <c r="G85" i="1"/>
  <c r="D103" i="1"/>
  <c r="H103" i="1"/>
  <c r="L103" i="1"/>
  <c r="P103" i="1"/>
  <c r="B104" i="1"/>
  <c r="F104" i="1"/>
  <c r="J104" i="1"/>
  <c r="N104" i="1"/>
  <c r="R104" i="1"/>
  <c r="D94" i="1"/>
  <c r="D105" i="1"/>
  <c r="H94" i="1"/>
  <c r="H105" i="1"/>
  <c r="L94" i="1"/>
  <c r="L105" i="1"/>
  <c r="P94" i="1"/>
  <c r="P105" i="1"/>
  <c r="B106" i="1"/>
  <c r="F106" i="1"/>
  <c r="J106" i="1"/>
  <c r="N106" i="1"/>
  <c r="R106" i="1"/>
  <c r="D96" i="1"/>
  <c r="D107" i="1"/>
  <c r="H96" i="1"/>
  <c r="H107" i="1"/>
  <c r="L96" i="1"/>
  <c r="L107" i="1"/>
  <c r="P96" i="1"/>
  <c r="P107" i="1"/>
  <c r="B108" i="1"/>
  <c r="F108" i="1"/>
  <c r="J108" i="1"/>
  <c r="N108" i="1"/>
  <c r="R108" i="1"/>
  <c r="D98" i="1"/>
  <c r="D109" i="1"/>
  <c r="H98" i="1"/>
  <c r="H109" i="1"/>
  <c r="L98" i="1"/>
  <c r="L109" i="1"/>
  <c r="P98" i="1"/>
  <c r="P109" i="1"/>
  <c r="N81" i="1"/>
  <c r="R81" i="1"/>
  <c r="N83" i="1"/>
  <c r="R83" i="1"/>
  <c r="N85" i="1"/>
  <c r="N87" i="1"/>
  <c r="T40" i="1"/>
  <c r="M21" i="7" s="1"/>
  <c r="S66" i="3"/>
  <c r="S40" i="1"/>
  <c r="B88" i="3"/>
  <c r="R77" i="1"/>
  <c r="Q19" i="7" s="1"/>
  <c r="F88" i="3"/>
  <c r="J88" i="3"/>
  <c r="N88" i="3"/>
  <c r="E88" i="2"/>
  <c r="I88" i="2"/>
  <c r="M88" i="2"/>
  <c r="Q88" i="2"/>
  <c r="B93" i="1"/>
  <c r="F93" i="1"/>
  <c r="N93" i="1"/>
  <c r="R93" i="1"/>
  <c r="F94" i="1"/>
  <c r="J94" i="1"/>
  <c r="N94" i="1"/>
  <c r="R94" i="1"/>
  <c r="B95" i="1"/>
  <c r="F95" i="1"/>
  <c r="N95" i="1"/>
  <c r="R95" i="1"/>
  <c r="F96" i="1"/>
  <c r="J96" i="1"/>
  <c r="N96" i="1"/>
  <c r="B97" i="1"/>
  <c r="F97" i="1"/>
  <c r="J97" i="1"/>
  <c r="N97" i="1"/>
  <c r="R97" i="1"/>
  <c r="F98" i="1"/>
  <c r="J98" i="1"/>
  <c r="N98" i="1"/>
  <c r="C88" i="2"/>
  <c r="G77" i="1"/>
  <c r="K77" i="1"/>
  <c r="J86" i="1"/>
  <c r="D99" i="2"/>
  <c r="H99" i="2"/>
  <c r="L99" i="2"/>
  <c r="P99" i="2"/>
  <c r="E99" i="2"/>
  <c r="I99" i="2"/>
  <c r="M99" i="2"/>
  <c r="Q99" i="2"/>
  <c r="R96" i="1"/>
  <c r="B98" i="1"/>
  <c r="R98" i="1"/>
  <c r="B92" i="1"/>
  <c r="P66" i="3"/>
  <c r="P88" i="2"/>
  <c r="E66" i="3"/>
  <c r="I66" i="3"/>
  <c r="M66" i="3"/>
  <c r="J81" i="1"/>
  <c r="F82" i="1"/>
  <c r="F83" i="1"/>
  <c r="F84" i="1"/>
  <c r="J84" i="1"/>
  <c r="F85" i="1"/>
  <c r="J85" i="1"/>
  <c r="B86" i="1"/>
  <c r="F86" i="1"/>
  <c r="F87" i="1"/>
  <c r="J87" i="1"/>
  <c r="D66" i="2"/>
  <c r="H66" i="2"/>
  <c r="L66" i="2"/>
  <c r="F81" i="1"/>
  <c r="B82" i="1"/>
  <c r="B83" i="1"/>
  <c r="B84" i="1"/>
  <c r="B81" i="1"/>
  <c r="J82" i="1"/>
  <c r="J83" i="1"/>
  <c r="B85" i="1"/>
  <c r="F66" i="2"/>
  <c r="J66" i="2"/>
  <c r="H59" i="1"/>
  <c r="D55" i="1"/>
  <c r="D81" i="1"/>
  <c r="L55" i="1"/>
  <c r="L81" i="1"/>
  <c r="P60" i="1"/>
  <c r="P62" i="1"/>
  <c r="P64" i="1"/>
  <c r="E55" i="1"/>
  <c r="E81" i="1"/>
  <c r="I55" i="1"/>
  <c r="I81" i="1"/>
  <c r="I59" i="1"/>
  <c r="M55" i="1"/>
  <c r="M81" i="1"/>
  <c r="M59" i="1"/>
  <c r="Q55" i="1"/>
  <c r="N18" i="7" s="1"/>
  <c r="Q81" i="1"/>
  <c r="Q59" i="1"/>
  <c r="E82" i="1"/>
  <c r="E60" i="1"/>
  <c r="I82" i="1"/>
  <c r="I60" i="1"/>
  <c r="M82" i="1"/>
  <c r="M60" i="1"/>
  <c r="Q82" i="1"/>
  <c r="Q60" i="1"/>
  <c r="E83" i="1"/>
  <c r="E61" i="1"/>
  <c r="I83" i="1"/>
  <c r="I61" i="1"/>
  <c r="M83" i="1"/>
  <c r="M61" i="1"/>
  <c r="Q83" i="1"/>
  <c r="Q61" i="1"/>
  <c r="E84" i="1"/>
  <c r="E62" i="1"/>
  <c r="I84" i="1"/>
  <c r="I62" i="1"/>
  <c r="M84" i="1"/>
  <c r="M62" i="1"/>
  <c r="Q84" i="1"/>
  <c r="Q62" i="1"/>
  <c r="E85" i="1"/>
  <c r="E63" i="1"/>
  <c r="I85" i="1"/>
  <c r="I63" i="1"/>
  <c r="M85" i="1"/>
  <c r="M63" i="1"/>
  <c r="Q85" i="1"/>
  <c r="Q63" i="1"/>
  <c r="E86" i="1"/>
  <c r="E64" i="1"/>
  <c r="I86" i="1"/>
  <c r="I64" i="1"/>
  <c r="M86" i="1"/>
  <c r="M64" i="1"/>
  <c r="Q86" i="1"/>
  <c r="Q64" i="1"/>
  <c r="E87" i="1"/>
  <c r="E65" i="1"/>
  <c r="I87" i="1"/>
  <c r="I65" i="1"/>
  <c r="M87" i="1"/>
  <c r="M65" i="1"/>
  <c r="Q87" i="1"/>
  <c r="Q65" i="1"/>
  <c r="L59" i="1"/>
  <c r="D60" i="1"/>
  <c r="L61" i="1"/>
  <c r="D62" i="1"/>
  <c r="L63" i="1"/>
  <c r="D64" i="1"/>
  <c r="L65" i="1"/>
  <c r="C29" i="1"/>
  <c r="C92" i="1"/>
  <c r="G29" i="1"/>
  <c r="G92" i="1"/>
  <c r="K29" i="1"/>
  <c r="K92" i="1"/>
  <c r="O29" i="1"/>
  <c r="O92" i="1"/>
  <c r="S29" i="1"/>
  <c r="S20" i="7" s="1"/>
  <c r="S92" i="1"/>
  <c r="B87" i="1"/>
  <c r="R92" i="1"/>
  <c r="J95" i="1"/>
  <c r="P55" i="1"/>
  <c r="N17" i="7" s="1"/>
  <c r="P81" i="1"/>
  <c r="H65" i="1"/>
  <c r="B55" i="1"/>
  <c r="B66" i="1" s="1"/>
  <c r="B59" i="1"/>
  <c r="F55" i="1"/>
  <c r="F59" i="1"/>
  <c r="J55" i="1"/>
  <c r="J59" i="1"/>
  <c r="N55" i="1"/>
  <c r="N59" i="1"/>
  <c r="R55" i="1"/>
  <c r="R59" i="1"/>
  <c r="B60" i="1"/>
  <c r="F60" i="1"/>
  <c r="J60" i="1"/>
  <c r="N60" i="1"/>
  <c r="R60" i="1"/>
  <c r="B61" i="1"/>
  <c r="F61" i="1"/>
  <c r="J61" i="1"/>
  <c r="N61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D59" i="1"/>
  <c r="P59" i="1"/>
  <c r="H60" i="1"/>
  <c r="P61" i="1"/>
  <c r="H62" i="1"/>
  <c r="P63" i="1"/>
  <c r="H64" i="1"/>
  <c r="P65" i="1"/>
  <c r="R87" i="1"/>
  <c r="J93" i="1"/>
  <c r="B96" i="1"/>
  <c r="H55" i="1"/>
  <c r="H81" i="1"/>
  <c r="H61" i="1"/>
  <c r="H63" i="1"/>
  <c r="C55" i="1"/>
  <c r="C59" i="1"/>
  <c r="G55" i="1"/>
  <c r="G59" i="1"/>
  <c r="K55" i="1"/>
  <c r="K59" i="1"/>
  <c r="O55" i="1"/>
  <c r="N16" i="7" s="1"/>
  <c r="O59" i="1"/>
  <c r="S55" i="1"/>
  <c r="N20" i="7" s="1"/>
  <c r="S59" i="1"/>
  <c r="C60" i="1"/>
  <c r="G60" i="1"/>
  <c r="K60" i="1"/>
  <c r="O60" i="1"/>
  <c r="S60" i="1"/>
  <c r="C61" i="1"/>
  <c r="C83" i="1"/>
  <c r="G61" i="1"/>
  <c r="K61" i="1"/>
  <c r="K83" i="1"/>
  <c r="O61" i="1"/>
  <c r="S61" i="1"/>
  <c r="S83" i="1"/>
  <c r="C62" i="1"/>
  <c r="C84" i="1"/>
  <c r="G62" i="1"/>
  <c r="K62" i="1"/>
  <c r="K84" i="1"/>
  <c r="O62" i="1"/>
  <c r="S62" i="1"/>
  <c r="S84" i="1"/>
  <c r="C63" i="1"/>
  <c r="C85" i="1"/>
  <c r="G63" i="1"/>
  <c r="K63" i="1"/>
  <c r="K85" i="1"/>
  <c r="O85" i="1"/>
  <c r="O63" i="1"/>
  <c r="S85" i="1"/>
  <c r="S63" i="1"/>
  <c r="C86" i="1"/>
  <c r="C64" i="1"/>
  <c r="G86" i="1"/>
  <c r="G64" i="1"/>
  <c r="K86" i="1"/>
  <c r="K64" i="1"/>
  <c r="O86" i="1"/>
  <c r="O64" i="1"/>
  <c r="S86" i="1"/>
  <c r="S64" i="1"/>
  <c r="C87" i="1"/>
  <c r="C65" i="1"/>
  <c r="G87" i="1"/>
  <c r="G65" i="1"/>
  <c r="K87" i="1"/>
  <c r="K65" i="1"/>
  <c r="O87" i="1"/>
  <c r="O65" i="1"/>
  <c r="S87" i="1"/>
  <c r="S65" i="1"/>
  <c r="E59" i="1"/>
  <c r="L60" i="1"/>
  <c r="D61" i="1"/>
  <c r="L62" i="1"/>
  <c r="D63" i="1"/>
  <c r="L64" i="1"/>
  <c r="D65" i="1"/>
  <c r="O81" i="1"/>
  <c r="G82" i="1"/>
  <c r="G84" i="1"/>
  <c r="R85" i="1"/>
  <c r="B94" i="1"/>
  <c r="D29" i="1"/>
  <c r="D92" i="1"/>
  <c r="H29" i="1"/>
  <c r="H92" i="1"/>
  <c r="L29" i="1"/>
  <c r="L92" i="1"/>
  <c r="P29" i="1"/>
  <c r="P92" i="1"/>
  <c r="F92" i="1"/>
  <c r="E29" i="1"/>
  <c r="E121" i="1" s="1"/>
  <c r="E92" i="1"/>
  <c r="I29" i="1"/>
  <c r="I92" i="1"/>
  <c r="M29" i="1"/>
  <c r="M92" i="1"/>
  <c r="Q29" i="1"/>
  <c r="Q92" i="1"/>
  <c r="J92" i="1"/>
  <c r="N92" i="1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V80" i="2"/>
  <c r="W80" i="2"/>
  <c r="X80" i="2"/>
  <c r="Y80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U19" i="11" l="1"/>
  <c r="U20" i="11"/>
  <c r="U21" i="11"/>
  <c r="U18" i="11"/>
  <c r="R43" i="1"/>
  <c r="I121" i="1"/>
  <c r="C35" i="9"/>
  <c r="C39" i="9" s="1"/>
  <c r="E24" i="8" s="1"/>
  <c r="C121" i="1"/>
  <c r="D121" i="1"/>
  <c r="C43" i="1"/>
  <c r="C44" i="1" s="1"/>
  <c r="I43" i="1"/>
  <c r="I44" i="1" s="1"/>
  <c r="V13" i="3"/>
  <c r="V15" i="3" s="1"/>
  <c r="V34" i="3" s="1"/>
  <c r="W35" i="3" s="1"/>
  <c r="W9" i="3"/>
  <c r="W11" i="3" s="1"/>
  <c r="X7" i="3" s="1"/>
  <c r="T88" i="2"/>
  <c r="C27" i="5" s="1"/>
  <c r="M121" i="1"/>
  <c r="F43" i="1"/>
  <c r="F44" i="1" s="1"/>
  <c r="N43" i="1"/>
  <c r="N44" i="1" s="1"/>
  <c r="K15" i="7" s="1"/>
  <c r="AE70" i="2"/>
  <c r="AD22" i="2"/>
  <c r="F66" i="1"/>
  <c r="G121" i="1"/>
  <c r="AC103" i="2"/>
  <c r="AC114" i="2"/>
  <c r="H121" i="1"/>
  <c r="AF48" i="2"/>
  <c r="AG33" i="2"/>
  <c r="AF33" i="1"/>
  <c r="K43" i="1"/>
  <c r="K44" i="1" s="1"/>
  <c r="D43" i="1"/>
  <c r="D44" i="1" s="1"/>
  <c r="J18" i="7"/>
  <c r="Q44" i="1"/>
  <c r="K18" i="7" s="1"/>
  <c r="F22" i="7"/>
  <c r="U12" i="1"/>
  <c r="G22" i="7" s="1"/>
  <c r="N66" i="1"/>
  <c r="O15" i="7" s="1"/>
  <c r="N15" i="7"/>
  <c r="O121" i="1"/>
  <c r="U16" i="7" s="1"/>
  <c r="S16" i="7"/>
  <c r="S43" i="1"/>
  <c r="M20" i="7"/>
  <c r="J43" i="1"/>
  <c r="J44" i="1" s="1"/>
  <c r="C22" i="5"/>
  <c r="U15" i="1"/>
  <c r="Q121" i="1"/>
  <c r="U18" i="7" s="1"/>
  <c r="S18" i="7"/>
  <c r="P121" i="1"/>
  <c r="U17" i="7" s="1"/>
  <c r="S17" i="7"/>
  <c r="P44" i="1"/>
  <c r="K17" i="7" s="1"/>
  <c r="J17" i="7"/>
  <c r="W118" i="2"/>
  <c r="W107" i="2"/>
  <c r="T110" i="2"/>
  <c r="AF76" i="2"/>
  <c r="AF54" i="1"/>
  <c r="AF65" i="1" s="1"/>
  <c r="V11" i="2"/>
  <c r="V10" i="1"/>
  <c r="R66" i="1"/>
  <c r="O19" i="7" s="1"/>
  <c r="N19" i="7"/>
  <c r="J66" i="1"/>
  <c r="K121" i="1"/>
  <c r="R121" i="1"/>
  <c r="U19" i="7" s="1"/>
  <c r="S19" i="7"/>
  <c r="R44" i="1"/>
  <c r="K19" i="7" s="1"/>
  <c r="J19" i="7"/>
  <c r="O43" i="1"/>
  <c r="M15" i="7"/>
  <c r="Z75" i="2"/>
  <c r="T43" i="1"/>
  <c r="L43" i="1"/>
  <c r="L44" i="1" s="1"/>
  <c r="S121" i="1"/>
  <c r="U20" i="7" s="1"/>
  <c r="L121" i="1"/>
  <c r="P69" i="3"/>
  <c r="B99" i="1"/>
  <c r="B121" i="1"/>
  <c r="F69" i="3"/>
  <c r="V69" i="3"/>
  <c r="W69" i="3"/>
  <c r="C91" i="3"/>
  <c r="K91" i="3"/>
  <c r="S91" i="3"/>
  <c r="B91" i="3"/>
  <c r="J91" i="3"/>
  <c r="R91" i="3"/>
  <c r="H91" i="3"/>
  <c r="P91" i="3"/>
  <c r="X91" i="3"/>
  <c r="D69" i="3"/>
  <c r="T69" i="3"/>
  <c r="Q69" i="3"/>
  <c r="J69" i="3"/>
  <c r="K69" i="3"/>
  <c r="G91" i="3"/>
  <c r="C69" i="3"/>
  <c r="E91" i="3"/>
  <c r="M91" i="3"/>
  <c r="U91" i="3"/>
  <c r="M69" i="3"/>
  <c r="J99" i="1"/>
  <c r="J121" i="1"/>
  <c r="H69" i="3"/>
  <c r="X69" i="3"/>
  <c r="E69" i="3"/>
  <c r="U69" i="3"/>
  <c r="N99" i="1"/>
  <c r="R15" i="7" s="1"/>
  <c r="N121" i="1"/>
  <c r="U15" i="7" s="1"/>
  <c r="F99" i="1"/>
  <c r="F121" i="1"/>
  <c r="N69" i="3"/>
  <c r="O69" i="3"/>
  <c r="O91" i="3"/>
  <c r="W91" i="3"/>
  <c r="F91" i="3"/>
  <c r="N91" i="3"/>
  <c r="V91" i="3"/>
  <c r="D91" i="3"/>
  <c r="L91" i="3"/>
  <c r="T91" i="3"/>
  <c r="L69" i="3"/>
  <c r="I69" i="3"/>
  <c r="Y69" i="3"/>
  <c r="B69" i="3"/>
  <c r="R69" i="3"/>
  <c r="G69" i="3"/>
  <c r="S69" i="3"/>
  <c r="I91" i="3"/>
  <c r="Q91" i="3"/>
  <c r="Y91" i="3"/>
  <c r="R102" i="2"/>
  <c r="F102" i="2"/>
  <c r="V113" i="2"/>
  <c r="N113" i="2"/>
  <c r="F113" i="2"/>
  <c r="Y102" i="2"/>
  <c r="U102" i="2"/>
  <c r="Q102" i="2"/>
  <c r="M102" i="2"/>
  <c r="I102" i="2"/>
  <c r="E102" i="2"/>
  <c r="Y113" i="2"/>
  <c r="U113" i="2"/>
  <c r="Q113" i="2"/>
  <c r="M113" i="2"/>
  <c r="I113" i="2"/>
  <c r="E113" i="2"/>
  <c r="V102" i="2"/>
  <c r="N102" i="2"/>
  <c r="B102" i="2"/>
  <c r="J113" i="2"/>
  <c r="B113" i="2"/>
  <c r="X102" i="2"/>
  <c r="T102" i="2"/>
  <c r="L102" i="2"/>
  <c r="D102" i="2"/>
  <c r="T113" i="2"/>
  <c r="L113" i="2"/>
  <c r="D113" i="2"/>
  <c r="R99" i="1"/>
  <c r="R19" i="7" s="1"/>
  <c r="J102" i="2"/>
  <c r="R113" i="2"/>
  <c r="P102" i="2"/>
  <c r="H102" i="2"/>
  <c r="X113" i="2"/>
  <c r="P113" i="2"/>
  <c r="H113" i="2"/>
  <c r="W102" i="2"/>
  <c r="S102" i="2"/>
  <c r="O102" i="2"/>
  <c r="K102" i="2"/>
  <c r="G102" i="2"/>
  <c r="C102" i="2"/>
  <c r="W113" i="2"/>
  <c r="S113" i="2"/>
  <c r="O113" i="2"/>
  <c r="K113" i="2"/>
  <c r="G113" i="2"/>
  <c r="C113" i="2"/>
  <c r="T102" i="3"/>
  <c r="T80" i="3"/>
  <c r="J102" i="3"/>
  <c r="J80" i="3"/>
  <c r="C102" i="3"/>
  <c r="C80" i="3"/>
  <c r="K102" i="3"/>
  <c r="K80" i="3"/>
  <c r="S102" i="3"/>
  <c r="S80" i="3"/>
  <c r="P99" i="1"/>
  <c r="R17" i="7" s="1"/>
  <c r="P110" i="1"/>
  <c r="T17" i="7" s="1"/>
  <c r="H99" i="1"/>
  <c r="H110" i="1"/>
  <c r="J88" i="1"/>
  <c r="B88" i="1"/>
  <c r="R88" i="1"/>
  <c r="P19" i="7" s="1"/>
  <c r="S99" i="1"/>
  <c r="R20" i="7" s="1"/>
  <c r="S110" i="1"/>
  <c r="T20" i="7" s="1"/>
  <c r="K110" i="1"/>
  <c r="C99" i="1"/>
  <c r="C110" i="1"/>
  <c r="H102" i="3"/>
  <c r="H80" i="3"/>
  <c r="X102" i="3"/>
  <c r="X80" i="3"/>
  <c r="E102" i="3"/>
  <c r="E80" i="3"/>
  <c r="U102" i="3"/>
  <c r="U80" i="3"/>
  <c r="R110" i="1"/>
  <c r="T19" i="7" s="1"/>
  <c r="J110" i="1"/>
  <c r="B110" i="1"/>
  <c r="N102" i="3"/>
  <c r="N80" i="3"/>
  <c r="Q99" i="1"/>
  <c r="R18" i="7" s="1"/>
  <c r="Q110" i="1"/>
  <c r="T18" i="7" s="1"/>
  <c r="M99" i="1"/>
  <c r="M110" i="1"/>
  <c r="L102" i="3"/>
  <c r="L80" i="3"/>
  <c r="I102" i="3"/>
  <c r="I80" i="3"/>
  <c r="Y102" i="3"/>
  <c r="Y80" i="3"/>
  <c r="B102" i="3"/>
  <c r="B80" i="3"/>
  <c r="R102" i="3"/>
  <c r="R80" i="3"/>
  <c r="O102" i="3"/>
  <c r="O80" i="3"/>
  <c r="W102" i="3"/>
  <c r="W80" i="3"/>
  <c r="I99" i="1"/>
  <c r="I110" i="1"/>
  <c r="D102" i="3"/>
  <c r="D80" i="3"/>
  <c r="Q102" i="3"/>
  <c r="Q80" i="3"/>
  <c r="E99" i="1"/>
  <c r="E110" i="1"/>
  <c r="L99" i="1"/>
  <c r="L110" i="1"/>
  <c r="D99" i="1"/>
  <c r="D110" i="1"/>
  <c r="O99" i="1"/>
  <c r="R16" i="7" s="1"/>
  <c r="O110" i="1"/>
  <c r="T16" i="7" s="1"/>
  <c r="G110" i="1"/>
  <c r="P102" i="3"/>
  <c r="P80" i="3"/>
  <c r="M102" i="3"/>
  <c r="M80" i="3"/>
  <c r="N110" i="1"/>
  <c r="T15" i="7" s="1"/>
  <c r="F110" i="1"/>
  <c r="F102" i="3"/>
  <c r="F80" i="3"/>
  <c r="V102" i="3"/>
  <c r="V80" i="3"/>
  <c r="G102" i="3"/>
  <c r="G80" i="3"/>
  <c r="G99" i="1"/>
  <c r="K99" i="1"/>
  <c r="S88" i="1"/>
  <c r="P20" i="7" s="1"/>
  <c r="S66" i="1"/>
  <c r="O20" i="7" s="1"/>
  <c r="P88" i="1"/>
  <c r="P17" i="7" s="1"/>
  <c r="P66" i="1"/>
  <c r="O17" i="7" s="1"/>
  <c r="I88" i="1"/>
  <c r="I66" i="1"/>
  <c r="F88" i="1"/>
  <c r="L88" i="1"/>
  <c r="L66" i="1"/>
  <c r="C88" i="1"/>
  <c r="C66" i="1"/>
  <c r="O88" i="1"/>
  <c r="P16" i="7" s="1"/>
  <c r="O66" i="1"/>
  <c r="O16" i="7" s="1"/>
  <c r="G88" i="1"/>
  <c r="G66" i="1"/>
  <c r="M88" i="1"/>
  <c r="M66" i="1"/>
  <c r="K88" i="1"/>
  <c r="K66" i="1"/>
  <c r="H88" i="1"/>
  <c r="H66" i="1"/>
  <c r="N88" i="1"/>
  <c r="P15" i="7" s="1"/>
  <c r="Q88" i="1"/>
  <c r="P18" i="7" s="1"/>
  <c r="Q66" i="1"/>
  <c r="O18" i="7" s="1"/>
  <c r="E88" i="1"/>
  <c r="E66" i="1"/>
  <c r="D88" i="1"/>
  <c r="D66" i="1"/>
  <c r="V38" i="11" l="1"/>
  <c r="V11" i="1"/>
  <c r="V58" i="11"/>
  <c r="Y37" i="3"/>
  <c r="Y52" i="3" s="1"/>
  <c r="J15" i="7"/>
  <c r="C43" i="9"/>
  <c r="C17" i="9"/>
  <c r="C15" i="9" s="1"/>
  <c r="C42" i="9"/>
  <c r="C40" i="9"/>
  <c r="C45" i="9"/>
  <c r="C44" i="9"/>
  <c r="C41" i="9"/>
  <c r="AH54" i="3"/>
  <c r="AH76" i="3" s="1"/>
  <c r="AH28" i="3" s="1"/>
  <c r="AH109" i="3" s="1"/>
  <c r="X36" i="3"/>
  <c r="X51" i="3" s="1"/>
  <c r="V40" i="3"/>
  <c r="W42" i="3" s="1"/>
  <c r="W13" i="3"/>
  <c r="W15" i="3" s="1"/>
  <c r="W34" i="3" s="1"/>
  <c r="X35" i="3" s="1"/>
  <c r="X50" i="3" s="1"/>
  <c r="X10" i="3"/>
  <c r="X9" i="3"/>
  <c r="AA38" i="3"/>
  <c r="AG48" i="2"/>
  <c r="AH33" i="2"/>
  <c r="AG33" i="1"/>
  <c r="AD103" i="2"/>
  <c r="AD114" i="2"/>
  <c r="AF70" i="2"/>
  <c r="AF48" i="1"/>
  <c r="AF59" i="1" s="1"/>
  <c r="AE22" i="2"/>
  <c r="Z27" i="2"/>
  <c r="AF28" i="2"/>
  <c r="AF76" i="1"/>
  <c r="AF87" i="1" s="1"/>
  <c r="J20" i="7"/>
  <c r="S44" i="1"/>
  <c r="K20" i="7" s="1"/>
  <c r="V35" i="2"/>
  <c r="W36" i="2"/>
  <c r="U40" i="2"/>
  <c r="U43" i="2" s="1"/>
  <c r="X37" i="2"/>
  <c r="AA38" i="2"/>
  <c r="U34" i="1"/>
  <c r="J16" i="7"/>
  <c r="O44" i="1"/>
  <c r="K16" i="7" s="1"/>
  <c r="C23" i="5"/>
  <c r="W7" i="2"/>
  <c r="W9" i="2" s="1"/>
  <c r="W9" i="1" s="1"/>
  <c r="W44" i="11" s="1"/>
  <c r="V13" i="2"/>
  <c r="E22" i="7"/>
  <c r="U14" i="1"/>
  <c r="H22" i="7" s="1"/>
  <c r="J21" i="7"/>
  <c r="T44" i="1"/>
  <c r="K21" i="7" s="1"/>
  <c r="T99" i="2"/>
  <c r="C28" i="5" s="1"/>
  <c r="X54" i="3"/>
  <c r="T52" i="1"/>
  <c r="W52" i="3"/>
  <c r="W52" i="1" s="1"/>
  <c r="X53" i="3"/>
  <c r="X53" i="1" s="1"/>
  <c r="X48" i="3"/>
  <c r="X52" i="3"/>
  <c r="W54" i="3"/>
  <c r="W54" i="1" s="1"/>
  <c r="V54" i="3"/>
  <c r="V54" i="1" s="1"/>
  <c r="T54" i="1"/>
  <c r="T49" i="1"/>
  <c r="V52" i="3"/>
  <c r="V52" i="1" s="1"/>
  <c r="V48" i="3"/>
  <c r="V48" i="1" s="1"/>
  <c r="V49" i="3"/>
  <c r="W50" i="3"/>
  <c r="U52" i="1"/>
  <c r="Y53" i="3"/>
  <c r="T50" i="1"/>
  <c r="W51" i="3"/>
  <c r="Y54" i="3"/>
  <c r="Y54" i="1" s="1"/>
  <c r="Y48" i="3"/>
  <c r="V53" i="3"/>
  <c r="V53" i="1" s="1"/>
  <c r="W48" i="3"/>
  <c r="W48" i="1" s="1"/>
  <c r="V51" i="3"/>
  <c r="V51" i="1" s="1"/>
  <c r="V50" i="3"/>
  <c r="W53" i="3"/>
  <c r="W53" i="1" s="1"/>
  <c r="U54" i="1"/>
  <c r="U53" i="1"/>
  <c r="L23" i="7" l="1"/>
  <c r="V22" i="11"/>
  <c r="V55" i="11"/>
  <c r="V54" i="11"/>
  <c r="V57" i="11"/>
  <c r="V53" i="11"/>
  <c r="V17" i="11" s="1"/>
  <c r="V56" i="11"/>
  <c r="V43" i="11"/>
  <c r="V40" i="11"/>
  <c r="V42" i="11"/>
  <c r="V41" i="11"/>
  <c r="V19" i="11" s="1"/>
  <c r="W49" i="3"/>
  <c r="W55" i="3" s="1"/>
  <c r="W40" i="3"/>
  <c r="V43" i="3"/>
  <c r="Y36" i="3"/>
  <c r="Y51" i="3" s="1"/>
  <c r="AI54" i="3"/>
  <c r="AI76" i="3" s="1"/>
  <c r="AI28" i="3" s="1"/>
  <c r="AI109" i="3" s="1"/>
  <c r="Z37" i="3"/>
  <c r="X11" i="3"/>
  <c r="X13" i="3" s="1"/>
  <c r="X15" i="3" s="1"/>
  <c r="X34" i="3" s="1"/>
  <c r="AE103" i="2"/>
  <c r="AE114" i="2"/>
  <c r="AF22" i="2"/>
  <c r="AF70" i="1"/>
  <c r="AF81" i="1" s="1"/>
  <c r="AH48" i="2"/>
  <c r="AI33" i="2"/>
  <c r="AH33" i="1"/>
  <c r="AG70" i="2"/>
  <c r="AG48" i="1"/>
  <c r="AG59" i="1" s="1"/>
  <c r="I22" i="7"/>
  <c r="U40" i="1"/>
  <c r="U43" i="1" s="1"/>
  <c r="AG54" i="2"/>
  <c r="AG39" i="1"/>
  <c r="V42" i="2"/>
  <c r="V42" i="1" s="1"/>
  <c r="C23" i="7" s="1"/>
  <c r="AF109" i="2"/>
  <c r="AF28" i="1"/>
  <c r="AF120" i="2"/>
  <c r="W10" i="2"/>
  <c r="W10" i="1" s="1"/>
  <c r="W58" i="11" s="1"/>
  <c r="W7" i="1"/>
  <c r="V50" i="2"/>
  <c r="V72" i="2" s="1"/>
  <c r="V24" i="2" s="1"/>
  <c r="V35" i="1"/>
  <c r="AA53" i="2"/>
  <c r="AA38" i="1"/>
  <c r="X52" i="2"/>
  <c r="X74" i="2" s="1"/>
  <c r="X26" i="2" s="1"/>
  <c r="X37" i="1"/>
  <c r="U55" i="2"/>
  <c r="V15" i="2"/>
  <c r="V13" i="1"/>
  <c r="W51" i="2"/>
  <c r="W73" i="2" s="1"/>
  <c r="W25" i="2" s="1"/>
  <c r="W36" i="1"/>
  <c r="Z108" i="2"/>
  <c r="Z119" i="2"/>
  <c r="T61" i="1"/>
  <c r="U63" i="1"/>
  <c r="V59" i="1"/>
  <c r="V62" i="1"/>
  <c r="T48" i="1"/>
  <c r="T51" i="1"/>
  <c r="X48" i="1"/>
  <c r="V64" i="1"/>
  <c r="V63" i="1"/>
  <c r="T65" i="1"/>
  <c r="U65" i="1"/>
  <c r="U48" i="1"/>
  <c r="U50" i="1"/>
  <c r="V65" i="1"/>
  <c r="X64" i="1"/>
  <c r="Y65" i="1"/>
  <c r="T63" i="1"/>
  <c r="U64" i="1"/>
  <c r="U49" i="1"/>
  <c r="U55" i="3"/>
  <c r="W64" i="1"/>
  <c r="U51" i="1"/>
  <c r="T53" i="1"/>
  <c r="W63" i="1"/>
  <c r="W65" i="1"/>
  <c r="W59" i="1"/>
  <c r="Y53" i="1"/>
  <c r="T60" i="1"/>
  <c r="T55" i="3"/>
  <c r="X54" i="1"/>
  <c r="V55" i="3"/>
  <c r="Y48" i="1"/>
  <c r="W43" i="3" l="1"/>
  <c r="V20" i="11"/>
  <c r="V21" i="11"/>
  <c r="W57" i="11"/>
  <c r="W56" i="11"/>
  <c r="W53" i="11"/>
  <c r="W55" i="11"/>
  <c r="W54" i="11"/>
  <c r="V18" i="11"/>
  <c r="X42" i="3"/>
  <c r="Y7" i="3"/>
  <c r="Y10" i="3" s="1"/>
  <c r="X40" i="3"/>
  <c r="X43" i="3" s="1"/>
  <c r="Y35" i="3"/>
  <c r="Y50" i="3" s="1"/>
  <c r="Z36" i="3"/>
  <c r="AJ54" i="3"/>
  <c r="AJ76" i="3" s="1"/>
  <c r="AJ28" i="3" s="1"/>
  <c r="AJ109" i="3" s="1"/>
  <c r="AA37" i="3"/>
  <c r="X49" i="3"/>
  <c r="X55" i="3" s="1"/>
  <c r="AG22" i="2"/>
  <c r="AG70" i="1"/>
  <c r="AG81" i="1" s="1"/>
  <c r="AF103" i="2"/>
  <c r="AF22" i="1"/>
  <c r="AF114" i="2"/>
  <c r="AI48" i="2"/>
  <c r="AJ33" i="2"/>
  <c r="AI33" i="1"/>
  <c r="AH70" i="2"/>
  <c r="AH48" i="1"/>
  <c r="AH59" i="1" s="1"/>
  <c r="F23" i="7"/>
  <c r="V12" i="1"/>
  <c r="G23" i="7" s="1"/>
  <c r="U77" i="2"/>
  <c r="U88" i="2" s="1"/>
  <c r="D27" i="5" s="1"/>
  <c r="V116" i="2"/>
  <c r="E20" i="5"/>
  <c r="I20" i="5" s="1"/>
  <c r="V105" i="2"/>
  <c r="M22" i="7"/>
  <c r="U66" i="2"/>
  <c r="D26" i="5" s="1"/>
  <c r="J22" i="7"/>
  <c r="U44" i="1"/>
  <c r="K22" i="7" s="1"/>
  <c r="V34" i="2"/>
  <c r="V15" i="1"/>
  <c r="AA75" i="2"/>
  <c r="W11" i="2"/>
  <c r="W13" i="2" s="1"/>
  <c r="AF98" i="1"/>
  <c r="AF120" i="1"/>
  <c r="AF109" i="1"/>
  <c r="W51" i="1"/>
  <c r="W62" i="1" s="1"/>
  <c r="W117" i="2"/>
  <c r="W106" i="2"/>
  <c r="V50" i="1"/>
  <c r="V61" i="1" s="1"/>
  <c r="X118" i="2"/>
  <c r="X107" i="2"/>
  <c r="W11" i="1"/>
  <c r="AG76" i="2"/>
  <c r="AG54" i="1"/>
  <c r="AG65" i="1" s="1"/>
  <c r="X52" i="1"/>
  <c r="X63" i="1" s="1"/>
  <c r="V66" i="3"/>
  <c r="O26" i="5" s="1"/>
  <c r="U60" i="1"/>
  <c r="X59" i="1"/>
  <c r="T55" i="1"/>
  <c r="N21" i="7" s="1"/>
  <c r="T59" i="1"/>
  <c r="W66" i="3"/>
  <c r="P26" i="5" s="1"/>
  <c r="Y64" i="1"/>
  <c r="U62" i="1"/>
  <c r="T64" i="1"/>
  <c r="U66" i="3"/>
  <c r="N26" i="5" s="1"/>
  <c r="U61" i="1"/>
  <c r="T62" i="1"/>
  <c r="T66" i="3"/>
  <c r="M26" i="5" s="1"/>
  <c r="Y59" i="1"/>
  <c r="X65" i="1"/>
  <c r="U55" i="1"/>
  <c r="N22" i="7" s="1"/>
  <c r="U59" i="1"/>
  <c r="L24" i="7" l="1"/>
  <c r="W22" i="11"/>
  <c r="W38" i="11"/>
  <c r="Y9" i="3"/>
  <c r="Y11" i="3" s="1"/>
  <c r="X66" i="3"/>
  <c r="Q26" i="5" s="1"/>
  <c r="Y42" i="3"/>
  <c r="AB38" i="3"/>
  <c r="AF103" i="1"/>
  <c r="AF114" i="1"/>
  <c r="AF92" i="1"/>
  <c r="AJ48" i="2"/>
  <c r="AK33" i="2"/>
  <c r="AJ33" i="1"/>
  <c r="AI70" i="2"/>
  <c r="AI48" i="1"/>
  <c r="AI59" i="1" s="1"/>
  <c r="AH22" i="2"/>
  <c r="AH70" i="1"/>
  <c r="AH81" i="1" s="1"/>
  <c r="AG103" i="2"/>
  <c r="AG22" i="1"/>
  <c r="AG114" i="2"/>
  <c r="AA27" i="2"/>
  <c r="E23" i="7"/>
  <c r="V14" i="1"/>
  <c r="H23" i="7" s="1"/>
  <c r="U115" i="2"/>
  <c r="U104" i="2"/>
  <c r="D21" i="5"/>
  <c r="U29" i="2"/>
  <c r="AG28" i="2"/>
  <c r="AG76" i="1"/>
  <c r="AG87" i="1" s="1"/>
  <c r="X7" i="2"/>
  <c r="X9" i="2" s="1"/>
  <c r="X9" i="1" s="1"/>
  <c r="X44" i="11" s="1"/>
  <c r="X36" i="2"/>
  <c r="W35" i="2"/>
  <c r="V49" i="2"/>
  <c r="V40" i="2"/>
  <c r="V43" i="2" s="1"/>
  <c r="V34" i="1"/>
  <c r="AB38" i="2"/>
  <c r="Y37" i="2"/>
  <c r="T66" i="1"/>
  <c r="U66" i="1"/>
  <c r="T72" i="1"/>
  <c r="T83" i="1" s="1"/>
  <c r="X76" i="3"/>
  <c r="X76" i="1" s="1"/>
  <c r="T75" i="1"/>
  <c r="V71" i="3"/>
  <c r="W75" i="3"/>
  <c r="W75" i="1" s="1"/>
  <c r="U76" i="1"/>
  <c r="U87" i="1" s="1"/>
  <c r="Y76" i="3"/>
  <c r="Y76" i="1" s="1"/>
  <c r="T74" i="1"/>
  <c r="Y73" i="3"/>
  <c r="U74" i="1"/>
  <c r="V76" i="3"/>
  <c r="V76" i="1" s="1"/>
  <c r="V87" i="1" s="1"/>
  <c r="Y74" i="3"/>
  <c r="T71" i="1"/>
  <c r="T82" i="1" s="1"/>
  <c r="W72" i="3"/>
  <c r="Y75" i="3"/>
  <c r="Y75" i="1" s="1"/>
  <c r="Y86" i="1" s="1"/>
  <c r="T73" i="1"/>
  <c r="U70" i="1"/>
  <c r="W73" i="3"/>
  <c r="W73" i="1" s="1"/>
  <c r="W84" i="1" s="1"/>
  <c r="W74" i="3"/>
  <c r="W74" i="1" s="1"/>
  <c r="W85" i="1" s="1"/>
  <c r="X75" i="3"/>
  <c r="X75" i="1" s="1"/>
  <c r="X86" i="1" s="1"/>
  <c r="X70" i="3"/>
  <c r="X70" i="1" s="1"/>
  <c r="W76" i="3"/>
  <c r="W76" i="1" s="1"/>
  <c r="T76" i="1"/>
  <c r="X72" i="3"/>
  <c r="W70" i="3"/>
  <c r="V70" i="3"/>
  <c r="V72" i="3"/>
  <c r="V72" i="1" s="1"/>
  <c r="V83" i="1" s="1"/>
  <c r="Y70" i="3"/>
  <c r="Y70" i="1" s="1"/>
  <c r="Y81" i="1" s="1"/>
  <c r="X73" i="3"/>
  <c r="V75" i="3"/>
  <c r="V75" i="1" s="1"/>
  <c r="V86" i="1" s="1"/>
  <c r="Y72" i="3"/>
  <c r="X71" i="3"/>
  <c r="W71" i="3"/>
  <c r="V73" i="3"/>
  <c r="V73" i="1" s="1"/>
  <c r="X74" i="3"/>
  <c r="X74" i="1" s="1"/>
  <c r="U71" i="1"/>
  <c r="V74" i="3"/>
  <c r="V74" i="1" s="1"/>
  <c r="V85" i="1" s="1"/>
  <c r="W40" i="11" l="1"/>
  <c r="W43" i="11"/>
  <c r="W21" i="11" s="1"/>
  <c r="W42" i="11"/>
  <c r="W20" i="11" s="1"/>
  <c r="W41" i="11"/>
  <c r="W19" i="11" s="1"/>
  <c r="W17" i="11"/>
  <c r="Y13" i="3"/>
  <c r="Y15" i="3" s="1"/>
  <c r="Y34" i="3" s="1"/>
  <c r="Z7" i="3"/>
  <c r="AG103" i="1"/>
  <c r="AG92" i="1"/>
  <c r="AG114" i="1"/>
  <c r="AJ70" i="2"/>
  <c r="AJ48" i="1"/>
  <c r="AJ59" i="1" s="1"/>
  <c r="AI22" i="2"/>
  <c r="AI70" i="1"/>
  <c r="AI81" i="1" s="1"/>
  <c r="AH103" i="2"/>
  <c r="AH22" i="1"/>
  <c r="AH114" i="2"/>
  <c r="AK48" i="2"/>
  <c r="AK33" i="1"/>
  <c r="AB53" i="2"/>
  <c r="AB38" i="1"/>
  <c r="W50" i="2"/>
  <c r="W35" i="1"/>
  <c r="D22" i="5"/>
  <c r="I23" i="7"/>
  <c r="V40" i="1"/>
  <c r="X51" i="2"/>
  <c r="X36" i="1"/>
  <c r="X10" i="2"/>
  <c r="X10" i="1" s="1"/>
  <c r="X58" i="11" s="1"/>
  <c r="X7" i="1"/>
  <c r="W42" i="2"/>
  <c r="W42" i="1" s="1"/>
  <c r="C24" i="7" s="1"/>
  <c r="AG109" i="2"/>
  <c r="AG28" i="1"/>
  <c r="AG120" i="2"/>
  <c r="AA108" i="2"/>
  <c r="AA119" i="2"/>
  <c r="AH54" i="2"/>
  <c r="AH39" i="1"/>
  <c r="Y52" i="2"/>
  <c r="Y37" i="1"/>
  <c r="V71" i="2"/>
  <c r="V55" i="2"/>
  <c r="V49" i="1"/>
  <c r="W13" i="1"/>
  <c r="W15" i="2"/>
  <c r="U121" i="2"/>
  <c r="U99" i="2"/>
  <c r="D28" i="5" s="1"/>
  <c r="U110" i="2"/>
  <c r="D12" i="5"/>
  <c r="O22" i="7"/>
  <c r="C12" i="5"/>
  <c r="O21" i="7"/>
  <c r="W77" i="3"/>
  <c r="W88" i="3" s="1"/>
  <c r="P27" i="5" s="1"/>
  <c r="X87" i="1"/>
  <c r="T87" i="1"/>
  <c r="U81" i="1"/>
  <c r="T85" i="1"/>
  <c r="W87" i="1"/>
  <c r="U85" i="1"/>
  <c r="Y87" i="1"/>
  <c r="T84" i="1"/>
  <c r="T86" i="1"/>
  <c r="W86" i="1"/>
  <c r="X81" i="1"/>
  <c r="U77" i="3"/>
  <c r="U88" i="3" s="1"/>
  <c r="N27" i="5" s="1"/>
  <c r="X85" i="1"/>
  <c r="V84" i="1"/>
  <c r="U75" i="1"/>
  <c r="U72" i="1"/>
  <c r="V70" i="1"/>
  <c r="V77" i="3"/>
  <c r="V88" i="3" s="1"/>
  <c r="O27" i="5" s="1"/>
  <c r="T77" i="3"/>
  <c r="T88" i="3" s="1"/>
  <c r="M27" i="5" s="1"/>
  <c r="W70" i="1"/>
  <c r="U82" i="1"/>
  <c r="X77" i="3"/>
  <c r="X88" i="3" s="1"/>
  <c r="Q27" i="5" s="1"/>
  <c r="U73" i="1"/>
  <c r="T70" i="1"/>
  <c r="V43" i="1" l="1"/>
  <c r="V44" i="1" s="1"/>
  <c r="W18" i="11"/>
  <c r="X53" i="11"/>
  <c r="X55" i="11"/>
  <c r="X56" i="11"/>
  <c r="X57" i="11"/>
  <c r="X54" i="11"/>
  <c r="Z10" i="3"/>
  <c r="Z9" i="3"/>
  <c r="Y40" i="3"/>
  <c r="Y43" i="3" s="1"/>
  <c r="Z35" i="3"/>
  <c r="AA36" i="3"/>
  <c r="Y49" i="3"/>
  <c r="AK54" i="3"/>
  <c r="AK76" i="3" s="1"/>
  <c r="AK28" i="3" s="1"/>
  <c r="AK109" i="3" s="1"/>
  <c r="AB37" i="3"/>
  <c r="AJ22" i="2"/>
  <c r="AJ70" i="1"/>
  <c r="AJ81" i="1" s="1"/>
  <c r="AK70" i="2"/>
  <c r="AK48" i="1"/>
  <c r="AK59" i="1" s="1"/>
  <c r="AL48" i="2"/>
  <c r="AM33" i="2"/>
  <c r="AL33" i="1"/>
  <c r="AI103" i="2"/>
  <c r="AI22" i="1"/>
  <c r="AI114" i="2"/>
  <c r="X11" i="2"/>
  <c r="Y7" i="2" s="1"/>
  <c r="Y9" i="2" s="1"/>
  <c r="Y9" i="1" s="1"/>
  <c r="Y44" i="11" s="1"/>
  <c r="AH114" i="1"/>
  <c r="AH103" i="1"/>
  <c r="AH92" i="1"/>
  <c r="X11" i="1"/>
  <c r="AH76" i="2"/>
  <c r="AH54" i="1"/>
  <c r="AH65" i="1" s="1"/>
  <c r="V55" i="1"/>
  <c r="V60" i="1"/>
  <c r="Y74" i="2"/>
  <c r="Y52" i="1"/>
  <c r="Y63" i="1" s="1"/>
  <c r="X73" i="2"/>
  <c r="X51" i="1"/>
  <c r="X62" i="1" s="1"/>
  <c r="W72" i="2"/>
  <c r="W50" i="1"/>
  <c r="F24" i="7"/>
  <c r="W12" i="1"/>
  <c r="G24" i="7" s="1"/>
  <c r="V66" i="2"/>
  <c r="E26" i="5" s="1"/>
  <c r="AG98" i="1"/>
  <c r="AG109" i="1"/>
  <c r="AG120" i="1"/>
  <c r="W34" i="2"/>
  <c r="W15" i="1"/>
  <c r="V23" i="2"/>
  <c r="V77" i="2"/>
  <c r="V88" i="2" s="1"/>
  <c r="E27" i="5" s="1"/>
  <c r="V71" i="1"/>
  <c r="V82" i="1" s="1"/>
  <c r="M23" i="7"/>
  <c r="D23" i="5"/>
  <c r="AB75" i="2"/>
  <c r="U84" i="1"/>
  <c r="T77" i="1"/>
  <c r="Q21" i="7" s="1"/>
  <c r="V81" i="1"/>
  <c r="U83" i="1"/>
  <c r="U77" i="1"/>
  <c r="Q22" i="7" s="1"/>
  <c r="T81" i="1"/>
  <c r="W81" i="1"/>
  <c r="U86" i="1"/>
  <c r="V77" i="1" l="1"/>
  <c r="Q23" i="7" s="1"/>
  <c r="K23" i="7"/>
  <c r="J23" i="7"/>
  <c r="X38" i="11"/>
  <c r="L25" i="7"/>
  <c r="X22" i="11"/>
  <c r="Z11" i="3"/>
  <c r="Z13" i="3" s="1"/>
  <c r="Z15" i="3" s="1"/>
  <c r="Z34" i="3" s="1"/>
  <c r="Z42" i="3"/>
  <c r="Y55" i="3"/>
  <c r="Y66" i="3" s="1"/>
  <c r="R26" i="5" s="1"/>
  <c r="Y71" i="3"/>
  <c r="Y77" i="3" s="1"/>
  <c r="X13" i="2"/>
  <c r="X13" i="1" s="1"/>
  <c r="AC38" i="3"/>
  <c r="AK22" i="2"/>
  <c r="AK70" i="1"/>
  <c r="AK81" i="1" s="1"/>
  <c r="AM48" i="2"/>
  <c r="AN33" i="2"/>
  <c r="AM33" i="1"/>
  <c r="AI103" i="1"/>
  <c r="AI92" i="1"/>
  <c r="AI114" i="1"/>
  <c r="AL70" i="2"/>
  <c r="AL48" i="1"/>
  <c r="AL59" i="1" s="1"/>
  <c r="AJ103" i="2"/>
  <c r="AJ22" i="1"/>
  <c r="AJ114" i="2"/>
  <c r="E24" i="7"/>
  <c r="W14" i="1"/>
  <c r="H24" i="7" s="1"/>
  <c r="Y7" i="1"/>
  <c r="Y10" i="2"/>
  <c r="Y10" i="1" s="1"/>
  <c r="Y58" i="11" s="1"/>
  <c r="W24" i="2"/>
  <c r="W72" i="1"/>
  <c r="W83" i="1" s="1"/>
  <c r="Y26" i="2"/>
  <c r="Y74" i="1"/>
  <c r="Y85" i="1" s="1"/>
  <c r="AH28" i="2"/>
  <c r="AH76" i="1"/>
  <c r="AH87" i="1" s="1"/>
  <c r="V115" i="2"/>
  <c r="E21" i="5"/>
  <c r="V104" i="2"/>
  <c r="V29" i="2"/>
  <c r="W61" i="1"/>
  <c r="AB27" i="2"/>
  <c r="Y36" i="2"/>
  <c r="X35" i="2"/>
  <c r="W49" i="2"/>
  <c r="W40" i="2"/>
  <c r="W43" i="2" s="1"/>
  <c r="W34" i="1"/>
  <c r="Z37" i="2"/>
  <c r="AC38" i="2"/>
  <c r="X25" i="2"/>
  <c r="X73" i="1"/>
  <c r="X84" i="1" s="1"/>
  <c r="N23" i="7"/>
  <c r="V66" i="1"/>
  <c r="V88" i="1"/>
  <c r="T88" i="1"/>
  <c r="U88" i="1"/>
  <c r="V23" i="3"/>
  <c r="X26" i="3"/>
  <c r="X24" i="3"/>
  <c r="V22" i="3"/>
  <c r="V103" i="3" s="1"/>
  <c r="W22" i="3"/>
  <c r="W103" i="3" s="1"/>
  <c r="V28" i="3"/>
  <c r="V109" i="3" s="1"/>
  <c r="Y22" i="3"/>
  <c r="Y27" i="3"/>
  <c r="Y108" i="3" s="1"/>
  <c r="V26" i="3"/>
  <c r="V107" i="3" s="1"/>
  <c r="T27" i="1"/>
  <c r="X22" i="3"/>
  <c r="X22" i="1" s="1"/>
  <c r="X114" i="1" s="1"/>
  <c r="W27" i="3"/>
  <c r="W108" i="3" s="1"/>
  <c r="T28" i="1"/>
  <c r="W23" i="3"/>
  <c r="W24" i="3"/>
  <c r="W105" i="3" s="1"/>
  <c r="U25" i="1"/>
  <c r="U117" i="1" s="1"/>
  <c r="Y25" i="3"/>
  <c r="Y106" i="3" s="1"/>
  <c r="V25" i="3"/>
  <c r="V27" i="3"/>
  <c r="V108" i="3" s="1"/>
  <c r="Y24" i="3"/>
  <c r="Y105" i="3" s="1"/>
  <c r="X28" i="3"/>
  <c r="X109" i="3" s="1"/>
  <c r="W25" i="3"/>
  <c r="W25" i="1" s="1"/>
  <c r="W117" i="1" s="1"/>
  <c r="Y26" i="3"/>
  <c r="V24" i="3"/>
  <c r="V105" i="3" s="1"/>
  <c r="X23" i="3"/>
  <c r="X27" i="3"/>
  <c r="X27" i="1" s="1"/>
  <c r="X119" i="1" s="1"/>
  <c r="W28" i="3"/>
  <c r="W109" i="3" s="1"/>
  <c r="W26" i="3"/>
  <c r="X25" i="3"/>
  <c r="Y28" i="3"/>
  <c r="Y28" i="1" s="1"/>
  <c r="Y120" i="1" s="1"/>
  <c r="U28" i="1"/>
  <c r="U120" i="1" s="1"/>
  <c r="Y22" i="1" l="1"/>
  <c r="Y114" i="1" s="1"/>
  <c r="Y54" i="11"/>
  <c r="Y57" i="11"/>
  <c r="Y53" i="11"/>
  <c r="Y56" i="11"/>
  <c r="Y55" i="11"/>
  <c r="X42" i="11"/>
  <c r="X20" i="11" s="1"/>
  <c r="X43" i="11"/>
  <c r="X21" i="11" s="1"/>
  <c r="X40" i="11"/>
  <c r="X41" i="11"/>
  <c r="X19" i="11" s="1"/>
  <c r="X17" i="11"/>
  <c r="AA7" i="3"/>
  <c r="AA9" i="3" s="1"/>
  <c r="X15" i="2"/>
  <c r="X34" i="2" s="1"/>
  <c r="Y23" i="3"/>
  <c r="R21" i="5" s="1"/>
  <c r="Y88" i="3"/>
  <c r="R27" i="5" s="1"/>
  <c r="AB36" i="3"/>
  <c r="Z40" i="3"/>
  <c r="AA35" i="3"/>
  <c r="AL54" i="3"/>
  <c r="AL76" i="3" s="1"/>
  <c r="AL28" i="3" s="1"/>
  <c r="AL109" i="3" s="1"/>
  <c r="AC37" i="3"/>
  <c r="T120" i="1"/>
  <c r="T119" i="1"/>
  <c r="X25" i="1"/>
  <c r="X117" i="1" s="1"/>
  <c r="AJ114" i="1"/>
  <c r="AJ103" i="1"/>
  <c r="AJ92" i="1"/>
  <c r="AN48" i="2"/>
  <c r="AO33" i="2"/>
  <c r="AN33" i="1"/>
  <c r="AM70" i="2"/>
  <c r="AM48" i="1"/>
  <c r="AM59" i="1" s="1"/>
  <c r="AL22" i="2"/>
  <c r="AL70" i="1"/>
  <c r="AL81" i="1" s="1"/>
  <c r="AK103" i="2"/>
  <c r="AK22" i="1"/>
  <c r="AK114" i="2"/>
  <c r="Z52" i="2"/>
  <c r="Z37" i="1"/>
  <c r="AB108" i="2"/>
  <c r="AB119" i="2"/>
  <c r="X117" i="2"/>
  <c r="X106" i="2"/>
  <c r="AC53" i="2"/>
  <c r="AC38" i="1"/>
  <c r="X50" i="2"/>
  <c r="X35" i="1"/>
  <c r="V121" i="2"/>
  <c r="V99" i="2"/>
  <c r="E28" i="5" s="1"/>
  <c r="V110" i="2"/>
  <c r="Y11" i="1"/>
  <c r="X12" i="1"/>
  <c r="G25" i="7" s="1"/>
  <c r="F25" i="7"/>
  <c r="Y118" i="2"/>
  <c r="Y107" i="2"/>
  <c r="E12" i="5"/>
  <c r="O23" i="7"/>
  <c r="AI54" i="2"/>
  <c r="AI39" i="1"/>
  <c r="I24" i="7"/>
  <c r="W40" i="1"/>
  <c r="Y51" i="2"/>
  <c r="Y36" i="1"/>
  <c r="AH109" i="2"/>
  <c r="AH28" i="1"/>
  <c r="AH120" i="2"/>
  <c r="W116" i="2"/>
  <c r="W105" i="2"/>
  <c r="F20" i="5"/>
  <c r="W71" i="2"/>
  <c r="W55" i="2"/>
  <c r="W49" i="1"/>
  <c r="X42" i="2"/>
  <c r="X42" i="1" s="1"/>
  <c r="C25" i="7" s="1"/>
  <c r="X15" i="1"/>
  <c r="E22" i="5"/>
  <c r="I21" i="5"/>
  <c r="Y11" i="2"/>
  <c r="E13" i="5"/>
  <c r="P23" i="7"/>
  <c r="D13" i="5"/>
  <c r="P22" i="7"/>
  <c r="C13" i="5"/>
  <c r="P21" i="7"/>
  <c r="V27" i="1"/>
  <c r="T24" i="1"/>
  <c r="M20" i="5"/>
  <c r="C4" i="5" s="1"/>
  <c r="X104" i="3"/>
  <c r="Q21" i="5"/>
  <c r="W104" i="3"/>
  <c r="P21" i="5"/>
  <c r="V104" i="3"/>
  <c r="O21" i="5"/>
  <c r="E5" i="5" s="1"/>
  <c r="N21" i="5"/>
  <c r="D5" i="5" s="1"/>
  <c r="X107" i="3"/>
  <c r="Q20" i="5"/>
  <c r="W107" i="3"/>
  <c r="P20" i="5"/>
  <c r="N20" i="5"/>
  <c r="Y26" i="1"/>
  <c r="R20" i="5"/>
  <c r="T23" i="1"/>
  <c r="M21" i="5"/>
  <c r="V25" i="1"/>
  <c r="O20" i="5"/>
  <c r="U27" i="1"/>
  <c r="U97" i="1" s="1"/>
  <c r="X26" i="1"/>
  <c r="X118" i="1" s="1"/>
  <c r="V23" i="1"/>
  <c r="V26" i="1"/>
  <c r="W106" i="3"/>
  <c r="T25" i="1"/>
  <c r="U29" i="3"/>
  <c r="U23" i="1"/>
  <c r="U115" i="1" s="1"/>
  <c r="U98" i="1"/>
  <c r="U109" i="1"/>
  <c r="W95" i="1"/>
  <c r="W106" i="1"/>
  <c r="Y109" i="1"/>
  <c r="Y98" i="1"/>
  <c r="U95" i="1"/>
  <c r="U106" i="1"/>
  <c r="T98" i="1"/>
  <c r="T109" i="1"/>
  <c r="X108" i="1"/>
  <c r="X97" i="1"/>
  <c r="X92" i="1"/>
  <c r="X103" i="1"/>
  <c r="Y92" i="1"/>
  <c r="Y103" i="1"/>
  <c r="T108" i="1"/>
  <c r="T97" i="1"/>
  <c r="U26" i="1"/>
  <c r="U118" i="1" s="1"/>
  <c r="W27" i="1"/>
  <c r="W119" i="1" s="1"/>
  <c r="T26" i="1"/>
  <c r="T118" i="1" s="1"/>
  <c r="V24" i="1"/>
  <c r="V116" i="1" s="1"/>
  <c r="Y107" i="3"/>
  <c r="W24" i="1"/>
  <c r="W116" i="1" s="1"/>
  <c r="X28" i="1"/>
  <c r="X120" i="1" s="1"/>
  <c r="Y27" i="1"/>
  <c r="Y119" i="1" s="1"/>
  <c r="X29" i="3"/>
  <c r="X108" i="3"/>
  <c r="X106" i="3"/>
  <c r="W28" i="1"/>
  <c r="W120" i="1" s="1"/>
  <c r="U24" i="1"/>
  <c r="X103" i="3"/>
  <c r="Y103" i="3"/>
  <c r="V28" i="1"/>
  <c r="V120" i="1" s="1"/>
  <c r="T29" i="3"/>
  <c r="V106" i="3"/>
  <c r="U22" i="1"/>
  <c r="U114" i="1" s="1"/>
  <c r="X105" i="3"/>
  <c r="Y109" i="3"/>
  <c r="W26" i="1"/>
  <c r="V22" i="1"/>
  <c r="W29" i="3"/>
  <c r="T22" i="1"/>
  <c r="T114" i="1" s="1"/>
  <c r="V29" i="3"/>
  <c r="W22" i="1"/>
  <c r="W114" i="1" s="1"/>
  <c r="Y29" i="3" l="1"/>
  <c r="Y99" i="3" s="1"/>
  <c r="L26" i="7"/>
  <c r="L27" i="7" s="1"/>
  <c r="L4" i="7" s="1"/>
  <c r="D3" i="9" s="1"/>
  <c r="F8" i="8" s="1"/>
  <c r="Y22" i="11"/>
  <c r="W43" i="1"/>
  <c r="J24" i="7" s="1"/>
  <c r="Y38" i="11"/>
  <c r="Y17" i="11" s="1"/>
  <c r="X18" i="11"/>
  <c r="AA10" i="3"/>
  <c r="AA11" i="3" s="1"/>
  <c r="AB7" i="3" s="1"/>
  <c r="Y104" i="3"/>
  <c r="X106" i="1"/>
  <c r="V114" i="1"/>
  <c r="D34" i="9"/>
  <c r="AA42" i="3"/>
  <c r="Z43" i="3"/>
  <c r="D32" i="9"/>
  <c r="D33" i="9"/>
  <c r="X95" i="1"/>
  <c r="U116" i="1"/>
  <c r="AD38" i="3"/>
  <c r="W118" i="1"/>
  <c r="D31" i="9"/>
  <c r="AN70" i="2"/>
  <c r="AN48" i="1"/>
  <c r="AN59" i="1" s="1"/>
  <c r="AM22" i="2"/>
  <c r="AM70" i="1"/>
  <c r="AM81" i="1" s="1"/>
  <c r="AK92" i="1"/>
  <c r="AK114" i="1"/>
  <c r="AK103" i="1"/>
  <c r="AL103" i="2"/>
  <c r="AL22" i="1"/>
  <c r="AL114" i="2"/>
  <c r="AO48" i="2"/>
  <c r="AP33" i="2"/>
  <c r="AO33" i="1"/>
  <c r="AH109" i="1"/>
  <c r="AH98" i="1"/>
  <c r="AH120" i="1"/>
  <c r="AI76" i="2"/>
  <c r="AI54" i="1"/>
  <c r="AI65" i="1" s="1"/>
  <c r="F4" i="5"/>
  <c r="E25" i="7"/>
  <c r="X14" i="1"/>
  <c r="H25" i="7" s="1"/>
  <c r="W60" i="1"/>
  <c r="W55" i="1"/>
  <c r="M24" i="7"/>
  <c r="W44" i="1"/>
  <c r="X72" i="2"/>
  <c r="X50" i="1"/>
  <c r="X61" i="1" s="1"/>
  <c r="Z7" i="2"/>
  <c r="Z9" i="2" s="1"/>
  <c r="Z9" i="1" s="1"/>
  <c r="Z44" i="11" s="1"/>
  <c r="Y13" i="2"/>
  <c r="Z36" i="2"/>
  <c r="Y35" i="2"/>
  <c r="X49" i="2"/>
  <c r="X40" i="2"/>
  <c r="X34" i="1"/>
  <c r="AA37" i="2"/>
  <c r="AD38" i="2"/>
  <c r="W66" i="2"/>
  <c r="F26" i="5" s="1"/>
  <c r="AC75" i="2"/>
  <c r="E23" i="5"/>
  <c r="I22" i="5"/>
  <c r="I23" i="5" s="1"/>
  <c r="W23" i="2"/>
  <c r="W77" i="2"/>
  <c r="W71" i="1"/>
  <c r="W82" i="1" s="1"/>
  <c r="Y73" i="2"/>
  <c r="Y51" i="1"/>
  <c r="Y62" i="1" s="1"/>
  <c r="Z74" i="2"/>
  <c r="V106" i="1"/>
  <c r="V117" i="1"/>
  <c r="Y107" i="1"/>
  <c r="Y118" i="1"/>
  <c r="V96" i="1"/>
  <c r="V118" i="1"/>
  <c r="U108" i="1"/>
  <c r="U119" i="1"/>
  <c r="T93" i="1"/>
  <c r="T115" i="1"/>
  <c r="T105" i="1"/>
  <c r="T116" i="1"/>
  <c r="T106" i="1"/>
  <c r="T117" i="1"/>
  <c r="V93" i="1"/>
  <c r="V115" i="1"/>
  <c r="V97" i="1"/>
  <c r="V119" i="1"/>
  <c r="V108" i="1"/>
  <c r="S21" i="5"/>
  <c r="S20" i="5"/>
  <c r="C5" i="5"/>
  <c r="D4" i="5"/>
  <c r="D6" i="5" s="1"/>
  <c r="T94" i="1"/>
  <c r="V107" i="1"/>
  <c r="V95" i="1"/>
  <c r="O22" i="5"/>
  <c r="O23" i="5" s="1"/>
  <c r="E4" i="5"/>
  <c r="R22" i="5"/>
  <c r="Y96" i="1"/>
  <c r="T104" i="1"/>
  <c r="P22" i="5"/>
  <c r="M22" i="5"/>
  <c r="M23" i="5" s="1"/>
  <c r="Q22" i="5"/>
  <c r="N22" i="5"/>
  <c r="N23" i="5" s="1"/>
  <c r="V104" i="1"/>
  <c r="T95" i="1"/>
  <c r="X107" i="1"/>
  <c r="X96" i="1"/>
  <c r="X110" i="3"/>
  <c r="X99" i="3"/>
  <c r="Q28" i="5" s="1"/>
  <c r="U110" i="3"/>
  <c r="U99" i="3"/>
  <c r="N28" i="5" s="1"/>
  <c r="V110" i="3"/>
  <c r="V99" i="3"/>
  <c r="O28" i="5" s="1"/>
  <c r="W110" i="3"/>
  <c r="W99" i="3"/>
  <c r="P28" i="5" s="1"/>
  <c r="R28" i="5"/>
  <c r="T110" i="3"/>
  <c r="T99" i="3"/>
  <c r="M28" i="5" s="1"/>
  <c r="U104" i="1"/>
  <c r="U93" i="1"/>
  <c r="U92" i="1"/>
  <c r="U103" i="1"/>
  <c r="U29" i="1"/>
  <c r="V109" i="1"/>
  <c r="V98" i="1"/>
  <c r="W109" i="1"/>
  <c r="W98" i="1"/>
  <c r="Y108" i="1"/>
  <c r="Y97" i="1"/>
  <c r="V94" i="1"/>
  <c r="V105" i="1"/>
  <c r="V92" i="1"/>
  <c r="V29" i="1"/>
  <c r="V103" i="1"/>
  <c r="X109" i="1"/>
  <c r="X98" i="1"/>
  <c r="T103" i="1"/>
  <c r="T29" i="1"/>
  <c r="T92" i="1"/>
  <c r="U105" i="1"/>
  <c r="U94" i="1"/>
  <c r="W105" i="1"/>
  <c r="W94" i="1"/>
  <c r="T96" i="1"/>
  <c r="T107" i="1"/>
  <c r="W97" i="1"/>
  <c r="W108" i="1"/>
  <c r="W92" i="1"/>
  <c r="W103" i="1"/>
  <c r="W96" i="1"/>
  <c r="W107" i="1"/>
  <c r="U107" i="1"/>
  <c r="U96" i="1"/>
  <c r="X43" i="2" l="1"/>
  <c r="Y110" i="3"/>
  <c r="Y40" i="11"/>
  <c r="Y41" i="11"/>
  <c r="Y19" i="11" s="1"/>
  <c r="Y42" i="11"/>
  <c r="Y20" i="11" s="1"/>
  <c r="Y43" i="11"/>
  <c r="Y21" i="11" s="1"/>
  <c r="K24" i="7"/>
  <c r="AA13" i="3"/>
  <c r="AA15" i="3" s="1"/>
  <c r="AA34" i="3" s="1"/>
  <c r="AC36" i="3" s="1"/>
  <c r="AB10" i="3"/>
  <c r="AB9" i="3"/>
  <c r="AP48" i="2"/>
  <c r="AQ33" i="2"/>
  <c r="AP33" i="1"/>
  <c r="AO70" i="2"/>
  <c r="AO48" i="1"/>
  <c r="AO59" i="1" s="1"/>
  <c r="AM103" i="2"/>
  <c r="AM22" i="1"/>
  <c r="AM114" i="2"/>
  <c r="AL114" i="1"/>
  <c r="AL92" i="1"/>
  <c r="AL103" i="1"/>
  <c r="AN22" i="2"/>
  <c r="AN70" i="1"/>
  <c r="AN81" i="1" s="1"/>
  <c r="Z10" i="2"/>
  <c r="Z10" i="1" s="1"/>
  <c r="Z58" i="11" s="1"/>
  <c r="Z7" i="1"/>
  <c r="N24" i="7"/>
  <c r="W66" i="1"/>
  <c r="Y25" i="2"/>
  <c r="Y73" i="1"/>
  <c r="Y84" i="1" s="1"/>
  <c r="Y50" i="2"/>
  <c r="Y35" i="1"/>
  <c r="Z26" i="2"/>
  <c r="W115" i="2"/>
  <c r="W29" i="2"/>
  <c r="F21" i="5"/>
  <c r="W104" i="2"/>
  <c r="W23" i="1"/>
  <c r="X71" i="2"/>
  <c r="X55" i="2"/>
  <c r="X49" i="1"/>
  <c r="AI28" i="2"/>
  <c r="AI76" i="1"/>
  <c r="AI87" i="1" s="1"/>
  <c r="AD53" i="2"/>
  <c r="AD38" i="1"/>
  <c r="AA52" i="2"/>
  <c r="AA37" i="1"/>
  <c r="I25" i="7"/>
  <c r="X40" i="1"/>
  <c r="Z51" i="2"/>
  <c r="Z36" i="1"/>
  <c r="X24" i="2"/>
  <c r="X72" i="1"/>
  <c r="X83" i="1" s="1"/>
  <c r="W88" i="2"/>
  <c r="F27" i="5" s="1"/>
  <c r="W77" i="1"/>
  <c r="AC27" i="2"/>
  <c r="AJ54" i="2"/>
  <c r="AJ39" i="1"/>
  <c r="Y42" i="2"/>
  <c r="Y42" i="1" s="1"/>
  <c r="C26" i="7" s="1"/>
  <c r="C27" i="7" s="1"/>
  <c r="C4" i="7" s="1"/>
  <c r="Y13" i="1"/>
  <c r="Y15" i="2"/>
  <c r="V121" i="1"/>
  <c r="U23" i="7" s="1"/>
  <c r="S23" i="7"/>
  <c r="T121" i="1"/>
  <c r="U21" i="7" s="1"/>
  <c r="S21" i="7"/>
  <c r="U121" i="1"/>
  <c r="U22" i="7" s="1"/>
  <c r="S22" i="7"/>
  <c r="D8" i="5"/>
  <c r="J4" i="6"/>
  <c r="S22" i="5"/>
  <c r="S23" i="5" s="1"/>
  <c r="C6" i="5"/>
  <c r="I5" i="5"/>
  <c r="I4" i="5"/>
  <c r="E6" i="5"/>
  <c r="V110" i="1"/>
  <c r="T23" i="7" s="1"/>
  <c r="V99" i="1"/>
  <c r="T110" i="1"/>
  <c r="T21" i="7" s="1"/>
  <c r="T99" i="1"/>
  <c r="U110" i="1"/>
  <c r="T22" i="7" s="1"/>
  <c r="U99" i="1"/>
  <c r="Y18" i="11" l="1"/>
  <c r="X43" i="1"/>
  <c r="Z56" i="11"/>
  <c r="Z55" i="11"/>
  <c r="Z57" i="11"/>
  <c r="Z54" i="11"/>
  <c r="Z53" i="11"/>
  <c r="AM54" i="3"/>
  <c r="AM76" i="3" s="1"/>
  <c r="AM28" i="3" s="1"/>
  <c r="AM109" i="3" s="1"/>
  <c r="AB35" i="3"/>
  <c r="AA40" i="3"/>
  <c r="AB42" i="3" s="1"/>
  <c r="AD37" i="3"/>
  <c r="AB11" i="3"/>
  <c r="AB13" i="3" s="1"/>
  <c r="AB15" i="3" s="1"/>
  <c r="AB34" i="3" s="1"/>
  <c r="Z11" i="2"/>
  <c r="Z13" i="2" s="1"/>
  <c r="AN103" i="2"/>
  <c r="AN22" i="1"/>
  <c r="AN114" i="2"/>
  <c r="AO22" i="2"/>
  <c r="AO70" i="1"/>
  <c r="AO81" i="1" s="1"/>
  <c r="AM114" i="1"/>
  <c r="AM103" i="1"/>
  <c r="AM92" i="1"/>
  <c r="AQ48" i="2"/>
  <c r="AR33" i="2"/>
  <c r="AQ33" i="1"/>
  <c r="AP70" i="2"/>
  <c r="AP48" i="1"/>
  <c r="AP59" i="1" s="1"/>
  <c r="Z11" i="1"/>
  <c r="F26" i="7"/>
  <c r="Y12" i="1"/>
  <c r="G26" i="7" s="1"/>
  <c r="AJ76" i="2"/>
  <c r="AJ54" i="1"/>
  <c r="AJ65" i="1" s="1"/>
  <c r="Z73" i="2"/>
  <c r="X55" i="1"/>
  <c r="X60" i="1"/>
  <c r="Y15" i="1"/>
  <c r="Y34" i="2"/>
  <c r="W88" i="1"/>
  <c r="Q24" i="7"/>
  <c r="AD75" i="2"/>
  <c r="W115" i="1"/>
  <c r="W93" i="1"/>
  <c r="W29" i="1"/>
  <c r="W104" i="1"/>
  <c r="Y72" i="2"/>
  <c r="Y50" i="1"/>
  <c r="Y61" i="1" s="1"/>
  <c r="M25" i="7"/>
  <c r="AA74" i="2"/>
  <c r="AI109" i="2"/>
  <c r="AI28" i="1"/>
  <c r="AI120" i="2"/>
  <c r="X66" i="2"/>
  <c r="G26" i="5" s="1"/>
  <c r="F22" i="5"/>
  <c r="F5" i="5"/>
  <c r="F6" i="5" s="1"/>
  <c r="Z107" i="2"/>
  <c r="Z118" i="2"/>
  <c r="Y117" i="2"/>
  <c r="Y106" i="2"/>
  <c r="Y25" i="1"/>
  <c r="D30" i="9" s="1"/>
  <c r="X44" i="1"/>
  <c r="J25" i="7"/>
  <c r="AC108" i="2"/>
  <c r="AC119" i="2"/>
  <c r="X116" i="2"/>
  <c r="X105" i="2"/>
  <c r="G20" i="5"/>
  <c r="G4" i="5" s="1"/>
  <c r="X24" i="1"/>
  <c r="X23" i="2"/>
  <c r="X77" i="2"/>
  <c r="X71" i="1"/>
  <c r="X82" i="1" s="1"/>
  <c r="W121" i="2"/>
  <c r="W99" i="2"/>
  <c r="F28" i="5" s="1"/>
  <c r="W110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AN39" i="3" l="1"/>
  <c r="K25" i="7"/>
  <c r="Z38" i="11"/>
  <c r="L30" i="7"/>
  <c r="Z22" i="11"/>
  <c r="AC7" i="3"/>
  <c r="AC10" i="3" s="1"/>
  <c r="AA43" i="3"/>
  <c r="AA7" i="2"/>
  <c r="AA9" i="2" s="1"/>
  <c r="AA9" i="1" s="1"/>
  <c r="AA44" i="11" s="1"/>
  <c r="Z15" i="2"/>
  <c r="Z34" i="2" s="1"/>
  <c r="Z13" i="1"/>
  <c r="F30" i="7" s="1"/>
  <c r="AB40" i="3"/>
  <c r="AB43" i="3" s="1"/>
  <c r="AD36" i="3"/>
  <c r="AC35" i="3"/>
  <c r="AN54" i="3"/>
  <c r="AN76" i="3" s="1"/>
  <c r="AN28" i="3" s="1"/>
  <c r="AN109" i="3" s="1"/>
  <c r="AE37" i="3"/>
  <c r="AE38" i="3"/>
  <c r="AO103" i="2"/>
  <c r="AO22" i="1"/>
  <c r="AO114" i="2"/>
  <c r="AR48" i="2"/>
  <c r="AS33" i="2"/>
  <c r="AR33" i="1"/>
  <c r="AN114" i="1"/>
  <c r="AN92" i="1"/>
  <c r="AN103" i="1"/>
  <c r="AP22" i="2"/>
  <c r="AP70" i="1"/>
  <c r="AP81" i="1" s="1"/>
  <c r="AQ70" i="2"/>
  <c r="AQ48" i="1"/>
  <c r="AQ59" i="1" s="1"/>
  <c r="X116" i="1"/>
  <c r="X94" i="1"/>
  <c r="X105" i="1"/>
  <c r="AI109" i="1"/>
  <c r="AI98" i="1"/>
  <c r="AI120" i="1"/>
  <c r="Z35" i="2"/>
  <c r="Y40" i="2"/>
  <c r="Y43" i="2" s="1"/>
  <c r="Y49" i="2"/>
  <c r="AA36" i="2"/>
  <c r="Y34" i="1"/>
  <c r="AE38" i="2"/>
  <c r="AB37" i="2"/>
  <c r="Y117" i="1"/>
  <c r="Y106" i="1"/>
  <c r="Y95" i="1"/>
  <c r="W110" i="1"/>
  <c r="T24" i="7" s="1"/>
  <c r="S24" i="7"/>
  <c r="W121" i="1"/>
  <c r="U24" i="7" s="1"/>
  <c r="W99" i="1"/>
  <c r="AD27" i="2"/>
  <c r="E26" i="7"/>
  <c r="Y14" i="1"/>
  <c r="H26" i="7" s="1"/>
  <c r="N25" i="7"/>
  <c r="X66" i="1"/>
  <c r="AJ28" i="2"/>
  <c r="AJ76" i="1"/>
  <c r="AJ87" i="1" s="1"/>
  <c r="X88" i="2"/>
  <c r="G27" i="5" s="1"/>
  <c r="X77" i="1"/>
  <c r="X115" i="2"/>
  <c r="X104" i="2"/>
  <c r="X29" i="2"/>
  <c r="G21" i="5"/>
  <c r="X23" i="1"/>
  <c r="AA26" i="2"/>
  <c r="Y24" i="2"/>
  <c r="Y72" i="1"/>
  <c r="Y83" i="1" s="1"/>
  <c r="F13" i="5"/>
  <c r="P24" i="7"/>
  <c r="Z25" i="2"/>
  <c r="F27" i="7"/>
  <c r="F4" i="7" s="1"/>
  <c r="G27" i="7"/>
  <c r="G4" i="7" s="1"/>
  <c r="D4" i="9" s="1"/>
  <c r="F9" i="8" s="1"/>
  <c r="L4" i="6"/>
  <c r="L5" i="6" s="1"/>
  <c r="AL39" i="2" l="1"/>
  <c r="E27" i="7"/>
  <c r="E4" i="7" s="1"/>
  <c r="Z43" i="11"/>
  <c r="Z21" i="11" s="1"/>
  <c r="Z17" i="11"/>
  <c r="Z41" i="11"/>
  <c r="Z19" i="11" s="1"/>
  <c r="Z42" i="11"/>
  <c r="Z20" i="11" s="1"/>
  <c r="Z40" i="11"/>
  <c r="Z18" i="11" s="1"/>
  <c r="AA7" i="1"/>
  <c r="AC9" i="3"/>
  <c r="AC11" i="3" s="1"/>
  <c r="AD7" i="3" s="1"/>
  <c r="Z15" i="1"/>
  <c r="AA10" i="2"/>
  <c r="AA10" i="1" s="1"/>
  <c r="AA58" i="11" s="1"/>
  <c r="Z12" i="1"/>
  <c r="G30" i="7" s="1"/>
  <c r="AC42" i="3"/>
  <c r="AF38" i="3"/>
  <c r="AR70" i="2"/>
  <c r="AR48" i="1"/>
  <c r="AR59" i="1" s="1"/>
  <c r="AQ22" i="2"/>
  <c r="AQ70" i="1"/>
  <c r="AQ81" i="1" s="1"/>
  <c r="AP103" i="2"/>
  <c r="AP22" i="1"/>
  <c r="AP114" i="2"/>
  <c r="AO103" i="1"/>
  <c r="AO114" i="1"/>
  <c r="AO92" i="1"/>
  <c r="AS48" i="2"/>
  <c r="AT33" i="2"/>
  <c r="AS33" i="1"/>
  <c r="AE53" i="2"/>
  <c r="AE38" i="1"/>
  <c r="Z42" i="2"/>
  <c r="Z42" i="1" s="1"/>
  <c r="C30" i="7" s="1"/>
  <c r="X115" i="1"/>
  <c r="X93" i="1"/>
  <c r="X29" i="1"/>
  <c r="X104" i="1"/>
  <c r="AD108" i="2"/>
  <c r="AD119" i="2"/>
  <c r="AB52" i="2"/>
  <c r="AB37" i="1"/>
  <c r="AF38" i="2"/>
  <c r="Y40" i="1"/>
  <c r="I26" i="7"/>
  <c r="Z35" i="1"/>
  <c r="Z50" i="2"/>
  <c r="Z106" i="2"/>
  <c r="Z117" i="2"/>
  <c r="AA107" i="2"/>
  <c r="AA118" i="2"/>
  <c r="G22" i="5"/>
  <c r="G5" i="5"/>
  <c r="G6" i="5" s="1"/>
  <c r="F14" i="5"/>
  <c r="R24" i="7"/>
  <c r="AK54" i="2"/>
  <c r="AK39" i="1"/>
  <c r="AA36" i="1"/>
  <c r="AA51" i="2"/>
  <c r="Y116" i="2"/>
  <c r="H20" i="5"/>
  <c r="H4" i="5" s="1"/>
  <c r="Y105" i="2"/>
  <c r="Y24" i="1"/>
  <c r="D29" i="9" s="1"/>
  <c r="O25" i="7"/>
  <c r="G12" i="5"/>
  <c r="AA35" i="2"/>
  <c r="Z40" i="2"/>
  <c r="AA42" i="2" s="1"/>
  <c r="AA42" i="1" s="1"/>
  <c r="C31" i="7" s="1"/>
  <c r="AB36" i="2"/>
  <c r="Z49" i="2"/>
  <c r="Z34" i="1"/>
  <c r="X121" i="2"/>
  <c r="X99" i="2"/>
  <c r="G28" i="5" s="1"/>
  <c r="X110" i="2"/>
  <c r="Q25" i="7"/>
  <c r="X88" i="1"/>
  <c r="AJ109" i="2"/>
  <c r="AJ28" i="1"/>
  <c r="AJ120" i="2"/>
  <c r="AC37" i="2"/>
  <c r="Y55" i="2"/>
  <c r="Y66" i="2" s="1"/>
  <c r="H26" i="5" s="1"/>
  <c r="Y71" i="2"/>
  <c r="Y49" i="1"/>
  <c r="Z24" i="11" l="1"/>
  <c r="H27" i="7"/>
  <c r="H4" i="7" s="1"/>
  <c r="D5" i="9" s="1"/>
  <c r="F10" i="8" s="1"/>
  <c r="AA57" i="11"/>
  <c r="AA56" i="11"/>
  <c r="AA55" i="11"/>
  <c r="AA53" i="11"/>
  <c r="AA54" i="11"/>
  <c r="Y43" i="1"/>
  <c r="Y44" i="1" s="1"/>
  <c r="Z14" i="1"/>
  <c r="H30" i="7" s="1"/>
  <c r="AA38" i="11"/>
  <c r="I27" i="7"/>
  <c r="I4" i="7" s="1"/>
  <c r="D6" i="9" s="1"/>
  <c r="F12" i="8" s="1"/>
  <c r="AA11" i="2"/>
  <c r="AB7" i="2" s="1"/>
  <c r="AB9" i="2" s="1"/>
  <c r="AB9" i="1" s="1"/>
  <c r="AA11" i="1"/>
  <c r="E30" i="7"/>
  <c r="AC13" i="3"/>
  <c r="AC15" i="3" s="1"/>
  <c r="AC34" i="3" s="1"/>
  <c r="AD10" i="3"/>
  <c r="AD9" i="3"/>
  <c r="AF53" i="3"/>
  <c r="AF75" i="3" s="1"/>
  <c r="AF27" i="3" s="1"/>
  <c r="AF108" i="3" s="1"/>
  <c r="AS70" i="2"/>
  <c r="AS48" i="1"/>
  <c r="AS59" i="1" s="1"/>
  <c r="AQ103" i="2"/>
  <c r="AQ22" i="1"/>
  <c r="AQ114" i="2"/>
  <c r="AP92" i="1"/>
  <c r="AP114" i="1"/>
  <c r="AP103" i="1"/>
  <c r="AT48" i="2"/>
  <c r="AU33" i="2"/>
  <c r="AT33" i="1"/>
  <c r="AR22" i="2"/>
  <c r="AR70" i="1"/>
  <c r="AR81" i="1" s="1"/>
  <c r="Z43" i="2"/>
  <c r="AF53" i="2"/>
  <c r="AF38" i="1"/>
  <c r="Y60" i="1"/>
  <c r="Y55" i="1"/>
  <c r="AC52" i="2"/>
  <c r="AC37" i="1"/>
  <c r="AJ120" i="1"/>
  <c r="AJ98" i="1"/>
  <c r="AJ109" i="1"/>
  <c r="AA13" i="2"/>
  <c r="AK76" i="2"/>
  <c r="AK54" i="1"/>
  <c r="AK65" i="1" s="1"/>
  <c r="X110" i="1"/>
  <c r="T25" i="7" s="1"/>
  <c r="X121" i="1"/>
  <c r="U25" i="7" s="1"/>
  <c r="X99" i="1"/>
  <c r="S25" i="7"/>
  <c r="AB36" i="1"/>
  <c r="AB51" i="2"/>
  <c r="Y23" i="2"/>
  <c r="Y77" i="2"/>
  <c r="Y71" i="1"/>
  <c r="Y82" i="1" s="1"/>
  <c r="I30" i="7"/>
  <c r="Z40" i="1"/>
  <c r="Z43" i="1" s="1"/>
  <c r="AA35" i="1"/>
  <c r="AA50" i="2"/>
  <c r="Y105" i="1"/>
  <c r="Y116" i="1"/>
  <c r="Y94" i="1"/>
  <c r="AA73" i="2"/>
  <c r="G13" i="5"/>
  <c r="P25" i="7"/>
  <c r="Z55" i="2"/>
  <c r="Z66" i="2" s="1"/>
  <c r="Z71" i="2"/>
  <c r="AL54" i="2"/>
  <c r="AL39" i="1"/>
  <c r="Z72" i="2"/>
  <c r="M26" i="7"/>
  <c r="M27" i="7" s="1"/>
  <c r="M4" i="7" s="1"/>
  <c r="X4" i="7" s="1"/>
  <c r="AB74" i="2"/>
  <c r="AE75" i="2"/>
  <c r="AE36" i="3" l="1"/>
  <c r="AO39" i="3"/>
  <c r="J26" i="7"/>
  <c r="AA17" i="11"/>
  <c r="K26" i="7"/>
  <c r="L31" i="7"/>
  <c r="AA22" i="11"/>
  <c r="AA18" i="11"/>
  <c r="AA42" i="11"/>
  <c r="AA20" i="11" s="1"/>
  <c r="AA19" i="11"/>
  <c r="AA43" i="11"/>
  <c r="AA21" i="11" s="1"/>
  <c r="AD11" i="3"/>
  <c r="AD13" i="3" s="1"/>
  <c r="AD15" i="3" s="1"/>
  <c r="AD34" i="3" s="1"/>
  <c r="AP39" i="3" s="1"/>
  <c r="AA15" i="2"/>
  <c r="AA15" i="1" s="1"/>
  <c r="AB38" i="11" s="1"/>
  <c r="AB42" i="11" s="1"/>
  <c r="AA13" i="1"/>
  <c r="AF37" i="3"/>
  <c r="AF52" i="3" s="1"/>
  <c r="AF74" i="3" s="1"/>
  <c r="AF26" i="3" s="1"/>
  <c r="AF107" i="3" s="1"/>
  <c r="AO54" i="3"/>
  <c r="AO76" i="3" s="1"/>
  <c r="AO28" i="3" s="1"/>
  <c r="AO109" i="3" s="1"/>
  <c r="AD35" i="3"/>
  <c r="AC40" i="3"/>
  <c r="AC43" i="3" s="1"/>
  <c r="D7" i="9"/>
  <c r="F13" i="8" s="1"/>
  <c r="F14" i="8" s="1"/>
  <c r="AQ92" i="1"/>
  <c r="AQ114" i="1"/>
  <c r="AQ103" i="1"/>
  <c r="AR103" i="2"/>
  <c r="AR22" i="1"/>
  <c r="AR114" i="2"/>
  <c r="AU48" i="2"/>
  <c r="AV33" i="2"/>
  <c r="AU33" i="1"/>
  <c r="AT70" i="2"/>
  <c r="AT48" i="1"/>
  <c r="AT59" i="1" s="1"/>
  <c r="AS22" i="2"/>
  <c r="AS70" i="1"/>
  <c r="AS81" i="1" s="1"/>
  <c r="Y66" i="1"/>
  <c r="N26" i="7"/>
  <c r="N27" i="7" s="1"/>
  <c r="AE27" i="2"/>
  <c r="Z23" i="2"/>
  <c r="Z77" i="2"/>
  <c r="M30" i="7"/>
  <c r="Y104" i="2"/>
  <c r="Y29" i="2"/>
  <c r="Y115" i="2"/>
  <c r="H21" i="5"/>
  <c r="Y23" i="1"/>
  <c r="D28" i="9" s="1"/>
  <c r="D35" i="9" s="1"/>
  <c r="AA34" i="2"/>
  <c r="AM39" i="2" s="1"/>
  <c r="AL54" i="1"/>
  <c r="AL65" i="1" s="1"/>
  <c r="AL76" i="2"/>
  <c r="Y88" i="2"/>
  <c r="H27" i="5" s="1"/>
  <c r="Y77" i="1"/>
  <c r="AB7" i="1"/>
  <c r="AB10" i="2"/>
  <c r="AB10" i="1" s="1"/>
  <c r="AB58" i="11" s="1"/>
  <c r="Z24" i="2"/>
  <c r="AA25" i="2"/>
  <c r="AB73" i="2"/>
  <c r="R25" i="7"/>
  <c r="G14" i="5"/>
  <c r="AC74" i="2"/>
  <c r="Z44" i="1"/>
  <c r="K30" i="7" s="1"/>
  <c r="J30" i="7"/>
  <c r="AB26" i="2"/>
  <c r="AA72" i="2"/>
  <c r="AK28" i="2"/>
  <c r="AK76" i="1"/>
  <c r="AK87" i="1" s="1"/>
  <c r="AF75" i="2"/>
  <c r="AF53" i="1"/>
  <c r="AF64" i="1" s="1"/>
  <c r="AA26" i="11" l="1"/>
  <c r="AA24" i="11"/>
  <c r="J27" i="7"/>
  <c r="J4" i="7" s="1"/>
  <c r="K27" i="7"/>
  <c r="K4" i="7" s="1"/>
  <c r="AB43" i="11"/>
  <c r="AB54" i="11"/>
  <c r="AB55" i="11"/>
  <c r="AB53" i="11"/>
  <c r="AB17" i="11" s="1"/>
  <c r="AB57" i="11"/>
  <c r="AB56" i="11"/>
  <c r="AB20" i="11" s="1"/>
  <c r="AB41" i="11"/>
  <c r="AE7" i="3"/>
  <c r="AE9" i="3" s="1"/>
  <c r="F31" i="7"/>
  <c r="AA12" i="1"/>
  <c r="G31" i="7" s="1"/>
  <c r="AD42" i="3"/>
  <c r="AD40" i="3"/>
  <c r="AE35" i="3"/>
  <c r="AF36" i="3"/>
  <c r="AF51" i="3" s="1"/>
  <c r="AF73" i="3" s="1"/>
  <c r="AF25" i="3" s="1"/>
  <c r="AF106" i="3" s="1"/>
  <c r="AG37" i="3"/>
  <c r="AG52" i="3" s="1"/>
  <c r="AG74" i="3" s="1"/>
  <c r="AG26" i="3" s="1"/>
  <c r="AG107" i="3" s="1"/>
  <c r="AP54" i="3"/>
  <c r="AP76" i="3" s="1"/>
  <c r="AP28" i="3" s="1"/>
  <c r="AP109" i="3" s="1"/>
  <c r="D39" i="9"/>
  <c r="F24" i="8" s="1"/>
  <c r="AG38" i="3"/>
  <c r="AS103" i="2"/>
  <c r="AS22" i="1"/>
  <c r="AS114" i="2"/>
  <c r="AV48" i="2"/>
  <c r="AW33" i="2"/>
  <c r="AV33" i="1"/>
  <c r="AB11" i="2"/>
  <c r="AC7" i="2" s="1"/>
  <c r="AC9" i="2" s="1"/>
  <c r="AC9" i="1" s="1"/>
  <c r="AC44" i="11" s="1"/>
  <c r="AU70" i="2"/>
  <c r="AU48" i="1"/>
  <c r="AU59" i="1" s="1"/>
  <c r="AT22" i="2"/>
  <c r="AT70" i="1"/>
  <c r="AT81" i="1" s="1"/>
  <c r="AR92" i="1"/>
  <c r="AR103" i="1"/>
  <c r="AR114" i="1"/>
  <c r="AB11" i="1"/>
  <c r="AB118" i="2"/>
  <c r="AB107" i="2"/>
  <c r="AF27" i="2"/>
  <c r="AF75" i="1"/>
  <c r="AF86" i="1" s="1"/>
  <c r="AL28" i="2"/>
  <c r="AL76" i="1"/>
  <c r="AL87" i="1" s="1"/>
  <c r="Y121" i="2"/>
  <c r="Y110" i="2"/>
  <c r="Y99" i="2"/>
  <c r="H28" i="5" s="1"/>
  <c r="AA24" i="2"/>
  <c r="AB35" i="2"/>
  <c r="AC36" i="2"/>
  <c r="AA40" i="2"/>
  <c r="AA49" i="2"/>
  <c r="AA34" i="1"/>
  <c r="AG38" i="2"/>
  <c r="AD37" i="2"/>
  <c r="Y104" i="1"/>
  <c r="Y115" i="1"/>
  <c r="Y29" i="1"/>
  <c r="Y93" i="1"/>
  <c r="Z88" i="2"/>
  <c r="O27" i="7"/>
  <c r="O4" i="7" s="1"/>
  <c r="D9" i="9" s="1"/>
  <c r="F17" i="8" s="1"/>
  <c r="N4" i="7"/>
  <c r="D8" i="9" s="1"/>
  <c r="AA117" i="2"/>
  <c r="AA106" i="2"/>
  <c r="AE119" i="2"/>
  <c r="AE108" i="2"/>
  <c r="AK109" i="2"/>
  <c r="AK28" i="1"/>
  <c r="AK120" i="2"/>
  <c r="AC26" i="2"/>
  <c r="AB25" i="2"/>
  <c r="Z105" i="2"/>
  <c r="Z116" i="2"/>
  <c r="Q26" i="7"/>
  <c r="Q27" i="7" s="1"/>
  <c r="Y88" i="1"/>
  <c r="AA14" i="1"/>
  <c r="H31" i="7" s="1"/>
  <c r="E31" i="7"/>
  <c r="H22" i="5"/>
  <c r="H5" i="5"/>
  <c r="H6" i="5" s="1"/>
  <c r="Z104" i="2"/>
  <c r="Z115" i="2"/>
  <c r="Z29" i="2"/>
  <c r="O26" i="7"/>
  <c r="H12" i="5"/>
  <c r="AB19" i="11" l="1"/>
  <c r="AB21" i="11"/>
  <c r="AB26" i="11" s="1"/>
  <c r="AB27" i="11" s="1"/>
  <c r="AB18" i="11"/>
  <c r="L32" i="7"/>
  <c r="AB22" i="11"/>
  <c r="AB23" i="11" s="1"/>
  <c r="AE10" i="3"/>
  <c r="AE11" i="3" s="1"/>
  <c r="AF7" i="3" s="1"/>
  <c r="D23" i="9"/>
  <c r="F16" i="8"/>
  <c r="AE42" i="3"/>
  <c r="AD43" i="3"/>
  <c r="AB13" i="2"/>
  <c r="AG53" i="3"/>
  <c r="AG75" i="3" s="1"/>
  <c r="AG27" i="3" s="1"/>
  <c r="AG108" i="3" s="1"/>
  <c r="D42" i="9"/>
  <c r="D43" i="9"/>
  <c r="D45" i="9"/>
  <c r="D44" i="9"/>
  <c r="D41" i="9"/>
  <c r="D40" i="9"/>
  <c r="AV70" i="2"/>
  <c r="AV48" i="1"/>
  <c r="AV59" i="1" s="1"/>
  <c r="AT103" i="2"/>
  <c r="AT22" i="1"/>
  <c r="AT114" i="2"/>
  <c r="AS92" i="1"/>
  <c r="AS114" i="1"/>
  <c r="AS103" i="1"/>
  <c r="AU22" i="2"/>
  <c r="AU70" i="1"/>
  <c r="AU81" i="1" s="1"/>
  <c r="AW48" i="2"/>
  <c r="AW33" i="1"/>
  <c r="AL28" i="1"/>
  <c r="AL120" i="2"/>
  <c r="AL109" i="2"/>
  <c r="Y121" i="1"/>
  <c r="U26" i="7" s="1"/>
  <c r="S26" i="7"/>
  <c r="Y99" i="1"/>
  <c r="Y110" i="1"/>
  <c r="T26" i="7" s="1"/>
  <c r="AD37" i="1"/>
  <c r="AD52" i="2"/>
  <c r="AG53" i="2"/>
  <c r="AG38" i="1"/>
  <c r="AA43" i="2"/>
  <c r="AB42" i="2"/>
  <c r="AB42" i="1" s="1"/>
  <c r="C32" i="7" s="1"/>
  <c r="AC10" i="2"/>
  <c r="AC10" i="1" s="1"/>
  <c r="AC58" i="11" s="1"/>
  <c r="AC7" i="1"/>
  <c r="AK120" i="1"/>
  <c r="AK109" i="1"/>
  <c r="AK98" i="1"/>
  <c r="AF119" i="2"/>
  <c r="AF108" i="2"/>
  <c r="AF27" i="1"/>
  <c r="H13" i="5"/>
  <c r="P26" i="7"/>
  <c r="AC107" i="2"/>
  <c r="AC118" i="2"/>
  <c r="AM39" i="1"/>
  <c r="AM54" i="2"/>
  <c r="AC36" i="1"/>
  <c r="AC51" i="2"/>
  <c r="AA71" i="2"/>
  <c r="AA55" i="2"/>
  <c r="AA66" i="2" s="1"/>
  <c r="Z99" i="2"/>
  <c r="Z110" i="2"/>
  <c r="Z121" i="2"/>
  <c r="Q4" i="7"/>
  <c r="P27" i="7"/>
  <c r="P4" i="7" s="1"/>
  <c r="D10" i="9" s="1"/>
  <c r="AB106" i="2"/>
  <c r="AB117" i="2"/>
  <c r="AA40" i="1"/>
  <c r="M31" i="7" s="1"/>
  <c r="I31" i="7"/>
  <c r="AB35" i="1"/>
  <c r="AB50" i="2"/>
  <c r="AA116" i="2"/>
  <c r="AA105" i="2"/>
  <c r="AB24" i="11" l="1"/>
  <c r="AB25" i="11" s="1"/>
  <c r="S27" i="7"/>
  <c r="S4" i="7" s="1"/>
  <c r="AC55" i="11"/>
  <c r="AC54" i="11"/>
  <c r="AC57" i="11"/>
  <c r="AC53" i="11"/>
  <c r="AC56" i="11"/>
  <c r="D24" i="9"/>
  <c r="F18" i="8"/>
  <c r="AE13" i="3"/>
  <c r="AE15" i="3" s="1"/>
  <c r="AE34" i="3" s="1"/>
  <c r="AB15" i="2"/>
  <c r="AB34" i="2" s="1"/>
  <c r="AB13" i="1"/>
  <c r="AF10" i="3"/>
  <c r="AF9" i="3"/>
  <c r="AX48" i="2"/>
  <c r="AY33" i="2"/>
  <c r="AX33" i="1"/>
  <c r="AT103" i="1"/>
  <c r="AT114" i="1"/>
  <c r="AT92" i="1"/>
  <c r="AW70" i="2"/>
  <c r="AW48" i="1"/>
  <c r="AW59" i="1" s="1"/>
  <c r="AC11" i="1"/>
  <c r="AU103" i="2"/>
  <c r="AU22" i="1"/>
  <c r="AU114" i="2"/>
  <c r="AV22" i="2"/>
  <c r="AV70" i="1"/>
  <c r="AV81" i="1" s="1"/>
  <c r="AG53" i="1"/>
  <c r="AG64" i="1" s="1"/>
  <c r="AG75" i="2"/>
  <c r="AA43" i="1"/>
  <c r="AA23" i="2"/>
  <c r="AA77" i="2"/>
  <c r="AD74" i="2"/>
  <c r="R26" i="7"/>
  <c r="H14" i="5"/>
  <c r="AL109" i="1"/>
  <c r="AL120" i="1"/>
  <c r="AL98" i="1"/>
  <c r="AM76" i="2"/>
  <c r="AM54" i="1"/>
  <c r="AM65" i="1" s="1"/>
  <c r="AF97" i="1"/>
  <c r="AF108" i="1"/>
  <c r="AF119" i="1"/>
  <c r="AC73" i="2"/>
  <c r="AC11" i="2"/>
  <c r="AB40" i="2"/>
  <c r="AB72" i="2"/>
  <c r="AB49" i="2" l="1"/>
  <c r="AN39" i="2"/>
  <c r="AN54" i="2" s="1"/>
  <c r="AG36" i="3"/>
  <c r="AG51" i="3" s="1"/>
  <c r="AG73" i="3" s="1"/>
  <c r="AG25" i="3" s="1"/>
  <c r="AG106" i="3" s="1"/>
  <c r="AQ39" i="3"/>
  <c r="AQ54" i="3" s="1"/>
  <c r="AQ76" i="3" s="1"/>
  <c r="AQ28" i="3" s="1"/>
  <c r="AQ109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H38" i="2"/>
  <c r="AH53" i="2" s="1"/>
  <c r="AA2" i="7"/>
  <c r="D17" i="9"/>
  <c r="D18" i="9" s="1"/>
  <c r="D21" i="9" s="1"/>
  <c r="F22" i="8"/>
  <c r="AH38" i="3"/>
  <c r="AH53" i="3" s="1"/>
  <c r="AH75" i="3" s="1"/>
  <c r="AH27" i="3" s="1"/>
  <c r="AH108" i="3" s="1"/>
  <c r="AE37" i="2"/>
  <c r="AE52" i="2" s="1"/>
  <c r="AH37" i="3"/>
  <c r="AH52" i="3" s="1"/>
  <c r="AH74" i="3" s="1"/>
  <c r="AH26" i="3" s="1"/>
  <c r="AH107" i="3" s="1"/>
  <c r="AD36" i="2"/>
  <c r="AD36" i="1" s="1"/>
  <c r="AC35" i="2"/>
  <c r="AC35" i="1" s="1"/>
  <c r="AB34" i="1"/>
  <c r="AB40" i="1" s="1"/>
  <c r="AE40" i="3"/>
  <c r="AE43" i="3" s="1"/>
  <c r="AF35" i="3"/>
  <c r="AF50" i="3" s="1"/>
  <c r="AF72" i="3" s="1"/>
  <c r="AF24" i="3" s="1"/>
  <c r="AF105" i="3" s="1"/>
  <c r="AB15" i="1"/>
  <c r="F32" i="7"/>
  <c r="AB12" i="1"/>
  <c r="G32" i="7" s="1"/>
  <c r="AF11" i="3"/>
  <c r="AF13" i="3" s="1"/>
  <c r="AF15" i="3" s="1"/>
  <c r="AF34" i="3" s="1"/>
  <c r="AA3" i="7"/>
  <c r="AA4" i="7"/>
  <c r="AU114" i="1"/>
  <c r="AU103" i="1"/>
  <c r="AU92" i="1"/>
  <c r="AW22" i="2"/>
  <c r="AW70" i="1"/>
  <c r="AW81" i="1" s="1"/>
  <c r="AY48" i="2"/>
  <c r="AZ33" i="2"/>
  <c r="AY33" i="1"/>
  <c r="AV103" i="2"/>
  <c r="AV22" i="1"/>
  <c r="AV114" i="2"/>
  <c r="AX70" i="2"/>
  <c r="AX48" i="1"/>
  <c r="AX59" i="1" s="1"/>
  <c r="AG75" i="1"/>
  <c r="AG86" i="1" s="1"/>
  <c r="AG27" i="2"/>
  <c r="AB43" i="2"/>
  <c r="AC42" i="2"/>
  <c r="AC42" i="1" s="1"/>
  <c r="C33" i="7" s="1"/>
  <c r="AA88" i="2"/>
  <c r="AB71" i="2"/>
  <c r="AB55" i="2"/>
  <c r="AB66" i="2" s="1"/>
  <c r="AC25" i="2"/>
  <c r="AA115" i="2"/>
  <c r="AA104" i="2"/>
  <c r="AA29" i="2"/>
  <c r="AM28" i="2"/>
  <c r="AM76" i="1"/>
  <c r="AM87" i="1" s="1"/>
  <c r="AB24" i="2"/>
  <c r="AD7" i="2"/>
  <c r="AD9" i="2" s="1"/>
  <c r="AD9" i="1" s="1"/>
  <c r="AD44" i="11" s="1"/>
  <c r="AC13" i="2"/>
  <c r="AD26" i="2"/>
  <c r="J31" i="7"/>
  <c r="AA44" i="1"/>
  <c r="K31" i="7" s="1"/>
  <c r="F23" i="8" l="1"/>
  <c r="AR39" i="3"/>
  <c r="D22" i="9"/>
  <c r="E32" i="7"/>
  <c r="AC38" i="11"/>
  <c r="AE37" i="1"/>
  <c r="I32" i="7"/>
  <c r="AH38" i="1"/>
  <c r="AC50" i="2"/>
  <c r="AC72" i="2" s="1"/>
  <c r="AD51" i="2"/>
  <c r="AD73" i="2" s="1"/>
  <c r="AF42" i="3"/>
  <c r="AN39" i="1"/>
  <c r="AG7" i="3"/>
  <c r="AG9" i="3" s="1"/>
  <c r="AB14" i="1"/>
  <c r="H32" i="7" s="1"/>
  <c r="AC15" i="2"/>
  <c r="AC34" i="2" s="1"/>
  <c r="AC13" i="1"/>
  <c r="AG35" i="3"/>
  <c r="AG50" i="3" s="1"/>
  <c r="AG72" i="3" s="1"/>
  <c r="AG24" i="3" s="1"/>
  <c r="AG105" i="3" s="1"/>
  <c r="AF49" i="3"/>
  <c r="AF40" i="3"/>
  <c r="AH36" i="3"/>
  <c r="AH51" i="3" s="1"/>
  <c r="AH73" i="3" s="1"/>
  <c r="AH25" i="3" s="1"/>
  <c r="AH106" i="3" s="1"/>
  <c r="AI37" i="3"/>
  <c r="AI52" i="3" s="1"/>
  <c r="AI74" i="3" s="1"/>
  <c r="AI26" i="3" s="1"/>
  <c r="AI107" i="3" s="1"/>
  <c r="AR54" i="3"/>
  <c r="AR76" i="3" s="1"/>
  <c r="AR28" i="3" s="1"/>
  <c r="AR109" i="3" s="1"/>
  <c r="AX22" i="2"/>
  <c r="AX70" i="1"/>
  <c r="AX81" i="1" s="1"/>
  <c r="AW103" i="2"/>
  <c r="AW22" i="1"/>
  <c r="F34" i="9" s="1"/>
  <c r="AW114" i="2"/>
  <c r="AZ48" i="2"/>
  <c r="BA33" i="2"/>
  <c r="AZ33" i="1"/>
  <c r="AV103" i="1"/>
  <c r="AV114" i="1"/>
  <c r="AV92" i="1"/>
  <c r="AY70" i="2"/>
  <c r="AY48" i="1"/>
  <c r="AY59" i="1" s="1"/>
  <c r="AD10" i="2"/>
  <c r="AD10" i="1" s="1"/>
  <c r="AD58" i="11" s="1"/>
  <c r="AD7" i="1"/>
  <c r="AB23" i="2"/>
  <c r="AB77" i="2"/>
  <c r="AN76" i="2"/>
  <c r="AN54" i="1"/>
  <c r="AB105" i="2"/>
  <c r="AB116" i="2"/>
  <c r="AD107" i="2"/>
  <c r="AD118" i="2"/>
  <c r="AE74" i="2"/>
  <c r="AM28" i="1"/>
  <c r="AM120" i="2"/>
  <c r="AM109" i="2"/>
  <c r="AC106" i="2"/>
  <c r="AC117" i="2"/>
  <c r="AH53" i="1"/>
  <c r="AH75" i="2"/>
  <c r="AG27" i="1"/>
  <c r="AG119" i="2"/>
  <c r="AG108" i="2"/>
  <c r="AB43" i="1"/>
  <c r="M32" i="7"/>
  <c r="AA99" i="2"/>
  <c r="AA110" i="2"/>
  <c r="AA121" i="2"/>
  <c r="AO39" i="2" l="1"/>
  <c r="AD55" i="11"/>
  <c r="AD54" i="11"/>
  <c r="AD57" i="11"/>
  <c r="AD53" i="11"/>
  <c r="AD56" i="11"/>
  <c r="AC41" i="11"/>
  <c r="AC19" i="11" s="1"/>
  <c r="AC17" i="11"/>
  <c r="AC43" i="11"/>
  <c r="AC21" i="11" s="1"/>
  <c r="AC40" i="11"/>
  <c r="AC42" i="11"/>
  <c r="AC15" i="1"/>
  <c r="AG10" i="3"/>
  <c r="AG11" i="3" s="1"/>
  <c r="AG13" i="3" s="1"/>
  <c r="AG15" i="3" s="1"/>
  <c r="AG34" i="3" s="1"/>
  <c r="AH64" i="1"/>
  <c r="AN65" i="1"/>
  <c r="F33" i="7"/>
  <c r="AC12" i="1"/>
  <c r="G33" i="7" s="1"/>
  <c r="AG42" i="3"/>
  <c r="AF43" i="3"/>
  <c r="AF71" i="3"/>
  <c r="AF55" i="3"/>
  <c r="AF66" i="3" s="1"/>
  <c r="AD11" i="2"/>
  <c r="AD13" i="2" s="1"/>
  <c r="AI38" i="3"/>
  <c r="AW92" i="1"/>
  <c r="AW114" i="1"/>
  <c r="AW103" i="1"/>
  <c r="BA48" i="2"/>
  <c r="BB33" i="2"/>
  <c r="BA33" i="1"/>
  <c r="AY22" i="2"/>
  <c r="AY70" i="1"/>
  <c r="AY81" i="1" s="1"/>
  <c r="AZ70" i="2"/>
  <c r="AZ48" i="1"/>
  <c r="AZ59" i="1" s="1"/>
  <c r="AX103" i="2"/>
  <c r="AX22" i="1"/>
  <c r="AX114" i="2"/>
  <c r="AD11" i="1"/>
  <c r="AD22" i="11" s="1"/>
  <c r="AC24" i="2"/>
  <c r="AG119" i="1"/>
  <c r="AG97" i="1"/>
  <c r="AG108" i="1"/>
  <c r="AM120" i="1"/>
  <c r="AM109" i="1"/>
  <c r="AM98" i="1"/>
  <c r="AN28" i="2"/>
  <c r="AN76" i="1"/>
  <c r="AN87" i="1" s="1"/>
  <c r="J32" i="7"/>
  <c r="AB44" i="1"/>
  <c r="K32" i="7" s="1"/>
  <c r="AH75" i="1"/>
  <c r="AH86" i="1" s="1"/>
  <c r="AH27" i="2"/>
  <c r="AD25" i="2"/>
  <c r="AD35" i="2"/>
  <c r="AC34" i="1"/>
  <c r="AC49" i="2"/>
  <c r="AE36" i="2"/>
  <c r="AC40" i="2"/>
  <c r="AF37" i="2"/>
  <c r="AI38" i="2"/>
  <c r="AB88" i="2"/>
  <c r="AE26" i="2"/>
  <c r="AB104" i="2"/>
  <c r="AB29" i="2"/>
  <c r="AB115" i="2"/>
  <c r="E33" i="7" l="1"/>
  <c r="AC20" i="11"/>
  <c r="AC26" i="11" s="1"/>
  <c r="AC18" i="11"/>
  <c r="AC24" i="11" s="1"/>
  <c r="AS39" i="3"/>
  <c r="AS54" i="3" s="1"/>
  <c r="AS76" i="3" s="1"/>
  <c r="AS28" i="3" s="1"/>
  <c r="AS109" i="3" s="1"/>
  <c r="AC14" i="1"/>
  <c r="H33" i="7" s="1"/>
  <c r="AD38" i="11"/>
  <c r="AD17" i="11" s="1"/>
  <c r="AE7" i="2"/>
  <c r="AE9" i="2" s="1"/>
  <c r="AE9" i="1" s="1"/>
  <c r="AE44" i="11" s="1"/>
  <c r="AD15" i="2"/>
  <c r="AD34" i="2" s="1"/>
  <c r="AD13" i="1"/>
  <c r="F34" i="7" s="1"/>
  <c r="AH7" i="3"/>
  <c r="AH9" i="3" s="1"/>
  <c r="AF77" i="3"/>
  <c r="AF88" i="3" s="1"/>
  <c r="AF23" i="3"/>
  <c r="AI36" i="3"/>
  <c r="AI51" i="3" s="1"/>
  <c r="AI73" i="3" s="1"/>
  <c r="AI25" i="3" s="1"/>
  <c r="AI106" i="3" s="1"/>
  <c r="AG40" i="3"/>
  <c r="AG49" i="3"/>
  <c r="AH35" i="3"/>
  <c r="AH50" i="3" s="1"/>
  <c r="AH72" i="3" s="1"/>
  <c r="AH24" i="3" s="1"/>
  <c r="AH105" i="3" s="1"/>
  <c r="AJ37" i="3"/>
  <c r="AJ52" i="3" s="1"/>
  <c r="AJ74" i="3" s="1"/>
  <c r="AJ26" i="3" s="1"/>
  <c r="AJ107" i="3" s="1"/>
  <c r="L34" i="7"/>
  <c r="AI53" i="3"/>
  <c r="AI75" i="3" s="1"/>
  <c r="AI27" i="3" s="1"/>
  <c r="AI108" i="3" s="1"/>
  <c r="AX114" i="1"/>
  <c r="AX103" i="1"/>
  <c r="AX92" i="1"/>
  <c r="AY103" i="2"/>
  <c r="AY22" i="1"/>
  <c r="AY114" i="2"/>
  <c r="BA70" i="2"/>
  <c r="BA48" i="1"/>
  <c r="BA59" i="1" s="1"/>
  <c r="AZ22" i="2"/>
  <c r="AZ70" i="1"/>
  <c r="AZ81" i="1" s="1"/>
  <c r="BB48" i="2"/>
  <c r="BC33" i="2"/>
  <c r="BB33" i="1"/>
  <c r="AB99" i="2"/>
  <c r="AB110" i="2"/>
  <c r="AB121" i="2"/>
  <c r="AC71" i="2"/>
  <c r="AC55" i="2"/>
  <c r="AC66" i="2" s="1"/>
  <c r="AH108" i="2"/>
  <c r="AH119" i="2"/>
  <c r="AH27" i="1"/>
  <c r="AN109" i="2"/>
  <c r="AN28" i="1"/>
  <c r="AN120" i="2"/>
  <c r="AE118" i="2"/>
  <c r="AE107" i="2"/>
  <c r="AF52" i="2"/>
  <c r="AF37" i="1"/>
  <c r="I33" i="7"/>
  <c r="AC40" i="1"/>
  <c r="AI38" i="1"/>
  <c r="AI53" i="2"/>
  <c r="AO39" i="1"/>
  <c r="AO54" i="2"/>
  <c r="AC43" i="2"/>
  <c r="AD42" i="2"/>
  <c r="AD42" i="1" s="1"/>
  <c r="C34" i="7" s="1"/>
  <c r="AD50" i="2"/>
  <c r="AD35" i="1"/>
  <c r="AD15" i="1"/>
  <c r="AC105" i="2"/>
  <c r="AC116" i="2"/>
  <c r="AE36" i="1"/>
  <c r="AE51" i="2"/>
  <c r="AD117" i="2"/>
  <c r="AD106" i="2"/>
  <c r="AE38" i="11" l="1"/>
  <c r="AE42" i="11" s="1"/>
  <c r="AE10" i="2"/>
  <c r="AE10" i="1" s="1"/>
  <c r="AE58" i="11" s="1"/>
  <c r="AE56" i="11" s="1"/>
  <c r="AP39" i="2"/>
  <c r="AE41" i="11"/>
  <c r="AD43" i="11"/>
  <c r="AD21" i="11" s="1"/>
  <c r="AD40" i="11"/>
  <c r="AD41" i="11"/>
  <c r="AD19" i="11" s="1"/>
  <c r="AD42" i="11"/>
  <c r="AE7" i="1"/>
  <c r="AD12" i="1"/>
  <c r="G34" i="7" s="1"/>
  <c r="AH10" i="3"/>
  <c r="AH11" i="3" s="1"/>
  <c r="AH13" i="3" s="1"/>
  <c r="AH15" i="3" s="1"/>
  <c r="AH34" i="3" s="1"/>
  <c r="AH42" i="3"/>
  <c r="AG43" i="3"/>
  <c r="AF104" i="3"/>
  <c r="AF29" i="3"/>
  <c r="AG71" i="3"/>
  <c r="AG55" i="3"/>
  <c r="AG66" i="3" s="1"/>
  <c r="AE11" i="2"/>
  <c r="AF7" i="2" s="1"/>
  <c r="AF9" i="2" s="1"/>
  <c r="AF9" i="1" s="1"/>
  <c r="AF44" i="11" s="1"/>
  <c r="AJ38" i="3"/>
  <c r="BB70" i="2"/>
  <c r="BB48" i="1"/>
  <c r="BB59" i="1" s="1"/>
  <c r="BA22" i="2"/>
  <c r="BA70" i="1"/>
  <c r="BA81" i="1" s="1"/>
  <c r="BC48" i="2"/>
  <c r="BD33" i="2"/>
  <c r="BC33" i="1"/>
  <c r="AZ103" i="2"/>
  <c r="AZ22" i="1"/>
  <c r="AZ114" i="2"/>
  <c r="AY114" i="1"/>
  <c r="AY103" i="1"/>
  <c r="AY92" i="1"/>
  <c r="AO76" i="2"/>
  <c r="AO54" i="1"/>
  <c r="AO65" i="1" s="1"/>
  <c r="AN109" i="1"/>
  <c r="AN120" i="1"/>
  <c r="AN98" i="1"/>
  <c r="AE73" i="2"/>
  <c r="AF74" i="2"/>
  <c r="AF52" i="1"/>
  <c r="AF63" i="1" s="1"/>
  <c r="AC23" i="2"/>
  <c r="AC77" i="2"/>
  <c r="AD72" i="2"/>
  <c r="AD14" i="1"/>
  <c r="H34" i="7" s="1"/>
  <c r="E34" i="7"/>
  <c r="AC43" i="1"/>
  <c r="M33" i="7"/>
  <c r="AF36" i="2"/>
  <c r="AD40" i="2"/>
  <c r="AD49" i="2"/>
  <c r="AD34" i="1"/>
  <c r="AE35" i="2"/>
  <c r="AJ38" i="2"/>
  <c r="AG37" i="2"/>
  <c r="AI75" i="2"/>
  <c r="AI53" i="1"/>
  <c r="AI64" i="1" s="1"/>
  <c r="AE11" i="1"/>
  <c r="AE22" i="11" s="1"/>
  <c r="AE23" i="11" s="1"/>
  <c r="AH97" i="1"/>
  <c r="AH119" i="1"/>
  <c r="AH108" i="1"/>
  <c r="AE43" i="11" l="1"/>
  <c r="AD20" i="11"/>
  <c r="AD26" i="11" s="1"/>
  <c r="AE40" i="11"/>
  <c r="AE54" i="11"/>
  <c r="AE55" i="11"/>
  <c r="AE53" i="11"/>
  <c r="AE17" i="11" s="1"/>
  <c r="AD18" i="11"/>
  <c r="AD24" i="11" s="1"/>
  <c r="AE57" i="11"/>
  <c r="AE21" i="11" s="1"/>
  <c r="AT39" i="3"/>
  <c r="AT54" i="3" s="1"/>
  <c r="AT76" i="3" s="1"/>
  <c r="AT28" i="3" s="1"/>
  <c r="AT109" i="3" s="1"/>
  <c r="AE20" i="11"/>
  <c r="AE19" i="11"/>
  <c r="AI7" i="3"/>
  <c r="AI10" i="3" s="1"/>
  <c r="AG23" i="3"/>
  <c r="AG77" i="3"/>
  <c r="AG88" i="3" s="1"/>
  <c r="AF110" i="3"/>
  <c r="AF99" i="3"/>
  <c r="AH49" i="3"/>
  <c r="AH40" i="3"/>
  <c r="AJ36" i="3"/>
  <c r="AJ51" i="3" s="1"/>
  <c r="AJ73" i="3" s="1"/>
  <c r="AJ25" i="3" s="1"/>
  <c r="AJ106" i="3" s="1"/>
  <c r="AK37" i="3"/>
  <c r="AK52" i="3" s="1"/>
  <c r="AK74" i="3" s="1"/>
  <c r="AK26" i="3" s="1"/>
  <c r="AK107" i="3" s="1"/>
  <c r="AI35" i="3"/>
  <c r="AI50" i="3" s="1"/>
  <c r="AI72" i="3" s="1"/>
  <c r="AI24" i="3" s="1"/>
  <c r="AI105" i="3" s="1"/>
  <c r="AE13" i="2"/>
  <c r="AJ53" i="3"/>
  <c r="AJ75" i="3" s="1"/>
  <c r="AJ27" i="3" s="1"/>
  <c r="AJ108" i="3" s="1"/>
  <c r="BA103" i="2"/>
  <c r="BA22" i="1"/>
  <c r="BA114" i="2"/>
  <c r="BD48" i="2"/>
  <c r="BE33" i="2"/>
  <c r="BD33" i="1"/>
  <c r="AZ114" i="1"/>
  <c r="AZ103" i="1"/>
  <c r="AZ92" i="1"/>
  <c r="BC70" i="2"/>
  <c r="BC48" i="1"/>
  <c r="BC59" i="1" s="1"/>
  <c r="BB22" i="2"/>
  <c r="BB70" i="1"/>
  <c r="BB81" i="1" s="1"/>
  <c r="AE25" i="2"/>
  <c r="AI27" i="2"/>
  <c r="AI75" i="1"/>
  <c r="AI86" i="1" s="1"/>
  <c r="I34" i="7"/>
  <c r="AD40" i="1"/>
  <c r="AC88" i="2"/>
  <c r="AF10" i="2"/>
  <c r="AF10" i="1" s="1"/>
  <c r="AF58" i="11" s="1"/>
  <c r="AF7" i="1"/>
  <c r="AP54" i="2"/>
  <c r="AP39" i="1"/>
  <c r="AF36" i="1"/>
  <c r="AF51" i="2"/>
  <c r="AG37" i="1"/>
  <c r="AG52" i="2"/>
  <c r="AD55" i="2"/>
  <c r="AD66" i="2" s="1"/>
  <c r="AD71" i="2"/>
  <c r="J33" i="7"/>
  <c r="AC44" i="1"/>
  <c r="K33" i="7" s="1"/>
  <c r="AC115" i="2"/>
  <c r="AC29" i="2"/>
  <c r="AC104" i="2"/>
  <c r="AE35" i="1"/>
  <c r="AE50" i="2"/>
  <c r="AF74" i="1"/>
  <c r="AF85" i="1" s="1"/>
  <c r="AF26" i="2"/>
  <c r="L35" i="7"/>
  <c r="AJ38" i="1"/>
  <c r="AJ53" i="2"/>
  <c r="AD43" i="2"/>
  <c r="AE42" i="2"/>
  <c r="AE42" i="1" s="1"/>
  <c r="C35" i="7" s="1"/>
  <c r="AD24" i="2"/>
  <c r="AO28" i="2"/>
  <c r="AO76" i="1"/>
  <c r="AO87" i="1" s="1"/>
  <c r="AE18" i="11" l="1"/>
  <c r="AE24" i="11" s="1"/>
  <c r="AE25" i="11" s="1"/>
  <c r="AE26" i="11"/>
  <c r="AE27" i="11" s="1"/>
  <c r="AF55" i="11"/>
  <c r="AF54" i="11"/>
  <c r="AF57" i="11"/>
  <c r="AF53" i="11"/>
  <c r="AF56" i="11"/>
  <c r="AE15" i="2"/>
  <c r="AE13" i="1"/>
  <c r="AI9" i="3"/>
  <c r="AI11" i="3" s="1"/>
  <c r="AI13" i="3" s="1"/>
  <c r="AI15" i="3" s="1"/>
  <c r="AI34" i="3" s="1"/>
  <c r="AH43" i="3"/>
  <c r="AI42" i="3"/>
  <c r="AH55" i="3"/>
  <c r="AH66" i="3" s="1"/>
  <c r="AH71" i="3"/>
  <c r="AG29" i="3"/>
  <c r="AG104" i="3"/>
  <c r="BD70" i="2"/>
  <c r="BD48" i="1"/>
  <c r="BD59" i="1" s="1"/>
  <c r="BC22" i="2"/>
  <c r="BC70" i="1"/>
  <c r="BC81" i="1" s="1"/>
  <c r="BA103" i="1"/>
  <c r="BA114" i="1"/>
  <c r="BA92" i="1"/>
  <c r="BB103" i="2"/>
  <c r="BB22" i="1"/>
  <c r="BB114" i="2"/>
  <c r="BE48" i="2"/>
  <c r="BF33" i="2"/>
  <c r="BE33" i="1"/>
  <c r="AJ53" i="1"/>
  <c r="AJ64" i="1" s="1"/>
  <c r="AJ75" i="2"/>
  <c r="AF26" i="1"/>
  <c r="AF118" i="2"/>
  <c r="AF107" i="2"/>
  <c r="AF11" i="1"/>
  <c r="AF22" i="11" s="1"/>
  <c r="AI108" i="2"/>
  <c r="AI27" i="1"/>
  <c r="AI119" i="2"/>
  <c r="AO109" i="2"/>
  <c r="AO28" i="1"/>
  <c r="AO120" i="2"/>
  <c r="AD105" i="2"/>
  <c r="AD116" i="2"/>
  <c r="AC99" i="2"/>
  <c r="AC121" i="2"/>
  <c r="AC110" i="2"/>
  <c r="AG74" i="2"/>
  <c r="AG52" i="1"/>
  <c r="AG63" i="1" s="1"/>
  <c r="AP76" i="2"/>
  <c r="AP54" i="1"/>
  <c r="AP65" i="1" s="1"/>
  <c r="AD43" i="1"/>
  <c r="M34" i="7"/>
  <c r="AE72" i="2"/>
  <c r="AD23" i="2"/>
  <c r="AD77" i="2"/>
  <c r="AF51" i="1"/>
  <c r="AF62" i="1" s="1"/>
  <c r="AF73" i="2"/>
  <c r="AF11" i="2"/>
  <c r="AE106" i="2"/>
  <c r="AE117" i="2"/>
  <c r="AU39" i="3" l="1"/>
  <c r="AU54" i="3" s="1"/>
  <c r="AU76" i="3" s="1"/>
  <c r="AU28" i="3" s="1"/>
  <c r="AU109" i="3" s="1"/>
  <c r="F35" i="7"/>
  <c r="AE12" i="1"/>
  <c r="G35" i="7" s="1"/>
  <c r="AE15" i="1"/>
  <c r="AE34" i="2"/>
  <c r="AJ7" i="3"/>
  <c r="AJ10" i="3" s="1"/>
  <c r="AG99" i="3"/>
  <c r="AG110" i="3"/>
  <c r="AH77" i="3"/>
  <c r="AH88" i="3" s="1"/>
  <c r="AH23" i="3"/>
  <c r="AI40" i="3"/>
  <c r="AK36" i="3"/>
  <c r="AK51" i="3" s="1"/>
  <c r="AK73" i="3" s="1"/>
  <c r="AK25" i="3" s="1"/>
  <c r="AK106" i="3" s="1"/>
  <c r="AI49" i="3"/>
  <c r="AL37" i="3"/>
  <c r="AL52" i="3" s="1"/>
  <c r="AL74" i="3" s="1"/>
  <c r="AL26" i="3" s="1"/>
  <c r="AL107" i="3" s="1"/>
  <c r="AJ35" i="3"/>
  <c r="AJ50" i="3" s="1"/>
  <c r="AJ72" i="3" s="1"/>
  <c r="AJ24" i="3" s="1"/>
  <c r="AJ105" i="3" s="1"/>
  <c r="BE70" i="2"/>
  <c r="BE48" i="1"/>
  <c r="BE59" i="1" s="1"/>
  <c r="BC103" i="2"/>
  <c r="BC22" i="1"/>
  <c r="BC114" i="2"/>
  <c r="BF48" i="2"/>
  <c r="BG33" i="2"/>
  <c r="BF33" i="1"/>
  <c r="BB114" i="1"/>
  <c r="BB92" i="1"/>
  <c r="BB103" i="1"/>
  <c r="BD22" i="2"/>
  <c r="BD70" i="1"/>
  <c r="BD81" i="1" s="1"/>
  <c r="AF107" i="1"/>
  <c r="AF118" i="1"/>
  <c r="AF96" i="1"/>
  <c r="AF25" i="2"/>
  <c r="AF73" i="1"/>
  <c r="AF84" i="1" s="1"/>
  <c r="L36" i="7"/>
  <c r="AD88" i="2"/>
  <c r="AE24" i="2"/>
  <c r="J34" i="7"/>
  <c r="AD44" i="1"/>
  <c r="K34" i="7" s="1"/>
  <c r="AP28" i="2"/>
  <c r="AP76" i="1"/>
  <c r="AP87" i="1" s="1"/>
  <c r="AI108" i="1"/>
  <c r="AI119" i="1"/>
  <c r="AI97" i="1"/>
  <c r="AJ75" i="1"/>
  <c r="AJ86" i="1" s="1"/>
  <c r="AJ27" i="2"/>
  <c r="AG7" i="2"/>
  <c r="AG9" i="2" s="1"/>
  <c r="AG9" i="1" s="1"/>
  <c r="AG44" i="11" s="1"/>
  <c r="AF13" i="2"/>
  <c r="AD104" i="2"/>
  <c r="AD115" i="2"/>
  <c r="AD29" i="2"/>
  <c r="AG26" i="2"/>
  <c r="AG74" i="1"/>
  <c r="AG85" i="1" s="1"/>
  <c r="AO98" i="1"/>
  <c r="AO109" i="1"/>
  <c r="AO120" i="1"/>
  <c r="AF38" i="11" l="1"/>
  <c r="AQ39" i="2"/>
  <c r="AE49" i="2"/>
  <c r="AE40" i="2"/>
  <c r="AK38" i="3"/>
  <c r="AK53" i="3" s="1"/>
  <c r="AK75" i="3" s="1"/>
  <c r="AK27" i="3" s="1"/>
  <c r="AK108" i="3" s="1"/>
  <c r="AE34" i="1"/>
  <c r="AH37" i="2"/>
  <c r="AF35" i="2"/>
  <c r="AG36" i="2"/>
  <c r="AK38" i="2"/>
  <c r="AF15" i="2"/>
  <c r="AF15" i="1" s="1"/>
  <c r="AF13" i="1"/>
  <c r="E35" i="7"/>
  <c r="AE14" i="1"/>
  <c r="H35" i="7" s="1"/>
  <c r="AJ9" i="3"/>
  <c r="AJ11" i="3" s="1"/>
  <c r="AJ13" i="3" s="1"/>
  <c r="AJ15" i="3" s="1"/>
  <c r="AJ34" i="3" s="1"/>
  <c r="AJ42" i="3"/>
  <c r="AI43" i="3"/>
  <c r="AH29" i="3"/>
  <c r="AH104" i="3"/>
  <c r="AI71" i="3"/>
  <c r="AI55" i="3"/>
  <c r="AI66" i="3" s="1"/>
  <c r="BD103" i="2"/>
  <c r="BD22" i="1"/>
  <c r="BD114" i="2"/>
  <c r="BC103" i="1"/>
  <c r="BC92" i="1"/>
  <c r="BC114" i="1"/>
  <c r="BG48" i="2"/>
  <c r="BH33" i="2"/>
  <c r="BG33" i="1"/>
  <c r="BF70" i="2"/>
  <c r="BF48" i="1"/>
  <c r="BF59" i="1" s="1"/>
  <c r="BE22" i="2"/>
  <c r="BE70" i="1"/>
  <c r="BE81" i="1" s="1"/>
  <c r="AD99" i="2"/>
  <c r="AD121" i="2"/>
  <c r="AD110" i="2"/>
  <c r="AG10" i="2"/>
  <c r="AG10" i="1" s="1"/>
  <c r="AG58" i="11" s="1"/>
  <c r="AG7" i="1"/>
  <c r="AJ108" i="2"/>
  <c r="AJ27" i="1"/>
  <c r="AJ119" i="2"/>
  <c r="AP109" i="2"/>
  <c r="AP28" i="1"/>
  <c r="AP120" i="2"/>
  <c r="AE116" i="2"/>
  <c r="AE105" i="2"/>
  <c r="AG107" i="2"/>
  <c r="AG118" i="2"/>
  <c r="AG26" i="1"/>
  <c r="AF25" i="1"/>
  <c r="AF106" i="2"/>
  <c r="AF117" i="2"/>
  <c r="AG38" i="11" l="1"/>
  <c r="AG41" i="11" s="1"/>
  <c r="AV39" i="3"/>
  <c r="AV54" i="3" s="1"/>
  <c r="AV76" i="3" s="1"/>
  <c r="AV28" i="3" s="1"/>
  <c r="AV109" i="3" s="1"/>
  <c r="AG56" i="11"/>
  <c r="AG55" i="11"/>
  <c r="AG54" i="11"/>
  <c r="AG53" i="11"/>
  <c r="AG57" i="11"/>
  <c r="AF42" i="11"/>
  <c r="AF17" i="11"/>
  <c r="AF40" i="11"/>
  <c r="AF41" i="11"/>
  <c r="AF19" i="11" s="1"/>
  <c r="AF43" i="11"/>
  <c r="AF21" i="11" s="1"/>
  <c r="AF34" i="2"/>
  <c r="AG36" i="1"/>
  <c r="AG51" i="2"/>
  <c r="AE40" i="1"/>
  <c r="I35" i="7"/>
  <c r="F36" i="7"/>
  <c r="AF12" i="1"/>
  <c r="G36" i="7" s="1"/>
  <c r="AQ39" i="1"/>
  <c r="AQ54" i="2"/>
  <c r="AF50" i="2"/>
  <c r="AF35" i="1"/>
  <c r="AE43" i="2"/>
  <c r="AF42" i="2"/>
  <c r="AF42" i="1" s="1"/>
  <c r="C36" i="7" s="1"/>
  <c r="AK38" i="1"/>
  <c r="AK53" i="2"/>
  <c r="AH52" i="2"/>
  <c r="AH37" i="1"/>
  <c r="AE71" i="2"/>
  <c r="AE55" i="2"/>
  <c r="AE66" i="2" s="1"/>
  <c r="AK7" i="3"/>
  <c r="AK10" i="3" s="1"/>
  <c r="AI77" i="3"/>
  <c r="AI88" i="3" s="1"/>
  <c r="AI23" i="3"/>
  <c r="AH110" i="3"/>
  <c r="AH99" i="3"/>
  <c r="AL36" i="3"/>
  <c r="AL51" i="3" s="1"/>
  <c r="AL73" i="3" s="1"/>
  <c r="AL25" i="3" s="1"/>
  <c r="AL106" i="3" s="1"/>
  <c r="AJ40" i="3"/>
  <c r="AJ49" i="3"/>
  <c r="AK35" i="3"/>
  <c r="AK50" i="3" s="1"/>
  <c r="AK72" i="3" s="1"/>
  <c r="AK24" i="3" s="1"/>
  <c r="AK105" i="3" s="1"/>
  <c r="AM37" i="3"/>
  <c r="AM52" i="3" s="1"/>
  <c r="AM74" i="3" s="1"/>
  <c r="AM26" i="3" s="1"/>
  <c r="AM107" i="3" s="1"/>
  <c r="BG70" i="2"/>
  <c r="BG48" i="1"/>
  <c r="BG59" i="1" s="1"/>
  <c r="BE103" i="2"/>
  <c r="BE22" i="1"/>
  <c r="BE114" i="2"/>
  <c r="BF22" i="2"/>
  <c r="BF70" i="1"/>
  <c r="BF81" i="1" s="1"/>
  <c r="BD103" i="1"/>
  <c r="BD114" i="1"/>
  <c r="BD92" i="1"/>
  <c r="BH48" i="2"/>
  <c r="BI33" i="2"/>
  <c r="BH33" i="1"/>
  <c r="AG11" i="2"/>
  <c r="AH7" i="2" s="1"/>
  <c r="AH9" i="2" s="1"/>
  <c r="AH9" i="1" s="1"/>
  <c r="AH44" i="11" s="1"/>
  <c r="AF106" i="1"/>
  <c r="AF95" i="1"/>
  <c r="AF117" i="1"/>
  <c r="AG11" i="1"/>
  <c r="AG22" i="11" s="1"/>
  <c r="AP98" i="1"/>
  <c r="AP120" i="1"/>
  <c r="AP109" i="1"/>
  <c r="AG118" i="1"/>
  <c r="AG96" i="1"/>
  <c r="AG107" i="1"/>
  <c r="AJ108" i="1"/>
  <c r="AJ97" i="1"/>
  <c r="AJ119" i="1"/>
  <c r="AF14" i="1"/>
  <c r="H36" i="7" s="1"/>
  <c r="E36" i="7"/>
  <c r="AG40" i="11" l="1"/>
  <c r="AG42" i="11"/>
  <c r="AG43" i="11"/>
  <c r="AF20" i="11"/>
  <c r="AF26" i="11" s="1"/>
  <c r="AF18" i="11"/>
  <c r="AR39" i="2"/>
  <c r="AG35" i="2"/>
  <c r="AG50" i="2" s="1"/>
  <c r="AF40" i="2"/>
  <c r="AF43" i="2" s="1"/>
  <c r="AL38" i="2"/>
  <c r="AL53" i="2" s="1"/>
  <c r="AI37" i="2"/>
  <c r="AI52" i="2" s="1"/>
  <c r="AH36" i="2"/>
  <c r="AH36" i="1" s="1"/>
  <c r="AF49" i="2"/>
  <c r="AF71" i="2" s="1"/>
  <c r="AL38" i="3"/>
  <c r="AL38" i="1" s="1"/>
  <c r="AG19" i="11"/>
  <c r="AG17" i="11"/>
  <c r="AG20" i="11"/>
  <c r="AF34" i="1"/>
  <c r="AF40" i="1" s="1"/>
  <c r="AG21" i="11"/>
  <c r="AQ76" i="2"/>
  <c r="AQ54" i="1"/>
  <c r="AQ65" i="1" s="1"/>
  <c r="AH74" i="2"/>
  <c r="AH52" i="1"/>
  <c r="AH63" i="1" s="1"/>
  <c r="AE43" i="1"/>
  <c r="M35" i="7"/>
  <c r="AK75" i="2"/>
  <c r="AK53" i="1"/>
  <c r="AK64" i="1" s="1"/>
  <c r="AG73" i="2"/>
  <c r="AG51" i="1"/>
  <c r="AG62" i="1" s="1"/>
  <c r="AE23" i="2"/>
  <c r="AE77" i="2"/>
  <c r="AE88" i="2" s="1"/>
  <c r="AF72" i="2"/>
  <c r="AF50" i="1"/>
  <c r="AF61" i="1" s="1"/>
  <c r="AK9" i="3"/>
  <c r="AK11" i="3" s="1"/>
  <c r="AK13" i="3" s="1"/>
  <c r="AK15" i="3" s="1"/>
  <c r="AK34" i="3" s="1"/>
  <c r="AJ71" i="3"/>
  <c r="AJ55" i="3"/>
  <c r="AJ66" i="3" s="1"/>
  <c r="AI29" i="3"/>
  <c r="AI104" i="3"/>
  <c r="AJ43" i="3"/>
  <c r="AK42" i="3"/>
  <c r="AG13" i="2"/>
  <c r="BI48" i="2"/>
  <c r="BI33" i="1"/>
  <c r="BE114" i="1"/>
  <c r="BE92" i="1"/>
  <c r="BE103" i="1"/>
  <c r="BH70" i="2"/>
  <c r="BH48" i="1"/>
  <c r="BH59" i="1" s="1"/>
  <c r="BF103" i="2"/>
  <c r="BF22" i="1"/>
  <c r="BF114" i="2"/>
  <c r="BG22" i="2"/>
  <c r="BG70" i="1"/>
  <c r="BG81" i="1" s="1"/>
  <c r="AR39" i="1"/>
  <c r="AR54" i="2"/>
  <c r="AF55" i="2"/>
  <c r="AF66" i="2" s="1"/>
  <c r="AF49" i="1"/>
  <c r="L37" i="7"/>
  <c r="AH7" i="1"/>
  <c r="AH10" i="2"/>
  <c r="AH10" i="1" s="1"/>
  <c r="AH58" i="11" s="1"/>
  <c r="AF24" i="11" l="1"/>
  <c r="AG18" i="11"/>
  <c r="AG24" i="11" s="1"/>
  <c r="AG26" i="11"/>
  <c r="AG42" i="2"/>
  <c r="AG42" i="1" s="1"/>
  <c r="C37" i="7" s="1"/>
  <c r="AH51" i="2"/>
  <c r="AH73" i="2" s="1"/>
  <c r="AW39" i="3"/>
  <c r="AW54" i="3" s="1"/>
  <c r="AW76" i="3" s="1"/>
  <c r="AW28" i="3" s="1"/>
  <c r="AW109" i="3" s="1"/>
  <c r="AG35" i="1"/>
  <c r="AL53" i="3"/>
  <c r="AL75" i="3" s="1"/>
  <c r="AL27" i="3" s="1"/>
  <c r="AL108" i="3" s="1"/>
  <c r="AI37" i="1"/>
  <c r="I36" i="7"/>
  <c r="AH56" i="11"/>
  <c r="AH55" i="11"/>
  <c r="AH54" i="11"/>
  <c r="AH57" i="11"/>
  <c r="AH53" i="11"/>
  <c r="AE115" i="2"/>
  <c r="AE104" i="2"/>
  <c r="AE29" i="2"/>
  <c r="AK27" i="2"/>
  <c r="AK75" i="1"/>
  <c r="AK86" i="1" s="1"/>
  <c r="AH74" i="1"/>
  <c r="AH85" i="1" s="1"/>
  <c r="AH26" i="2"/>
  <c r="AG15" i="2"/>
  <c r="AG15" i="1" s="1"/>
  <c r="AG13" i="1"/>
  <c r="AF72" i="1"/>
  <c r="AF83" i="1" s="1"/>
  <c r="AF24" i="2"/>
  <c r="AG25" i="2"/>
  <c r="AG73" i="1"/>
  <c r="AG84" i="1" s="1"/>
  <c r="J35" i="7"/>
  <c r="AE44" i="1"/>
  <c r="K35" i="7" s="1"/>
  <c r="AQ28" i="2"/>
  <c r="AQ76" i="1"/>
  <c r="AQ87" i="1" s="1"/>
  <c r="AL7" i="3"/>
  <c r="AL9" i="3" s="1"/>
  <c r="AJ23" i="3"/>
  <c r="AJ77" i="3"/>
  <c r="AJ88" i="3" s="1"/>
  <c r="AI110" i="3"/>
  <c r="AI99" i="3"/>
  <c r="AL35" i="3"/>
  <c r="AL50" i="3" s="1"/>
  <c r="AL72" i="3" s="1"/>
  <c r="AL24" i="3" s="1"/>
  <c r="AL105" i="3" s="1"/>
  <c r="AM36" i="3"/>
  <c r="AM51" i="3" s="1"/>
  <c r="AM73" i="3" s="1"/>
  <c r="AM25" i="3" s="1"/>
  <c r="AM106" i="3" s="1"/>
  <c r="AK49" i="3"/>
  <c r="AK40" i="3"/>
  <c r="AN37" i="3"/>
  <c r="AN52" i="3" s="1"/>
  <c r="AN74" i="3" s="1"/>
  <c r="AN26" i="3" s="1"/>
  <c r="AN107" i="3" s="1"/>
  <c r="BH22" i="2"/>
  <c r="BH70" i="1"/>
  <c r="BH81" i="1" s="1"/>
  <c r="BF92" i="1"/>
  <c r="BF114" i="1"/>
  <c r="BF103" i="1"/>
  <c r="BJ48" i="2"/>
  <c r="BK33" i="2"/>
  <c r="BJ33" i="1"/>
  <c r="BG103" i="2"/>
  <c r="BG22" i="1"/>
  <c r="BG114" i="2"/>
  <c r="AH11" i="1"/>
  <c r="AH22" i="11" s="1"/>
  <c r="AH23" i="11" s="1"/>
  <c r="BI70" i="2"/>
  <c r="BI48" i="1"/>
  <c r="BI59" i="1" s="1"/>
  <c r="AF55" i="1"/>
  <c r="AF60" i="1"/>
  <c r="AH51" i="1"/>
  <c r="AH62" i="1" s="1"/>
  <c r="AL75" i="2"/>
  <c r="AG72" i="2"/>
  <c r="AG50" i="1"/>
  <c r="AR54" i="1"/>
  <c r="AR65" i="1" s="1"/>
  <c r="AR76" i="2"/>
  <c r="AI52" i="1"/>
  <c r="AI74" i="2"/>
  <c r="AH11" i="2"/>
  <c r="AF23" i="2"/>
  <c r="AF77" i="2"/>
  <c r="AF71" i="1"/>
  <c r="AF82" i="1" s="1"/>
  <c r="AF43" i="1"/>
  <c r="M36" i="7"/>
  <c r="AG61" i="1" l="1"/>
  <c r="AL53" i="1"/>
  <c r="AL64" i="1" s="1"/>
  <c r="AI63" i="1"/>
  <c r="E37" i="7"/>
  <c r="AH38" i="11"/>
  <c r="AG14" i="1"/>
  <c r="H37" i="7" s="1"/>
  <c r="AG34" i="2"/>
  <c r="AQ109" i="2"/>
  <c r="AQ28" i="1"/>
  <c r="AQ120" i="2"/>
  <c r="AG106" i="2"/>
  <c r="AG117" i="2"/>
  <c r="AG25" i="1"/>
  <c r="AK108" i="2"/>
  <c r="AK27" i="1"/>
  <c r="AK119" i="2"/>
  <c r="AF116" i="2"/>
  <c r="AF105" i="2"/>
  <c r="AF24" i="1"/>
  <c r="AH107" i="2"/>
  <c r="AH118" i="2"/>
  <c r="AH26" i="1"/>
  <c r="AE99" i="2"/>
  <c r="AE110" i="2"/>
  <c r="AE121" i="2"/>
  <c r="F37" i="7"/>
  <c r="AG12" i="1"/>
  <c r="G37" i="7" s="1"/>
  <c r="AL10" i="3"/>
  <c r="AL11" i="3" s="1"/>
  <c r="AK43" i="3"/>
  <c r="AL42" i="3"/>
  <c r="AK55" i="3"/>
  <c r="AK66" i="3" s="1"/>
  <c r="AK71" i="3"/>
  <c r="AJ29" i="3"/>
  <c r="AJ104" i="3"/>
  <c r="L38" i="7"/>
  <c r="BK48" i="2"/>
  <c r="BL33" i="2"/>
  <c r="BK33" i="1"/>
  <c r="BG114" i="1"/>
  <c r="BG103" i="1"/>
  <c r="BG92" i="1"/>
  <c r="BJ70" i="2"/>
  <c r="BJ48" i="1"/>
  <c r="BJ59" i="1" s="1"/>
  <c r="BI22" i="2"/>
  <c r="BI70" i="1"/>
  <c r="BI81" i="1" s="1"/>
  <c r="BH103" i="2"/>
  <c r="BH22" i="1"/>
  <c r="BH114" i="2"/>
  <c r="AI74" i="1"/>
  <c r="AI85" i="1" s="1"/>
  <c r="AI26" i="2"/>
  <c r="AL75" i="1"/>
  <c r="AL27" i="2"/>
  <c r="AF29" i="2"/>
  <c r="AF23" i="1"/>
  <c r="AF115" i="2"/>
  <c r="AF104" i="2"/>
  <c r="N36" i="7"/>
  <c r="AF66" i="1"/>
  <c r="O36" i="7" s="1"/>
  <c r="J36" i="7"/>
  <c r="AF44" i="1"/>
  <c r="K36" i="7" s="1"/>
  <c r="AR76" i="1"/>
  <c r="AR87" i="1" s="1"/>
  <c r="AR28" i="2"/>
  <c r="AF77" i="1"/>
  <c r="AF88" i="2"/>
  <c r="AI7" i="2"/>
  <c r="AI9" i="2" s="1"/>
  <c r="AI9" i="1" s="1"/>
  <c r="AI44" i="11" s="1"/>
  <c r="AH13" i="2"/>
  <c r="AG72" i="1"/>
  <c r="AG83" i="1" s="1"/>
  <c r="AG24" i="2"/>
  <c r="AH73" i="1"/>
  <c r="AH84" i="1" s="1"/>
  <c r="AH25" i="2"/>
  <c r="AL86" i="1" l="1"/>
  <c r="AS39" i="2"/>
  <c r="AS39" i="1" s="1"/>
  <c r="AH43" i="11"/>
  <c r="AH21" i="11" s="1"/>
  <c r="AH42" i="11"/>
  <c r="AH41" i="11"/>
  <c r="AH19" i="11" s="1"/>
  <c r="AH40" i="11"/>
  <c r="AH17" i="11"/>
  <c r="AG49" i="2"/>
  <c r="AG49" i="1" s="1"/>
  <c r="AG55" i="1" s="1"/>
  <c r="AG40" i="2"/>
  <c r="AG43" i="2" s="1"/>
  <c r="AJ37" i="2"/>
  <c r="AI36" i="2"/>
  <c r="AI51" i="2" s="1"/>
  <c r="AI51" i="1" s="1"/>
  <c r="AH35" i="2"/>
  <c r="AG34" i="1"/>
  <c r="AM38" i="3"/>
  <c r="AM53" i="3" s="1"/>
  <c r="AM75" i="3" s="1"/>
  <c r="AM27" i="3" s="1"/>
  <c r="AM108" i="3" s="1"/>
  <c r="AM38" i="2"/>
  <c r="AF116" i="1"/>
  <c r="AF94" i="1"/>
  <c r="AF105" i="1"/>
  <c r="AK119" i="1"/>
  <c r="AK97" i="1"/>
  <c r="AK108" i="1"/>
  <c r="AH107" i="1"/>
  <c r="AH118" i="1"/>
  <c r="AH96" i="1"/>
  <c r="AH15" i="2"/>
  <c r="AH34" i="2" s="1"/>
  <c r="AH13" i="1"/>
  <c r="AG106" i="1"/>
  <c r="AG95" i="1"/>
  <c r="AG117" i="1"/>
  <c r="AQ120" i="1"/>
  <c r="AQ98" i="1"/>
  <c r="AQ109" i="1"/>
  <c r="AM7" i="3"/>
  <c r="AL13" i="3"/>
  <c r="AL15" i="3" s="1"/>
  <c r="AL34" i="3" s="1"/>
  <c r="AJ110" i="3"/>
  <c r="AJ99" i="3"/>
  <c r="AK23" i="3"/>
  <c r="AK77" i="3"/>
  <c r="AK88" i="3" s="1"/>
  <c r="BH103" i="1"/>
  <c r="BH114" i="1"/>
  <c r="BH92" i="1"/>
  <c r="BJ22" i="2"/>
  <c r="BJ70" i="1"/>
  <c r="BJ81" i="1" s="1"/>
  <c r="BL48" i="2"/>
  <c r="BM33" i="2"/>
  <c r="BL33" i="1"/>
  <c r="BI103" i="2"/>
  <c r="BI22" i="1"/>
  <c r="G34" i="9" s="1"/>
  <c r="BI114" i="2"/>
  <c r="BK70" i="2"/>
  <c r="BK48" i="1"/>
  <c r="BK59" i="1" s="1"/>
  <c r="AI10" i="2"/>
  <c r="AI10" i="1" s="1"/>
  <c r="AI58" i="11" s="1"/>
  <c r="AI7" i="1"/>
  <c r="AH117" i="2"/>
  <c r="AH106" i="2"/>
  <c r="AH25" i="1"/>
  <c r="AF99" i="2"/>
  <c r="AF121" i="2"/>
  <c r="AF110" i="2"/>
  <c r="AG116" i="2"/>
  <c r="AG24" i="1"/>
  <c r="AG105" i="2"/>
  <c r="AF88" i="1"/>
  <c r="P36" i="7" s="1"/>
  <c r="Q36" i="7"/>
  <c r="AI107" i="2"/>
  <c r="AI118" i="2"/>
  <c r="AI26" i="1"/>
  <c r="AL119" i="2"/>
  <c r="AL108" i="2"/>
  <c r="AL27" i="1"/>
  <c r="AR28" i="1"/>
  <c r="AR109" i="2"/>
  <c r="AR120" i="2"/>
  <c r="AF29" i="1"/>
  <c r="AF93" i="1"/>
  <c r="AF115" i="1"/>
  <c r="AF104" i="1"/>
  <c r="AH20" i="11" l="1"/>
  <c r="AH26" i="11" s="1"/>
  <c r="AH27" i="11" s="1"/>
  <c r="AH18" i="11"/>
  <c r="AT39" i="2"/>
  <c r="AX39" i="3"/>
  <c r="AX54" i="3" s="1"/>
  <c r="AX76" i="3" s="1"/>
  <c r="AX28" i="3" s="1"/>
  <c r="AX109" i="3" s="1"/>
  <c r="AG71" i="2"/>
  <c r="AG23" i="2" s="1"/>
  <c r="AG23" i="1" s="1"/>
  <c r="AI56" i="11"/>
  <c r="AI57" i="11"/>
  <c r="AI54" i="11"/>
  <c r="AI53" i="11"/>
  <c r="AI55" i="11"/>
  <c r="AG55" i="2"/>
  <c r="AG66" i="2" s="1"/>
  <c r="AG60" i="1"/>
  <c r="AI36" i="1"/>
  <c r="AI62" i="1" s="1"/>
  <c r="AH42" i="2"/>
  <c r="AH42" i="1" s="1"/>
  <c r="C38" i="7" s="1"/>
  <c r="AH15" i="1"/>
  <c r="AS54" i="2"/>
  <c r="AS54" i="1" s="1"/>
  <c r="AS65" i="1" s="1"/>
  <c r="AI73" i="2"/>
  <c r="AI25" i="2" s="1"/>
  <c r="AJ37" i="1"/>
  <c r="AJ52" i="2"/>
  <c r="I37" i="7"/>
  <c r="AG40" i="1"/>
  <c r="AG66" i="1" s="1"/>
  <c r="O37" i="7" s="1"/>
  <c r="AM53" i="2"/>
  <c r="AM38" i="1"/>
  <c r="AH50" i="2"/>
  <c r="AH35" i="1"/>
  <c r="F38" i="7"/>
  <c r="AH12" i="1"/>
  <c r="G38" i="7" s="1"/>
  <c r="AM35" i="3"/>
  <c r="AM50" i="3" s="1"/>
  <c r="AM72" i="3" s="1"/>
  <c r="AM24" i="3" s="1"/>
  <c r="AM105" i="3" s="1"/>
  <c r="AO37" i="3"/>
  <c r="AO52" i="3" s="1"/>
  <c r="AO74" i="3" s="1"/>
  <c r="AO26" i="3" s="1"/>
  <c r="AO107" i="3" s="1"/>
  <c r="AN36" i="3"/>
  <c r="AN51" i="3" s="1"/>
  <c r="AN73" i="3" s="1"/>
  <c r="AN25" i="3" s="1"/>
  <c r="AN106" i="3" s="1"/>
  <c r="AL40" i="3"/>
  <c r="AM42" i="3" s="1"/>
  <c r="AL49" i="3"/>
  <c r="AK29" i="3"/>
  <c r="AK104" i="3"/>
  <c r="AM10" i="3"/>
  <c r="AM9" i="3"/>
  <c r="AN38" i="3"/>
  <c r="AI11" i="2"/>
  <c r="AI13" i="2" s="1"/>
  <c r="BJ103" i="2"/>
  <c r="BJ22" i="1"/>
  <c r="BJ114" i="2"/>
  <c r="BM48" i="2"/>
  <c r="BN33" i="2"/>
  <c r="BM33" i="1"/>
  <c r="BK22" i="2"/>
  <c r="BK70" i="1"/>
  <c r="BK81" i="1" s="1"/>
  <c r="BI103" i="1"/>
  <c r="BI92" i="1"/>
  <c r="BI114" i="1"/>
  <c r="BL70" i="2"/>
  <c r="BL48" i="1"/>
  <c r="BL59" i="1" s="1"/>
  <c r="AI11" i="1"/>
  <c r="AH117" i="1"/>
  <c r="AH95" i="1"/>
  <c r="AH106" i="1"/>
  <c r="AL119" i="1"/>
  <c r="AL108" i="1"/>
  <c r="AL97" i="1"/>
  <c r="N37" i="7"/>
  <c r="AR120" i="1"/>
  <c r="AR98" i="1"/>
  <c r="AR109" i="1"/>
  <c r="AJ36" i="2"/>
  <c r="AI35" i="2"/>
  <c r="AH40" i="2"/>
  <c r="AH49" i="2"/>
  <c r="AH34" i="1"/>
  <c r="AN38" i="2"/>
  <c r="AK37" i="2"/>
  <c r="AI107" i="1"/>
  <c r="AI96" i="1"/>
  <c r="AI118" i="1"/>
  <c r="AF121" i="1"/>
  <c r="U36" i="7" s="1"/>
  <c r="S36" i="7"/>
  <c r="AF110" i="1"/>
  <c r="T36" i="7" s="1"/>
  <c r="AF99" i="1"/>
  <c r="R36" i="7" s="1"/>
  <c r="AG29" i="2"/>
  <c r="AG94" i="1"/>
  <c r="AG105" i="1"/>
  <c r="AG116" i="1"/>
  <c r="AH24" i="11" l="1"/>
  <c r="AH25" i="11" s="1"/>
  <c r="AG77" i="2"/>
  <c r="AG77" i="1" s="1"/>
  <c r="AG71" i="1"/>
  <c r="AG82" i="1" s="1"/>
  <c r="AG115" i="2"/>
  <c r="AG104" i="2"/>
  <c r="AH14" i="1"/>
  <c r="H38" i="7" s="1"/>
  <c r="AI38" i="11"/>
  <c r="L39" i="7"/>
  <c r="AI22" i="11"/>
  <c r="AI73" i="1"/>
  <c r="AI84" i="1" s="1"/>
  <c r="AS76" i="2"/>
  <c r="AS76" i="1" s="1"/>
  <c r="AS87" i="1" s="1"/>
  <c r="E38" i="7"/>
  <c r="AG88" i="2"/>
  <c r="AJ52" i="1"/>
  <c r="AJ63" i="1" s="1"/>
  <c r="AJ74" i="2"/>
  <c r="AM75" i="2"/>
  <c r="AM53" i="1"/>
  <c r="AM64" i="1" s="1"/>
  <c r="M37" i="7"/>
  <c r="AG43" i="1"/>
  <c r="AH72" i="2"/>
  <c r="AH50" i="1"/>
  <c r="AH61" i="1" s="1"/>
  <c r="AI15" i="2"/>
  <c r="AI34" i="2" s="1"/>
  <c r="AI13" i="1"/>
  <c r="F39" i="7" s="1"/>
  <c r="AM11" i="3"/>
  <c r="AM13" i="3" s="1"/>
  <c r="AM15" i="3" s="1"/>
  <c r="AM34" i="3" s="1"/>
  <c r="AL43" i="3"/>
  <c r="AK99" i="3"/>
  <c r="AK110" i="3"/>
  <c r="AL71" i="3"/>
  <c r="AL55" i="3"/>
  <c r="AL66" i="3" s="1"/>
  <c r="AJ7" i="2"/>
  <c r="AJ10" i="2" s="1"/>
  <c r="AJ10" i="1" s="1"/>
  <c r="AJ58" i="11" s="1"/>
  <c r="AN53" i="3"/>
  <c r="AN75" i="3" s="1"/>
  <c r="AN27" i="3" s="1"/>
  <c r="AN108" i="3" s="1"/>
  <c r="BM70" i="2"/>
  <c r="BM48" i="1"/>
  <c r="BM59" i="1" s="1"/>
  <c r="BK103" i="2"/>
  <c r="BK22" i="1"/>
  <c r="BK114" i="2"/>
  <c r="BL22" i="2"/>
  <c r="BL70" i="1"/>
  <c r="BL81" i="1" s="1"/>
  <c r="BJ114" i="1"/>
  <c r="BJ103" i="1"/>
  <c r="BJ92" i="1"/>
  <c r="BN48" i="2"/>
  <c r="BO33" i="2"/>
  <c r="BN33" i="1"/>
  <c r="AG104" i="1"/>
  <c r="AG29" i="1"/>
  <c r="AG115" i="1"/>
  <c r="AK37" i="1"/>
  <c r="AK52" i="2"/>
  <c r="AT54" i="2"/>
  <c r="AT39" i="1"/>
  <c r="AH55" i="2"/>
  <c r="AH66" i="2" s="1"/>
  <c r="AH49" i="1"/>
  <c r="AH71" i="2"/>
  <c r="AG99" i="2"/>
  <c r="AG110" i="2"/>
  <c r="AG121" i="2"/>
  <c r="AN53" i="2"/>
  <c r="AN38" i="1"/>
  <c r="AH43" i="2"/>
  <c r="AI42" i="2"/>
  <c r="AI42" i="1" s="1"/>
  <c r="C39" i="7" s="1"/>
  <c r="AI117" i="2"/>
  <c r="AI106" i="2"/>
  <c r="AI25" i="1"/>
  <c r="AJ36" i="1"/>
  <c r="AJ51" i="2"/>
  <c r="AH40" i="1"/>
  <c r="I38" i="7"/>
  <c r="AI50" i="2"/>
  <c r="AI35" i="1"/>
  <c r="Q37" i="7"/>
  <c r="AG88" i="1"/>
  <c r="P37" i="7" s="1"/>
  <c r="AG93" i="1" l="1"/>
  <c r="AU39" i="2"/>
  <c r="AY39" i="3"/>
  <c r="AY54" i="3" s="1"/>
  <c r="AY76" i="3" s="1"/>
  <c r="AY28" i="3" s="1"/>
  <c r="AY109" i="3" s="1"/>
  <c r="AI42" i="11"/>
  <c r="AI41" i="11"/>
  <c r="AI19" i="11" s="1"/>
  <c r="AI40" i="11"/>
  <c r="AI43" i="11"/>
  <c r="AI21" i="11" s="1"/>
  <c r="AI17" i="11"/>
  <c r="AJ56" i="11"/>
  <c r="AJ53" i="11"/>
  <c r="AJ54" i="11"/>
  <c r="AJ57" i="11"/>
  <c r="AJ55" i="11"/>
  <c r="AS28" i="2"/>
  <c r="AS120" i="2" s="1"/>
  <c r="AJ26" i="2"/>
  <c r="AJ74" i="1"/>
  <c r="AJ85" i="1" s="1"/>
  <c r="AG44" i="1"/>
  <c r="K37" i="7" s="1"/>
  <c r="J37" i="7"/>
  <c r="AI15" i="1"/>
  <c r="AI12" i="1"/>
  <c r="G39" i="7" s="1"/>
  <c r="AH72" i="1"/>
  <c r="AH83" i="1" s="1"/>
  <c r="AH24" i="2"/>
  <c r="AM27" i="2"/>
  <c r="AM75" i="1"/>
  <c r="AM86" i="1" s="1"/>
  <c r="AN7" i="3"/>
  <c r="AN10" i="3" s="1"/>
  <c r="AL23" i="3"/>
  <c r="AL77" i="3"/>
  <c r="AL88" i="3" s="1"/>
  <c r="AM40" i="3"/>
  <c r="AP37" i="3"/>
  <c r="AP52" i="3" s="1"/>
  <c r="AP74" i="3" s="1"/>
  <c r="AP26" i="3" s="1"/>
  <c r="AP107" i="3" s="1"/>
  <c r="AO36" i="3"/>
  <c r="AO51" i="3" s="1"/>
  <c r="AO73" i="3" s="1"/>
  <c r="AO25" i="3" s="1"/>
  <c r="AO106" i="3" s="1"/>
  <c r="AN35" i="3"/>
  <c r="AN50" i="3" s="1"/>
  <c r="AN72" i="3" s="1"/>
  <c r="AN24" i="3" s="1"/>
  <c r="AN105" i="3" s="1"/>
  <c r="AM49" i="3"/>
  <c r="AJ7" i="1"/>
  <c r="AJ9" i="2"/>
  <c r="AJ9" i="1" s="1"/>
  <c r="AJ44" i="11" s="1"/>
  <c r="AO38" i="3"/>
  <c r="BO48" i="2"/>
  <c r="BP33" i="2"/>
  <c r="BO33" i="1"/>
  <c r="BK103" i="1"/>
  <c r="BK92" i="1"/>
  <c r="BK114" i="1"/>
  <c r="BN70" i="2"/>
  <c r="BN48" i="1"/>
  <c r="BN59" i="1" s="1"/>
  <c r="BL103" i="2"/>
  <c r="BL22" i="1"/>
  <c r="BL114" i="2"/>
  <c r="BM22" i="2"/>
  <c r="BM70" i="1"/>
  <c r="BM81" i="1" s="1"/>
  <c r="AH43" i="1"/>
  <c r="M38" i="7"/>
  <c r="AJ73" i="2"/>
  <c r="AJ51" i="1"/>
  <c r="AJ62" i="1" s="1"/>
  <c r="AN53" i="1"/>
  <c r="AN64" i="1" s="1"/>
  <c r="AN75" i="2"/>
  <c r="AH23" i="2"/>
  <c r="AH71" i="1"/>
  <c r="AH82" i="1" s="1"/>
  <c r="AH77" i="2"/>
  <c r="AK36" i="2"/>
  <c r="AI49" i="2"/>
  <c r="AJ35" i="2"/>
  <c r="AL37" i="2"/>
  <c r="AI34" i="1"/>
  <c r="AI40" i="2"/>
  <c r="AO38" i="2"/>
  <c r="AT54" i="1"/>
  <c r="AT65" i="1" s="1"/>
  <c r="AT76" i="2"/>
  <c r="AH55" i="1"/>
  <c r="AH60" i="1"/>
  <c r="S37" i="7"/>
  <c r="AG99" i="1"/>
  <c r="R37" i="7" s="1"/>
  <c r="AG121" i="1"/>
  <c r="U37" i="7" s="1"/>
  <c r="AG110" i="1"/>
  <c r="T37" i="7" s="1"/>
  <c r="AI50" i="1"/>
  <c r="AI61" i="1" s="1"/>
  <c r="AI72" i="2"/>
  <c r="AI106" i="1"/>
  <c r="AI95" i="1"/>
  <c r="AI117" i="1"/>
  <c r="AK74" i="2"/>
  <c r="AK52" i="1"/>
  <c r="AK63" i="1" s="1"/>
  <c r="AI20" i="11" l="1"/>
  <c r="AI26" i="11" s="1"/>
  <c r="AI18" i="11"/>
  <c r="AI24" i="11" s="1"/>
  <c r="E39" i="7"/>
  <c r="AJ38" i="11"/>
  <c r="AJ42" i="11" s="1"/>
  <c r="AS28" i="1"/>
  <c r="AS109" i="1" s="1"/>
  <c r="AS109" i="2"/>
  <c r="AI14" i="1"/>
  <c r="H39" i="7" s="1"/>
  <c r="AJ26" i="1"/>
  <c r="AJ118" i="2"/>
  <c r="AJ107" i="2"/>
  <c r="AM119" i="2"/>
  <c r="AM108" i="2"/>
  <c r="AM27" i="1"/>
  <c r="AH24" i="1"/>
  <c r="AH105" i="2"/>
  <c r="AH116" i="2"/>
  <c r="AJ11" i="1"/>
  <c r="AN9" i="3"/>
  <c r="AN11" i="3" s="1"/>
  <c r="AO7" i="3" s="1"/>
  <c r="AO10" i="3" s="1"/>
  <c r="AJ11" i="2"/>
  <c r="AL29" i="3"/>
  <c r="AL99" i="3" s="1"/>
  <c r="AL104" i="3"/>
  <c r="AM71" i="3"/>
  <c r="AM55" i="3"/>
  <c r="AM66" i="3" s="1"/>
  <c r="AN42" i="3"/>
  <c r="AM43" i="3"/>
  <c r="AO53" i="3"/>
  <c r="AO75" i="3" s="1"/>
  <c r="AO27" i="3" s="1"/>
  <c r="AO108" i="3" s="1"/>
  <c r="BN22" i="2"/>
  <c r="BN70" i="1"/>
  <c r="BN81" i="1" s="1"/>
  <c r="BM103" i="2"/>
  <c r="BM22" i="1"/>
  <c r="BM114" i="2"/>
  <c r="BL114" i="1"/>
  <c r="BL92" i="1"/>
  <c r="BL103" i="1"/>
  <c r="BP48" i="2"/>
  <c r="BQ33" i="2"/>
  <c r="BP33" i="1"/>
  <c r="BO70" i="2"/>
  <c r="BO48" i="1"/>
  <c r="BO59" i="1" s="1"/>
  <c r="AI24" i="2"/>
  <c r="AI72" i="1"/>
  <c r="AI83" i="1" s="1"/>
  <c r="AK74" i="1"/>
  <c r="AK85" i="1" s="1"/>
  <c r="AK26" i="2"/>
  <c r="AT28" i="2"/>
  <c r="AT76" i="1"/>
  <c r="AT87" i="1" s="1"/>
  <c r="AL52" i="2"/>
  <c r="AL37" i="1"/>
  <c r="AK51" i="2"/>
  <c r="AK36" i="1"/>
  <c r="AN27" i="2"/>
  <c r="AN75" i="1"/>
  <c r="AN86" i="1" s="1"/>
  <c r="AI40" i="1"/>
  <c r="M39" i="7" s="1"/>
  <c r="I39" i="7"/>
  <c r="AH29" i="2"/>
  <c r="AH23" i="1"/>
  <c r="AH104" i="2"/>
  <c r="AH115" i="2"/>
  <c r="AO53" i="2"/>
  <c r="AO38" i="1"/>
  <c r="AJ50" i="2"/>
  <c r="AJ35" i="1"/>
  <c r="AH88" i="2"/>
  <c r="AH77" i="1"/>
  <c r="J38" i="7"/>
  <c r="AH44" i="1"/>
  <c r="K38" i="7" s="1"/>
  <c r="AU39" i="1"/>
  <c r="AU54" i="2"/>
  <c r="AJ25" i="2"/>
  <c r="AJ73" i="1"/>
  <c r="AJ84" i="1" s="1"/>
  <c r="N38" i="7"/>
  <c r="AH66" i="1"/>
  <c r="O38" i="7" s="1"/>
  <c r="AI43" i="2"/>
  <c r="AJ42" i="2"/>
  <c r="AJ42" i="1" s="1"/>
  <c r="C40" i="7" s="1"/>
  <c r="AI49" i="1"/>
  <c r="AI55" i="2"/>
  <c r="AI66" i="2" s="1"/>
  <c r="AI71" i="2"/>
  <c r="AJ20" i="11" l="1"/>
  <c r="AJ43" i="11"/>
  <c r="AJ21" i="11" s="1"/>
  <c r="L40" i="7"/>
  <c r="AJ22" i="11"/>
  <c r="AJ17" i="11"/>
  <c r="AJ41" i="11"/>
  <c r="AJ19" i="11" s="1"/>
  <c r="AJ40" i="11"/>
  <c r="AS98" i="1"/>
  <c r="AS120" i="1"/>
  <c r="AJ118" i="1"/>
  <c r="AJ96" i="1"/>
  <c r="AJ107" i="1"/>
  <c r="AM119" i="1"/>
  <c r="AM108" i="1"/>
  <c r="AM97" i="1"/>
  <c r="AH105" i="1"/>
  <c r="AH116" i="1"/>
  <c r="AH94" i="1"/>
  <c r="AO9" i="3"/>
  <c r="AO11" i="3" s="1"/>
  <c r="AN13" i="3"/>
  <c r="AN15" i="3" s="1"/>
  <c r="AN34" i="3" s="1"/>
  <c r="AJ13" i="2"/>
  <c r="AK7" i="2"/>
  <c r="AL110" i="3"/>
  <c r="AM77" i="3"/>
  <c r="AM88" i="3" s="1"/>
  <c r="AM23" i="3"/>
  <c r="AI43" i="1"/>
  <c r="AI44" i="1" s="1"/>
  <c r="K39" i="7" s="1"/>
  <c r="BM103" i="1"/>
  <c r="BM114" i="1"/>
  <c r="BM92" i="1"/>
  <c r="BQ48" i="2"/>
  <c r="BR33" i="2"/>
  <c r="BQ33" i="1"/>
  <c r="BO22" i="2"/>
  <c r="BO70" i="1"/>
  <c r="BO81" i="1" s="1"/>
  <c r="BP70" i="2"/>
  <c r="BP48" i="1"/>
  <c r="BP59" i="1" s="1"/>
  <c r="BN103" i="2"/>
  <c r="BN22" i="1"/>
  <c r="BN114" i="2"/>
  <c r="AH99" i="2"/>
  <c r="AH110" i="2"/>
  <c r="AH121" i="2"/>
  <c r="AN108" i="2"/>
  <c r="AN27" i="1"/>
  <c r="AN119" i="2"/>
  <c r="AL52" i="1"/>
  <c r="AL63" i="1" s="1"/>
  <c r="AL74" i="2"/>
  <c r="AK107" i="2"/>
  <c r="AK26" i="1"/>
  <c r="AK118" i="2"/>
  <c r="AO53" i="1"/>
  <c r="AO64" i="1" s="1"/>
  <c r="AO75" i="2"/>
  <c r="AT120" i="2"/>
  <c r="AT109" i="2"/>
  <c r="AT28" i="1"/>
  <c r="AI60" i="1"/>
  <c r="AI55" i="1"/>
  <c r="AJ25" i="1"/>
  <c r="AJ106" i="2"/>
  <c r="AJ117" i="2"/>
  <c r="AJ50" i="1"/>
  <c r="AJ61" i="1" s="1"/>
  <c r="AJ72" i="2"/>
  <c r="AI23" i="2"/>
  <c r="AI77" i="2"/>
  <c r="AI71" i="1"/>
  <c r="AI82" i="1" s="1"/>
  <c r="AU76" i="2"/>
  <c r="AU54" i="1"/>
  <c r="AU65" i="1" s="1"/>
  <c r="AH88" i="1"/>
  <c r="P38" i="7" s="1"/>
  <c r="Q38" i="7"/>
  <c r="AH29" i="1"/>
  <c r="AH104" i="1"/>
  <c r="AH93" i="1"/>
  <c r="AH115" i="1"/>
  <c r="AK51" i="1"/>
  <c r="AK62" i="1" s="1"/>
  <c r="AK73" i="2"/>
  <c r="AI116" i="2"/>
  <c r="AI105" i="2"/>
  <c r="AI24" i="1"/>
  <c r="AJ26" i="11" l="1"/>
  <c r="AJ18" i="11"/>
  <c r="AJ24" i="11" s="1"/>
  <c r="AZ39" i="3"/>
  <c r="AJ15" i="2"/>
  <c r="AJ34" i="2" s="1"/>
  <c r="AJ13" i="1"/>
  <c r="AO13" i="3"/>
  <c r="AO15" i="3" s="1"/>
  <c r="AO34" i="3" s="1"/>
  <c r="AP7" i="3"/>
  <c r="AP10" i="3" s="1"/>
  <c r="AO35" i="3"/>
  <c r="AO50" i="3" s="1"/>
  <c r="AO72" i="3" s="1"/>
  <c r="AO24" i="3" s="1"/>
  <c r="AO105" i="3" s="1"/>
  <c r="AP36" i="3"/>
  <c r="AP51" i="3" s="1"/>
  <c r="AP73" i="3" s="1"/>
  <c r="AP25" i="3" s="1"/>
  <c r="AP106" i="3" s="1"/>
  <c r="AN49" i="3"/>
  <c r="AZ54" i="3"/>
  <c r="AZ76" i="3" s="1"/>
  <c r="AZ28" i="3" s="1"/>
  <c r="AZ109" i="3" s="1"/>
  <c r="AN40" i="3"/>
  <c r="AO42" i="3" s="1"/>
  <c r="AQ37" i="3"/>
  <c r="AQ52" i="3" s="1"/>
  <c r="AQ74" i="3" s="1"/>
  <c r="AQ26" i="3" s="1"/>
  <c r="AQ107" i="3" s="1"/>
  <c r="AK9" i="2"/>
  <c r="AK7" i="1"/>
  <c r="AK10" i="2"/>
  <c r="AK10" i="1" s="1"/>
  <c r="AK58" i="11" s="1"/>
  <c r="AM29" i="3"/>
  <c r="AM99" i="3" s="1"/>
  <c r="AM104" i="3"/>
  <c r="J39" i="7"/>
  <c r="BP22" i="2"/>
  <c r="BP70" i="1"/>
  <c r="BP81" i="1" s="1"/>
  <c r="BR48" i="2"/>
  <c r="BS33" i="2"/>
  <c r="BR33" i="1"/>
  <c r="BO103" i="2"/>
  <c r="BO22" i="1"/>
  <c r="BO114" i="2"/>
  <c r="BN114" i="1"/>
  <c r="BN103" i="1"/>
  <c r="BN92" i="1"/>
  <c r="BQ70" i="2"/>
  <c r="BQ48" i="1"/>
  <c r="BQ59" i="1" s="1"/>
  <c r="AJ117" i="1"/>
  <c r="AJ106" i="1"/>
  <c r="AJ95" i="1"/>
  <c r="N39" i="7"/>
  <c r="AI66" i="1"/>
  <c r="O39" i="7" s="1"/>
  <c r="AI94" i="1"/>
  <c r="AI116" i="1"/>
  <c r="AI105" i="1"/>
  <c r="AU28" i="2"/>
  <c r="AU76" i="1"/>
  <c r="AU87" i="1" s="1"/>
  <c r="AJ72" i="1"/>
  <c r="AJ83" i="1" s="1"/>
  <c r="AJ24" i="2"/>
  <c r="AI77" i="1"/>
  <c r="AI88" i="2"/>
  <c r="AO75" i="1"/>
  <c r="AO86" i="1" s="1"/>
  <c r="AO27" i="2"/>
  <c r="AK118" i="1"/>
  <c r="AK96" i="1"/>
  <c r="AK107" i="1"/>
  <c r="S38" i="7"/>
  <c r="AH99" i="1"/>
  <c r="R38" i="7" s="1"/>
  <c r="AH121" i="1"/>
  <c r="U38" i="7" s="1"/>
  <c r="AH110" i="1"/>
  <c r="T38" i="7" s="1"/>
  <c r="AL26" i="2"/>
  <c r="AL74" i="1"/>
  <c r="AL85" i="1" s="1"/>
  <c r="AK73" i="1"/>
  <c r="AK84" i="1" s="1"/>
  <c r="AK25" i="2"/>
  <c r="AI104" i="2"/>
  <c r="AI115" i="2"/>
  <c r="AI29" i="2"/>
  <c r="AI23" i="1"/>
  <c r="AT109" i="1"/>
  <c r="AT120" i="1"/>
  <c r="AT98" i="1"/>
  <c r="AN119" i="1"/>
  <c r="AN108" i="1"/>
  <c r="AN97" i="1"/>
  <c r="AV39" i="2" l="1"/>
  <c r="AO49" i="3"/>
  <c r="AO55" i="3" s="1"/>
  <c r="BA39" i="3"/>
  <c r="BA54" i="3" s="1"/>
  <c r="BA76" i="3" s="1"/>
  <c r="BA28" i="3" s="1"/>
  <c r="BA109" i="3" s="1"/>
  <c r="AK57" i="11"/>
  <c r="AK53" i="11"/>
  <c r="AK56" i="11"/>
  <c r="AK55" i="11"/>
  <c r="AK54" i="11"/>
  <c r="AJ15" i="1"/>
  <c r="AP35" i="3"/>
  <c r="AP50" i="3" s="1"/>
  <c r="AP72" i="3" s="1"/>
  <c r="AP24" i="3" s="1"/>
  <c r="AP105" i="3" s="1"/>
  <c r="F40" i="7"/>
  <c r="AJ12" i="1"/>
  <c r="G40" i="7" s="1"/>
  <c r="AR37" i="3"/>
  <c r="AR52" i="3" s="1"/>
  <c r="AR74" i="3" s="1"/>
  <c r="AR26" i="3" s="1"/>
  <c r="AR107" i="3" s="1"/>
  <c r="AQ36" i="3"/>
  <c r="AQ51" i="3" s="1"/>
  <c r="AQ73" i="3" s="1"/>
  <c r="AQ25" i="3" s="1"/>
  <c r="AQ106" i="3" s="1"/>
  <c r="AO40" i="3"/>
  <c r="AP42" i="3" s="1"/>
  <c r="AN71" i="3"/>
  <c r="AN55" i="3"/>
  <c r="AN66" i="3" s="1"/>
  <c r="AN43" i="3"/>
  <c r="AJ34" i="1"/>
  <c r="AK35" i="2"/>
  <c r="AL36" i="2"/>
  <c r="AJ49" i="2"/>
  <c r="AM37" i="2"/>
  <c r="AP38" i="3"/>
  <c r="AJ40" i="2"/>
  <c r="AP38" i="2"/>
  <c r="AK9" i="1"/>
  <c r="AK11" i="2"/>
  <c r="AM110" i="3"/>
  <c r="BP103" i="2"/>
  <c r="BP22" i="1"/>
  <c r="BP114" i="2"/>
  <c r="BQ22" i="2"/>
  <c r="BQ70" i="1"/>
  <c r="BQ81" i="1" s="1"/>
  <c r="BS48" i="2"/>
  <c r="BT33" i="2"/>
  <c r="BS33" i="1"/>
  <c r="BO92" i="1"/>
  <c r="BO114" i="1"/>
  <c r="BO103" i="1"/>
  <c r="BR70" i="2"/>
  <c r="BR48" i="1"/>
  <c r="BR59" i="1" s="1"/>
  <c r="AL107" i="2"/>
  <c r="AL26" i="1"/>
  <c r="AL118" i="2"/>
  <c r="AJ105" i="2"/>
  <c r="AJ24" i="1"/>
  <c r="AJ116" i="2"/>
  <c r="AI104" i="1"/>
  <c r="AI115" i="1"/>
  <c r="AI93" i="1"/>
  <c r="AI29" i="1"/>
  <c r="AK25" i="1"/>
  <c r="AK117" i="2"/>
  <c r="AK106" i="2"/>
  <c r="AI99" i="2"/>
  <c r="AI110" i="2"/>
  <c r="AI121" i="2"/>
  <c r="AO119" i="2"/>
  <c r="AO27" i="1"/>
  <c r="AO108" i="2"/>
  <c r="Q39" i="7"/>
  <c r="AI88" i="1"/>
  <c r="P39" i="7" s="1"/>
  <c r="AU109" i="2"/>
  <c r="AU120" i="2"/>
  <c r="AU28" i="1"/>
  <c r="AJ14" i="1" l="1"/>
  <c r="H40" i="7" s="1"/>
  <c r="AO71" i="3"/>
  <c r="AO77" i="3" s="1"/>
  <c r="AO88" i="3" s="1"/>
  <c r="AK11" i="1"/>
  <c r="AK22" i="11" s="1"/>
  <c r="AK23" i="11" s="1"/>
  <c r="AK44" i="11"/>
  <c r="E40" i="7"/>
  <c r="AK38" i="11"/>
  <c r="AO43" i="3"/>
  <c r="AN77" i="3"/>
  <c r="AN88" i="3" s="1"/>
  <c r="AN23" i="3"/>
  <c r="AJ49" i="1"/>
  <c r="AJ71" i="2"/>
  <c r="AJ55" i="2"/>
  <c r="AJ66" i="2" s="1"/>
  <c r="AK42" i="2"/>
  <c r="AK42" i="1" s="1"/>
  <c r="C41" i="7" s="1"/>
  <c r="C42" i="7" s="1"/>
  <c r="C5" i="7" s="1"/>
  <c r="AJ43" i="2"/>
  <c r="AL36" i="1"/>
  <c r="AL51" i="2"/>
  <c r="AL7" i="2"/>
  <c r="AK13" i="2"/>
  <c r="AP9" i="3"/>
  <c r="AP11" i="3" s="1"/>
  <c r="AP53" i="3"/>
  <c r="AP75" i="3" s="1"/>
  <c r="AP27" i="3" s="1"/>
  <c r="AP108" i="3" s="1"/>
  <c r="AK50" i="2"/>
  <c r="AK35" i="1"/>
  <c r="AV54" i="2"/>
  <c r="AV39" i="1"/>
  <c r="AP53" i="2"/>
  <c r="AP38" i="1"/>
  <c r="AM37" i="1"/>
  <c r="AM52" i="2"/>
  <c r="I40" i="7"/>
  <c r="AJ40" i="1"/>
  <c r="AO66" i="3"/>
  <c r="BQ103" i="2"/>
  <c r="BQ22" i="1"/>
  <c r="BQ114" i="2"/>
  <c r="BT48" i="2"/>
  <c r="BU33" i="2"/>
  <c r="BT33" i="1"/>
  <c r="BR22" i="2"/>
  <c r="BR70" i="1"/>
  <c r="BR81" i="1" s="1"/>
  <c r="BS70" i="2"/>
  <c r="BS48" i="1"/>
  <c r="BS59" i="1" s="1"/>
  <c r="BP114" i="1"/>
  <c r="BP103" i="1"/>
  <c r="BP92" i="1"/>
  <c r="AL96" i="1"/>
  <c r="AL118" i="1"/>
  <c r="AL107" i="1"/>
  <c r="AK106" i="1"/>
  <c r="AK117" i="1"/>
  <c r="AK95" i="1"/>
  <c r="AO97" i="1"/>
  <c r="AO108" i="1"/>
  <c r="AO119" i="1"/>
  <c r="AI121" i="1"/>
  <c r="U39" i="7" s="1"/>
  <c r="AI99" i="1"/>
  <c r="R39" i="7" s="1"/>
  <c r="AI110" i="1"/>
  <c r="T39" i="7" s="1"/>
  <c r="S39" i="7"/>
  <c r="AU120" i="1"/>
  <c r="AU109" i="1"/>
  <c r="AU98" i="1"/>
  <c r="AJ116" i="1"/>
  <c r="AJ94" i="1"/>
  <c r="AJ105" i="1"/>
  <c r="AO23" i="3" l="1"/>
  <c r="L41" i="7"/>
  <c r="AK43" i="11"/>
  <c r="AK21" i="11" s="1"/>
  <c r="AK40" i="11"/>
  <c r="AK42" i="11"/>
  <c r="AK41" i="11"/>
  <c r="AK19" i="11" s="1"/>
  <c r="AK17" i="11"/>
  <c r="AK15" i="2"/>
  <c r="AK34" i="2" s="1"/>
  <c r="AK13" i="1"/>
  <c r="AN104" i="3"/>
  <c r="AN29" i="3"/>
  <c r="AJ43" i="1"/>
  <c r="M40" i="7"/>
  <c r="L42" i="7"/>
  <c r="L5" i="7" s="1"/>
  <c r="E3" i="9" s="1"/>
  <c r="G8" i="8" s="1"/>
  <c r="AL51" i="1"/>
  <c r="AL62" i="1" s="1"/>
  <c r="AL73" i="2"/>
  <c r="AQ7" i="3"/>
  <c r="AQ10" i="3" s="1"/>
  <c r="AP13" i="3"/>
  <c r="AP15" i="3" s="1"/>
  <c r="AP34" i="3" s="1"/>
  <c r="AP53" i="1"/>
  <c r="AP64" i="1" s="1"/>
  <c r="AP75" i="2"/>
  <c r="AK50" i="1"/>
  <c r="AK61" i="1" s="1"/>
  <c r="AK72" i="2"/>
  <c r="AJ77" i="2"/>
  <c r="AJ23" i="2"/>
  <c r="AJ71" i="1"/>
  <c r="AJ82" i="1" s="1"/>
  <c r="AV76" i="2"/>
  <c r="AV54" i="1"/>
  <c r="AV65" i="1" s="1"/>
  <c r="AL9" i="2"/>
  <c r="AL10" i="2"/>
  <c r="AL10" i="1" s="1"/>
  <c r="AL58" i="11" s="1"/>
  <c r="AL7" i="1"/>
  <c r="AM74" i="2"/>
  <c r="AM52" i="1"/>
  <c r="AM63" i="1" s="1"/>
  <c r="AJ55" i="1"/>
  <c r="AJ60" i="1"/>
  <c r="AO104" i="3"/>
  <c r="AO29" i="3"/>
  <c r="AO99" i="3" s="1"/>
  <c r="BT70" i="2"/>
  <c r="BT48" i="1"/>
  <c r="BT59" i="1" s="1"/>
  <c r="BS22" i="2"/>
  <c r="BS70" i="1"/>
  <c r="BS81" i="1" s="1"/>
  <c r="BQ103" i="1"/>
  <c r="BQ92" i="1"/>
  <c r="BQ114" i="1"/>
  <c r="BR103" i="2"/>
  <c r="BR22" i="1"/>
  <c r="BR114" i="2"/>
  <c r="BU48" i="2"/>
  <c r="BU33" i="1"/>
  <c r="AK20" i="11" l="1"/>
  <c r="AK18" i="11"/>
  <c r="AK24" i="11" s="1"/>
  <c r="AK25" i="11" s="1"/>
  <c r="AK27" i="11"/>
  <c r="AW39" i="2"/>
  <c r="BB39" i="3"/>
  <c r="AL57" i="11"/>
  <c r="AL53" i="11"/>
  <c r="AL56" i="11"/>
  <c r="AL55" i="11"/>
  <c r="AL54" i="11"/>
  <c r="AK15" i="1"/>
  <c r="F41" i="7"/>
  <c r="AK12" i="1"/>
  <c r="G41" i="7" s="1"/>
  <c r="AN99" i="3"/>
  <c r="AN110" i="3"/>
  <c r="AV76" i="1"/>
  <c r="AV87" i="1" s="1"/>
  <c r="AV28" i="2"/>
  <c r="AN37" i="2"/>
  <c r="AQ38" i="2"/>
  <c r="AQ38" i="3"/>
  <c r="AK49" i="2"/>
  <c r="AK40" i="2"/>
  <c r="AL42" i="2" s="1"/>
  <c r="AL42" i="1" s="1"/>
  <c r="C45" i="7" s="1"/>
  <c r="AK34" i="1"/>
  <c r="AL35" i="2"/>
  <c r="AM36" i="2"/>
  <c r="AK24" i="2"/>
  <c r="AK72" i="1"/>
  <c r="AK83" i="1" s="1"/>
  <c r="AL9" i="1"/>
  <c r="AL11" i="2"/>
  <c r="AJ29" i="2"/>
  <c r="AJ23" i="1"/>
  <c r="AJ104" i="2"/>
  <c r="AJ115" i="2"/>
  <c r="AP27" i="2"/>
  <c r="AP75" i="1"/>
  <c r="AP86" i="1" s="1"/>
  <c r="AL25" i="2"/>
  <c r="AL73" i="1"/>
  <c r="AL84" i="1" s="1"/>
  <c r="AR36" i="3"/>
  <c r="AR51" i="3" s="1"/>
  <c r="AR73" i="3" s="1"/>
  <c r="AR25" i="3" s="1"/>
  <c r="AR106" i="3" s="1"/>
  <c r="AQ35" i="3"/>
  <c r="AQ50" i="3" s="1"/>
  <c r="AQ72" i="3" s="1"/>
  <c r="AQ24" i="3" s="1"/>
  <c r="AQ105" i="3" s="1"/>
  <c r="AP49" i="3"/>
  <c r="BB54" i="3"/>
  <c r="BB76" i="3" s="1"/>
  <c r="BB28" i="3" s="1"/>
  <c r="BB109" i="3" s="1"/>
  <c r="AP40" i="3"/>
  <c r="AQ42" i="3" s="1"/>
  <c r="AS37" i="3"/>
  <c r="AS52" i="3" s="1"/>
  <c r="AS74" i="3" s="1"/>
  <c r="AS26" i="3" s="1"/>
  <c r="AS107" i="3" s="1"/>
  <c r="N40" i="7"/>
  <c r="AJ66" i="1"/>
  <c r="O40" i="7" s="1"/>
  <c r="AM74" i="1"/>
  <c r="AM85" i="1" s="1"/>
  <c r="AM26" i="2"/>
  <c r="AJ88" i="2"/>
  <c r="AJ77" i="1"/>
  <c r="J40" i="7"/>
  <c r="AJ44" i="1"/>
  <c r="K40" i="7" s="1"/>
  <c r="AO110" i="3"/>
  <c r="BV48" i="2"/>
  <c r="BW33" i="2"/>
  <c r="BV33" i="1"/>
  <c r="BU70" i="2"/>
  <c r="BU48" i="1"/>
  <c r="BU59" i="1" s="1"/>
  <c r="BT22" i="2"/>
  <c r="BT70" i="1"/>
  <c r="BT81" i="1" s="1"/>
  <c r="BR103" i="1"/>
  <c r="BR92" i="1"/>
  <c r="BR114" i="1"/>
  <c r="BS103" i="2"/>
  <c r="BS22" i="1"/>
  <c r="BS114" i="2"/>
  <c r="AL11" i="1" l="1"/>
  <c r="AL22" i="11" s="1"/>
  <c r="AL44" i="11"/>
  <c r="AK14" i="1"/>
  <c r="H41" i="7" s="1"/>
  <c r="AL38" i="11"/>
  <c r="E41" i="7"/>
  <c r="F42" i="7"/>
  <c r="F5" i="7" s="1"/>
  <c r="G42" i="7"/>
  <c r="G5" i="7" s="1"/>
  <c r="E4" i="9" s="1"/>
  <c r="G9" i="8" s="1"/>
  <c r="AP119" i="2"/>
  <c r="AP108" i="2"/>
  <c r="AP27" i="1"/>
  <c r="AK105" i="2"/>
  <c r="AK116" i="2"/>
  <c r="AK24" i="1"/>
  <c r="AN37" i="1"/>
  <c r="AN52" i="2"/>
  <c r="AL13" i="2"/>
  <c r="AM7" i="2"/>
  <c r="AW39" i="1"/>
  <c r="AW54" i="2"/>
  <c r="AK55" i="2"/>
  <c r="AK66" i="2" s="1"/>
  <c r="AK49" i="1"/>
  <c r="AK71" i="2"/>
  <c r="AV120" i="2"/>
  <c r="AV109" i="2"/>
  <c r="AV28" i="1"/>
  <c r="AJ88" i="1"/>
  <c r="P40" i="7" s="1"/>
  <c r="Q40" i="7"/>
  <c r="AJ121" i="2"/>
  <c r="AJ110" i="2"/>
  <c r="AJ99" i="2"/>
  <c r="AM51" i="2"/>
  <c r="AM36" i="1"/>
  <c r="AM26" i="1"/>
  <c r="AM118" i="2"/>
  <c r="AM107" i="2"/>
  <c r="AK43" i="2"/>
  <c r="AP71" i="3"/>
  <c r="AP55" i="3"/>
  <c r="AP66" i="3" s="1"/>
  <c r="AL117" i="2"/>
  <c r="AL106" i="2"/>
  <c r="AL25" i="1"/>
  <c r="AL35" i="1"/>
  <c r="AL50" i="2"/>
  <c r="AQ9" i="3"/>
  <c r="AQ11" i="3" s="1"/>
  <c r="AQ53" i="3"/>
  <c r="AQ75" i="3" s="1"/>
  <c r="AQ27" i="3" s="1"/>
  <c r="AQ108" i="3" s="1"/>
  <c r="AJ115" i="1"/>
  <c r="AJ93" i="1"/>
  <c r="AJ104" i="1"/>
  <c r="AJ29" i="1"/>
  <c r="I41" i="7"/>
  <c r="I42" i="7" s="1"/>
  <c r="I5" i="7" s="1"/>
  <c r="E6" i="9" s="1"/>
  <c r="G12" i="8" s="1"/>
  <c r="AK40" i="1"/>
  <c r="AQ38" i="1"/>
  <c r="AQ53" i="2"/>
  <c r="AP43" i="3"/>
  <c r="BS114" i="1"/>
  <c r="BS103" i="1"/>
  <c r="BS92" i="1"/>
  <c r="BU22" i="2"/>
  <c r="BU70" i="1"/>
  <c r="BU81" i="1" s="1"/>
  <c r="BW48" i="2"/>
  <c r="BX33" i="2"/>
  <c r="BW33" i="1"/>
  <c r="BT103" i="2"/>
  <c r="BT22" i="1"/>
  <c r="BT114" i="2"/>
  <c r="BV70" i="2"/>
  <c r="BV48" i="1"/>
  <c r="BV59" i="1" s="1"/>
  <c r="AL43" i="11" l="1"/>
  <c r="AL21" i="11" s="1"/>
  <c r="E42" i="7"/>
  <c r="E5" i="7" s="1"/>
  <c r="L45" i="7"/>
  <c r="AL17" i="11"/>
  <c r="AL40" i="11"/>
  <c r="AL18" i="11" s="1"/>
  <c r="AL41" i="11"/>
  <c r="AL19" i="11" s="1"/>
  <c r="AL42" i="11"/>
  <c r="AL20" i="11" s="1"/>
  <c r="AL15" i="2"/>
  <c r="AL15" i="1" s="1"/>
  <c r="AL13" i="1"/>
  <c r="M41" i="7"/>
  <c r="M42" i="7" s="1"/>
  <c r="M5" i="7" s="1"/>
  <c r="AK43" i="1"/>
  <c r="AL50" i="1"/>
  <c r="AL61" i="1" s="1"/>
  <c r="AL72" i="2"/>
  <c r="AP77" i="3"/>
  <c r="AP88" i="3" s="1"/>
  <c r="AP23" i="3"/>
  <c r="AM118" i="1"/>
  <c r="AM107" i="1"/>
  <c r="AM96" i="1"/>
  <c r="AK60" i="1"/>
  <c r="AK55" i="1"/>
  <c r="AM9" i="2"/>
  <c r="AM9" i="1" s="1"/>
  <c r="AM44" i="11" s="1"/>
  <c r="AM7" i="1"/>
  <c r="AM10" i="2"/>
  <c r="AM10" i="1" s="1"/>
  <c r="AM58" i="11" s="1"/>
  <c r="AL34" i="2"/>
  <c r="AV120" i="1"/>
  <c r="AV98" i="1"/>
  <c r="AV109" i="1"/>
  <c r="AQ53" i="1"/>
  <c r="AQ64" i="1" s="1"/>
  <c r="AQ75" i="2"/>
  <c r="AJ110" i="1"/>
  <c r="T40" i="7" s="1"/>
  <c r="S40" i="7"/>
  <c r="AJ121" i="1"/>
  <c r="U40" i="7" s="1"/>
  <c r="AJ99" i="1"/>
  <c r="R40" i="7" s="1"/>
  <c r="AM51" i="1"/>
  <c r="AM62" i="1" s="1"/>
  <c r="AM73" i="2"/>
  <c r="AW76" i="2"/>
  <c r="AW54" i="1"/>
  <c r="AW65" i="1" s="1"/>
  <c r="AN52" i="1"/>
  <c r="AN63" i="1" s="1"/>
  <c r="AN74" i="2"/>
  <c r="AL106" i="1"/>
  <c r="AL95" i="1"/>
  <c r="AL117" i="1"/>
  <c r="AK116" i="1"/>
  <c r="AK94" i="1"/>
  <c r="AK105" i="1"/>
  <c r="AQ13" i="3"/>
  <c r="AQ15" i="3" s="1"/>
  <c r="AQ34" i="3" s="1"/>
  <c r="AR7" i="3"/>
  <c r="AR10" i="3" s="1"/>
  <c r="AK71" i="1"/>
  <c r="AK82" i="1" s="1"/>
  <c r="AK77" i="2"/>
  <c r="AK23" i="2"/>
  <c r="AP119" i="1"/>
  <c r="AP108" i="1"/>
  <c r="AP97" i="1"/>
  <c r="BT92" i="1"/>
  <c r="BT103" i="1"/>
  <c r="BT114" i="1"/>
  <c r="BX48" i="2"/>
  <c r="BY33" i="2"/>
  <c r="BX33" i="1"/>
  <c r="BW70" i="2"/>
  <c r="BW48" i="1"/>
  <c r="BW59" i="1" s="1"/>
  <c r="BV22" i="2"/>
  <c r="BV70" i="1"/>
  <c r="BV81" i="1" s="1"/>
  <c r="BU103" i="2"/>
  <c r="BU22" i="1"/>
  <c r="H34" i="9" s="1"/>
  <c r="BU114" i="2"/>
  <c r="AX39" i="2" l="1"/>
  <c r="BC39" i="3"/>
  <c r="BC54" i="3" s="1"/>
  <c r="BC76" i="3" s="1"/>
  <c r="BC28" i="3" s="1"/>
  <c r="BC109" i="3" s="1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W28" i="2"/>
  <c r="AW76" i="1"/>
  <c r="AW87" i="1" s="1"/>
  <c r="AL14" i="1"/>
  <c r="H45" i="7" s="1"/>
  <c r="E45" i="7"/>
  <c r="AL24" i="2"/>
  <c r="AL72" i="1"/>
  <c r="AL83" i="1" s="1"/>
  <c r="AK104" i="2"/>
  <c r="AK29" i="2"/>
  <c r="AK115" i="2"/>
  <c r="AK23" i="1"/>
  <c r="AR35" i="3"/>
  <c r="AR50" i="3" s="1"/>
  <c r="AR72" i="3" s="1"/>
  <c r="AR24" i="3" s="1"/>
  <c r="AR105" i="3" s="1"/>
  <c r="AQ49" i="3"/>
  <c r="AQ40" i="3"/>
  <c r="AS36" i="3"/>
  <c r="AS51" i="3" s="1"/>
  <c r="AS73" i="3" s="1"/>
  <c r="AS25" i="3" s="1"/>
  <c r="AS106" i="3" s="1"/>
  <c r="AT37" i="3"/>
  <c r="AT52" i="3" s="1"/>
  <c r="AT74" i="3" s="1"/>
  <c r="AT26" i="3" s="1"/>
  <c r="AT107" i="3" s="1"/>
  <c r="AN26" i="2"/>
  <c r="AN74" i="1"/>
  <c r="AN85" i="1" s="1"/>
  <c r="AM25" i="2"/>
  <c r="AM73" i="1"/>
  <c r="AM84" i="1" s="1"/>
  <c r="AR38" i="3"/>
  <c r="AO37" i="2"/>
  <c r="AR38" i="2"/>
  <c r="AL34" i="1"/>
  <c r="AM35" i="2"/>
  <c r="AN36" i="2"/>
  <c r="AL49" i="2"/>
  <c r="AL40" i="2"/>
  <c r="AK66" i="1"/>
  <c r="O41" i="7" s="1"/>
  <c r="N41" i="7"/>
  <c r="AK77" i="1"/>
  <c r="AK88" i="2"/>
  <c r="AM11" i="2"/>
  <c r="AM11" i="1"/>
  <c r="AM22" i="11" s="1"/>
  <c r="AP29" i="3"/>
  <c r="AP99" i="3" s="1"/>
  <c r="AP104" i="3"/>
  <c r="AK44" i="1"/>
  <c r="K41" i="7" s="1"/>
  <c r="J41" i="7"/>
  <c r="AQ27" i="2"/>
  <c r="AQ75" i="1"/>
  <c r="AQ86" i="1" s="1"/>
  <c r="E7" i="9"/>
  <c r="G13" i="8" s="1"/>
  <c r="X5" i="7"/>
  <c r="BW22" i="2"/>
  <c r="BW70" i="1"/>
  <c r="BW81" i="1" s="1"/>
  <c r="BX70" i="2"/>
  <c r="BX48" i="1"/>
  <c r="BX59" i="1" s="1"/>
  <c r="BU103" i="1"/>
  <c r="BU92" i="1"/>
  <c r="BU114" i="1"/>
  <c r="BV103" i="2"/>
  <c r="BV22" i="1"/>
  <c r="BV114" i="2"/>
  <c r="BY48" i="2"/>
  <c r="BZ33" i="2"/>
  <c r="BY33" i="1"/>
  <c r="G14" i="8" l="1"/>
  <c r="G4" i="8"/>
  <c r="E5" i="9"/>
  <c r="G10" i="8" s="1"/>
  <c r="AM20" i="11"/>
  <c r="AM43" i="11"/>
  <c r="AM21" i="11" s="1"/>
  <c r="AM41" i="11"/>
  <c r="AM19" i="11" s="1"/>
  <c r="AM17" i="11"/>
  <c r="AM40" i="11"/>
  <c r="AM18" i="11" s="1"/>
  <c r="L46" i="7"/>
  <c r="AL55" i="2"/>
  <c r="AL66" i="2" s="1"/>
  <c r="AL71" i="2"/>
  <c r="AL49" i="1"/>
  <c r="AR38" i="1"/>
  <c r="AR53" i="2"/>
  <c r="AN7" i="2"/>
  <c r="AM13" i="2"/>
  <c r="AN36" i="1"/>
  <c r="AN51" i="2"/>
  <c r="AO37" i="1"/>
  <c r="AO52" i="2"/>
  <c r="AR42" i="3"/>
  <c r="AQ43" i="3"/>
  <c r="AK93" i="1"/>
  <c r="AK104" i="1"/>
  <c r="AK115" i="1"/>
  <c r="AK29" i="1"/>
  <c r="J42" i="7"/>
  <c r="J5" i="7" s="1"/>
  <c r="K42" i="7"/>
  <c r="K5" i="7" s="1"/>
  <c r="AM106" i="2"/>
  <c r="AM25" i="1"/>
  <c r="AM117" i="2"/>
  <c r="AM42" i="2"/>
  <c r="AM42" i="1" s="1"/>
  <c r="C46" i="7" s="1"/>
  <c r="AL43" i="2"/>
  <c r="AM35" i="1"/>
  <c r="AM50" i="2"/>
  <c r="AR9" i="3"/>
  <c r="AR11" i="3" s="1"/>
  <c r="AR53" i="3"/>
  <c r="AR75" i="3" s="1"/>
  <c r="AR27" i="3" s="1"/>
  <c r="AR108" i="3" s="1"/>
  <c r="AN26" i="1"/>
  <c r="AN107" i="2"/>
  <c r="AN118" i="2"/>
  <c r="AQ108" i="2"/>
  <c r="AQ27" i="1"/>
  <c r="AQ119" i="2"/>
  <c r="AP110" i="3"/>
  <c r="Q41" i="7"/>
  <c r="AK88" i="1"/>
  <c r="P41" i="7" s="1"/>
  <c r="AX54" i="2"/>
  <c r="AX39" i="1"/>
  <c r="I45" i="7"/>
  <c r="AL40" i="1"/>
  <c r="AQ55" i="3"/>
  <c r="AQ66" i="3" s="1"/>
  <c r="AQ71" i="3"/>
  <c r="AK110" i="2"/>
  <c r="AK99" i="2"/>
  <c r="AK121" i="2"/>
  <c r="AL105" i="2"/>
  <c r="AL116" i="2"/>
  <c r="AL24" i="1"/>
  <c r="AW109" i="2"/>
  <c r="AW120" i="2"/>
  <c r="AW28" i="1"/>
  <c r="BW103" i="2"/>
  <c r="BW22" i="1"/>
  <c r="BW114" i="2"/>
  <c r="BZ48" i="2"/>
  <c r="CA33" i="2"/>
  <c r="BZ33" i="1"/>
  <c r="BV92" i="1"/>
  <c r="BV114" i="1"/>
  <c r="BV103" i="1"/>
  <c r="BY70" i="2"/>
  <c r="BY48" i="1"/>
  <c r="BY59" i="1" s="1"/>
  <c r="BX22" i="2"/>
  <c r="BX70" i="1"/>
  <c r="BX81" i="1" s="1"/>
  <c r="AM15" i="2" l="1"/>
  <c r="AM34" i="2" s="1"/>
  <c r="AM13" i="1"/>
  <c r="AL116" i="1"/>
  <c r="AL105" i="1"/>
  <c r="AL94" i="1"/>
  <c r="AL43" i="1"/>
  <c r="M45" i="7"/>
  <c r="AM72" i="2"/>
  <c r="AM50" i="1"/>
  <c r="AM61" i="1" s="1"/>
  <c r="AN9" i="2"/>
  <c r="AN10" i="2"/>
  <c r="AN10" i="1" s="1"/>
  <c r="AN58" i="11" s="1"/>
  <c r="AN7" i="1"/>
  <c r="AL77" i="2"/>
  <c r="AL23" i="2"/>
  <c r="AL71" i="1"/>
  <c r="AL82" i="1" s="1"/>
  <c r="F33" i="9"/>
  <c r="AW98" i="1"/>
  <c r="AW109" i="1"/>
  <c r="AW120" i="1"/>
  <c r="AQ108" i="1"/>
  <c r="AQ97" i="1"/>
  <c r="AQ119" i="1"/>
  <c r="AN118" i="1"/>
  <c r="AN107" i="1"/>
  <c r="AN96" i="1"/>
  <c r="AM117" i="1"/>
  <c r="AM106" i="1"/>
  <c r="AM95" i="1"/>
  <c r="AK121" i="1"/>
  <c r="U41" i="7" s="1"/>
  <c r="S41" i="7"/>
  <c r="AK110" i="1"/>
  <c r="T41" i="7" s="1"/>
  <c r="AK99" i="1"/>
  <c r="R41" i="7" s="1"/>
  <c r="AN73" i="2"/>
  <c r="AN51" i="1"/>
  <c r="AN62" i="1" s="1"/>
  <c r="AR75" i="2"/>
  <c r="AR53" i="1"/>
  <c r="AR64" i="1" s="1"/>
  <c r="AQ77" i="3"/>
  <c r="AQ88" i="3" s="1"/>
  <c r="AQ23" i="3"/>
  <c r="AX54" i="1"/>
  <c r="AX65" i="1" s="1"/>
  <c r="AX76" i="2"/>
  <c r="AR13" i="3"/>
  <c r="AR15" i="3" s="1"/>
  <c r="AR34" i="3" s="1"/>
  <c r="AS7" i="3"/>
  <c r="AS10" i="3" s="1"/>
  <c r="AO74" i="2"/>
  <c r="AO52" i="1"/>
  <c r="AO63" i="1" s="1"/>
  <c r="AM15" i="1"/>
  <c r="AL60" i="1"/>
  <c r="AL55" i="1"/>
  <c r="CA48" i="2"/>
  <c r="CB33" i="2"/>
  <c r="CA33" i="1"/>
  <c r="BZ70" i="2"/>
  <c r="BZ48" i="1"/>
  <c r="BZ59" i="1" s="1"/>
  <c r="BX103" i="2"/>
  <c r="BX22" i="1"/>
  <c r="BX114" i="2"/>
  <c r="BY22" i="2"/>
  <c r="BY70" i="1"/>
  <c r="BY81" i="1" s="1"/>
  <c r="BW103" i="1"/>
  <c r="BW92" i="1"/>
  <c r="BW114" i="1"/>
  <c r="AY39" i="2" l="1"/>
  <c r="BD39" i="3"/>
  <c r="BD54" i="3" s="1"/>
  <c r="BD76" i="3" s="1"/>
  <c r="BD28" i="3" s="1"/>
  <c r="BD109" i="3" s="1"/>
  <c r="AN54" i="11"/>
  <c r="AN53" i="11"/>
  <c r="AN56" i="11"/>
  <c r="AN57" i="11"/>
  <c r="AN55" i="11"/>
  <c r="AN38" i="11"/>
  <c r="F46" i="7"/>
  <c r="AM12" i="1"/>
  <c r="G46" i="7" s="1"/>
  <c r="AN35" i="2"/>
  <c r="AO36" i="2"/>
  <c r="AP37" i="2"/>
  <c r="AS38" i="3"/>
  <c r="AS38" i="2"/>
  <c r="AM40" i="2"/>
  <c r="AM49" i="2"/>
  <c r="AM34" i="1"/>
  <c r="AQ29" i="3"/>
  <c r="AQ99" i="3" s="1"/>
  <c r="AQ104" i="3"/>
  <c r="AL44" i="1"/>
  <c r="K45" i="7" s="1"/>
  <c r="J45" i="7"/>
  <c r="AM14" i="1"/>
  <c r="H46" i="7" s="1"/>
  <c r="E46" i="7"/>
  <c r="AR49" i="3"/>
  <c r="AR40" i="3"/>
  <c r="AU37" i="3"/>
  <c r="AU52" i="3" s="1"/>
  <c r="AU74" i="3" s="1"/>
  <c r="AU26" i="3" s="1"/>
  <c r="AU107" i="3" s="1"/>
  <c r="AT36" i="3"/>
  <c r="AT51" i="3" s="1"/>
  <c r="AT73" i="3" s="1"/>
  <c r="AT25" i="3" s="1"/>
  <c r="AT106" i="3" s="1"/>
  <c r="AS35" i="3"/>
  <c r="AS50" i="3" s="1"/>
  <c r="AS72" i="3" s="1"/>
  <c r="AS24" i="3" s="1"/>
  <c r="AS105" i="3" s="1"/>
  <c r="AN25" i="2"/>
  <c r="AN73" i="1"/>
  <c r="AN84" i="1" s="1"/>
  <c r="AL88" i="2"/>
  <c r="AL77" i="1"/>
  <c r="AL29" i="2"/>
  <c r="AL115" i="2"/>
  <c r="AL23" i="1"/>
  <c r="AL104" i="2"/>
  <c r="AL66" i="1"/>
  <c r="O45" i="7" s="1"/>
  <c r="N45" i="7"/>
  <c r="AX28" i="2"/>
  <c r="AX76" i="1"/>
  <c r="AX87" i="1" s="1"/>
  <c r="AM24" i="2"/>
  <c r="AM72" i="1"/>
  <c r="AM83" i="1" s="1"/>
  <c r="AN9" i="1"/>
  <c r="AN11" i="2"/>
  <c r="AO74" i="1"/>
  <c r="AO85" i="1" s="1"/>
  <c r="AO26" i="2"/>
  <c r="AR27" i="2"/>
  <c r="AR75" i="1"/>
  <c r="AR86" i="1" s="1"/>
  <c r="BZ22" i="2"/>
  <c r="BZ70" i="1"/>
  <c r="BZ81" i="1" s="1"/>
  <c r="BY103" i="2"/>
  <c r="BY22" i="1"/>
  <c r="BY114" i="2"/>
  <c r="CB48" i="2"/>
  <c r="CC33" i="2"/>
  <c r="CB33" i="1"/>
  <c r="CA70" i="2"/>
  <c r="CA48" i="1"/>
  <c r="CA59" i="1" s="1"/>
  <c r="BX103" i="1"/>
  <c r="BX114" i="1"/>
  <c r="BX92" i="1"/>
  <c r="AN17" i="11" l="1"/>
  <c r="AN11" i="1"/>
  <c r="AN22" i="11" s="1"/>
  <c r="AN44" i="11"/>
  <c r="AO26" i="1"/>
  <c r="AO118" i="2"/>
  <c r="AO107" i="2"/>
  <c r="AX109" i="2"/>
  <c r="AX28" i="1"/>
  <c r="AX120" i="2"/>
  <c r="AL29" i="1"/>
  <c r="AL104" i="1"/>
  <c r="AL93" i="1"/>
  <c r="AL115" i="1"/>
  <c r="AR55" i="3"/>
  <c r="AR66" i="3" s="1"/>
  <c r="AR71" i="3"/>
  <c r="AS9" i="3"/>
  <c r="AS11" i="3" s="1"/>
  <c r="AS53" i="3"/>
  <c r="AS75" i="3" s="1"/>
  <c r="AS27" i="3" s="1"/>
  <c r="AS108" i="3" s="1"/>
  <c r="AN42" i="2"/>
  <c r="AN42" i="1" s="1"/>
  <c r="C47" i="7" s="1"/>
  <c r="AM43" i="2"/>
  <c r="AP52" i="2"/>
  <c r="AP37" i="1"/>
  <c r="AM105" i="2"/>
  <c r="AM24" i="1"/>
  <c r="AM116" i="2"/>
  <c r="AL99" i="2"/>
  <c r="AL110" i="2"/>
  <c r="AL121" i="2"/>
  <c r="AN25" i="1"/>
  <c r="AN106" i="2"/>
  <c r="AN117" i="2"/>
  <c r="AS42" i="3"/>
  <c r="AR43" i="3"/>
  <c r="AQ110" i="3"/>
  <c r="AY54" i="2"/>
  <c r="AY39" i="1"/>
  <c r="AO51" i="2"/>
  <c r="AO36" i="1"/>
  <c r="AM49" i="1"/>
  <c r="AM55" i="2"/>
  <c r="AM66" i="2" s="1"/>
  <c r="AM71" i="2"/>
  <c r="AR108" i="2"/>
  <c r="AR119" i="2"/>
  <c r="AR27" i="1"/>
  <c r="AN13" i="2"/>
  <c r="AO7" i="2"/>
  <c r="AL88" i="1"/>
  <c r="P45" i="7" s="1"/>
  <c r="Q45" i="7"/>
  <c r="AM40" i="1"/>
  <c r="I46" i="7"/>
  <c r="AS53" i="2"/>
  <c r="AS38" i="1"/>
  <c r="AN50" i="2"/>
  <c r="AN35" i="1"/>
  <c r="CB70" i="2"/>
  <c r="CB48" i="1"/>
  <c r="CB59" i="1" s="1"/>
  <c r="BY92" i="1"/>
  <c r="BY114" i="1"/>
  <c r="BY103" i="1"/>
  <c r="BZ103" i="2"/>
  <c r="BZ22" i="1"/>
  <c r="BZ114" i="2"/>
  <c r="CA22" i="2"/>
  <c r="CA70" i="1"/>
  <c r="CA81" i="1" s="1"/>
  <c r="CC48" i="2"/>
  <c r="CD33" i="2"/>
  <c r="CC33" i="1"/>
  <c r="L47" i="7" l="1"/>
  <c r="AN41" i="11"/>
  <c r="AN19" i="11" s="1"/>
  <c r="AN40" i="11"/>
  <c r="AN18" i="11" s="1"/>
  <c r="AN43" i="11"/>
  <c r="AN21" i="11" s="1"/>
  <c r="AN42" i="11"/>
  <c r="AN20" i="11" s="1"/>
  <c r="AN15" i="2"/>
  <c r="AN34" i="2" s="1"/>
  <c r="AN13" i="1"/>
  <c r="AN72" i="2"/>
  <c r="AN50" i="1"/>
  <c r="AN61" i="1" s="1"/>
  <c r="AM43" i="1"/>
  <c r="M46" i="7"/>
  <c r="AM77" i="2"/>
  <c r="AM71" i="1"/>
  <c r="AM82" i="1" s="1"/>
  <c r="AM23" i="2"/>
  <c r="AR119" i="1"/>
  <c r="AR97" i="1"/>
  <c r="AR108" i="1"/>
  <c r="AN95" i="1"/>
  <c r="AN106" i="1"/>
  <c r="AN117" i="1"/>
  <c r="AP52" i="1"/>
  <c r="AP63" i="1" s="1"/>
  <c r="AP74" i="2"/>
  <c r="AT7" i="3"/>
  <c r="AT10" i="3" s="1"/>
  <c r="AS13" i="3"/>
  <c r="AS15" i="3" s="1"/>
  <c r="AS34" i="3" s="1"/>
  <c r="AX120" i="1"/>
  <c r="AX109" i="1"/>
  <c r="AX98" i="1"/>
  <c r="AO107" i="1"/>
  <c r="AO96" i="1"/>
  <c r="AO118" i="1"/>
  <c r="AS75" i="2"/>
  <c r="AS53" i="1"/>
  <c r="AS64" i="1" s="1"/>
  <c r="AM60" i="1"/>
  <c r="AM55" i="1"/>
  <c r="AY76" i="2"/>
  <c r="AY54" i="1"/>
  <c r="AY65" i="1" s="1"/>
  <c r="AM105" i="1"/>
  <c r="AM94" i="1"/>
  <c r="AM116" i="1"/>
  <c r="AR77" i="3"/>
  <c r="AR88" i="3" s="1"/>
  <c r="AR23" i="3"/>
  <c r="AN15" i="1"/>
  <c r="AO51" i="1"/>
  <c r="AO62" i="1" s="1"/>
  <c r="AO73" i="2"/>
  <c r="AO9" i="2"/>
  <c r="AO7" i="1"/>
  <c r="AO10" i="2"/>
  <c r="AO10" i="1" s="1"/>
  <c r="AO58" i="11" s="1"/>
  <c r="AL99" i="1"/>
  <c r="R45" i="7" s="1"/>
  <c r="AL110" i="1"/>
  <c r="T45" i="7" s="1"/>
  <c r="S45" i="7"/>
  <c r="AL121" i="1"/>
  <c r="U45" i="7" s="1"/>
  <c r="CA103" i="2"/>
  <c r="CA22" i="1"/>
  <c r="CA114" i="2"/>
  <c r="CD48" i="2"/>
  <c r="CE33" i="2"/>
  <c r="CD33" i="1"/>
  <c r="CC70" i="2"/>
  <c r="CC48" i="1"/>
  <c r="CC59" i="1" s="1"/>
  <c r="BZ114" i="1"/>
  <c r="BZ103" i="1"/>
  <c r="BZ92" i="1"/>
  <c r="CB22" i="2"/>
  <c r="CB70" i="1"/>
  <c r="CB81" i="1" s="1"/>
  <c r="AZ39" i="2" l="1"/>
  <c r="BE39" i="3"/>
  <c r="AO54" i="11"/>
  <c r="AO57" i="11"/>
  <c r="AO53" i="11"/>
  <c r="AO56" i="11"/>
  <c r="AO55" i="11"/>
  <c r="AO38" i="11"/>
  <c r="F47" i="7"/>
  <c r="AN12" i="1"/>
  <c r="G47" i="7" s="1"/>
  <c r="AY76" i="1"/>
  <c r="AY87" i="1" s="1"/>
  <c r="AY28" i="2"/>
  <c r="AS27" i="2"/>
  <c r="AS75" i="1"/>
  <c r="AS86" i="1" s="1"/>
  <c r="AO9" i="1"/>
  <c r="AO11" i="2"/>
  <c r="E47" i="7"/>
  <c r="AN14" i="1"/>
  <c r="H47" i="7" s="1"/>
  <c r="N46" i="7"/>
  <c r="AM66" i="1"/>
  <c r="O46" i="7" s="1"/>
  <c r="AP26" i="2"/>
  <c r="AP74" i="1"/>
  <c r="AP85" i="1" s="1"/>
  <c r="AM23" i="1"/>
  <c r="AM29" i="2"/>
  <c r="AM115" i="2"/>
  <c r="AM104" i="2"/>
  <c r="J46" i="7"/>
  <c r="AM44" i="1"/>
  <c r="K46" i="7" s="1"/>
  <c r="AO73" i="1"/>
  <c r="AO84" i="1" s="1"/>
  <c r="AO25" i="2"/>
  <c r="AR104" i="3"/>
  <c r="AR29" i="3"/>
  <c r="AR99" i="3" s="1"/>
  <c r="AT38" i="3"/>
  <c r="AP36" i="2"/>
  <c r="AN34" i="1"/>
  <c r="AN49" i="2"/>
  <c r="AO35" i="2"/>
  <c r="AT38" i="2"/>
  <c r="AN40" i="2"/>
  <c r="AO42" i="2" s="1"/>
  <c r="AO42" i="1" s="1"/>
  <c r="C48" i="7" s="1"/>
  <c r="AQ37" i="2"/>
  <c r="AU36" i="3"/>
  <c r="AU51" i="3" s="1"/>
  <c r="AU73" i="3" s="1"/>
  <c r="AU25" i="3" s="1"/>
  <c r="AU106" i="3" s="1"/>
  <c r="AT35" i="3"/>
  <c r="AT50" i="3" s="1"/>
  <c r="AT72" i="3" s="1"/>
  <c r="AT24" i="3" s="1"/>
  <c r="AT105" i="3" s="1"/>
  <c r="AS40" i="3"/>
  <c r="AV37" i="3"/>
  <c r="AV52" i="3" s="1"/>
  <c r="AV74" i="3" s="1"/>
  <c r="AV26" i="3" s="1"/>
  <c r="AV107" i="3" s="1"/>
  <c r="AS49" i="3"/>
  <c r="BE54" i="3"/>
  <c r="BE76" i="3" s="1"/>
  <c r="BE28" i="3" s="1"/>
  <c r="BE109" i="3" s="1"/>
  <c r="AM77" i="1"/>
  <c r="AM88" i="2"/>
  <c r="AN24" i="2"/>
  <c r="AN72" i="1"/>
  <c r="AN83" i="1" s="1"/>
  <c r="CC22" i="2"/>
  <c r="CC70" i="1"/>
  <c r="CC81" i="1" s="1"/>
  <c r="CD70" i="2"/>
  <c r="CD48" i="1"/>
  <c r="CD59" i="1" s="1"/>
  <c r="CA92" i="1"/>
  <c r="CA114" i="1"/>
  <c r="CA103" i="1"/>
  <c r="CB103" i="2"/>
  <c r="CB22" i="1"/>
  <c r="CB114" i="2"/>
  <c r="CE48" i="2"/>
  <c r="CF33" i="2"/>
  <c r="CE33" i="1"/>
  <c r="AO11" i="1" l="1"/>
  <c r="AO22" i="11" s="1"/>
  <c r="AO44" i="11"/>
  <c r="AO40" i="11" s="1"/>
  <c r="AO18" i="11" s="1"/>
  <c r="AO17" i="11"/>
  <c r="AN55" i="2"/>
  <c r="AN66" i="2" s="1"/>
  <c r="AN71" i="2"/>
  <c r="AN49" i="1"/>
  <c r="AR110" i="3"/>
  <c r="AM99" i="2"/>
  <c r="AM110" i="2"/>
  <c r="AM121" i="2"/>
  <c r="AP7" i="2"/>
  <c r="AO13" i="2"/>
  <c r="AS119" i="2"/>
  <c r="AS108" i="2"/>
  <c r="AS27" i="1"/>
  <c r="AN24" i="1"/>
  <c r="AN105" i="2"/>
  <c r="AN116" i="2"/>
  <c r="AS55" i="3"/>
  <c r="AS66" i="3" s="1"/>
  <c r="AS71" i="3"/>
  <c r="AZ39" i="1"/>
  <c r="AZ54" i="2"/>
  <c r="I47" i="7"/>
  <c r="AN40" i="1"/>
  <c r="AM29" i="1"/>
  <c r="AM115" i="1"/>
  <c r="AM93" i="1"/>
  <c r="AM104" i="1"/>
  <c r="AY120" i="2"/>
  <c r="AY28" i="1"/>
  <c r="AY109" i="2"/>
  <c r="AT53" i="2"/>
  <c r="AT38" i="1"/>
  <c r="AP51" i="2"/>
  <c r="AP36" i="1"/>
  <c r="AO25" i="1"/>
  <c r="AO117" i="2"/>
  <c r="AO106" i="2"/>
  <c r="Q46" i="7"/>
  <c r="AM88" i="1"/>
  <c r="P46" i="7" s="1"/>
  <c r="AT42" i="3"/>
  <c r="AS43" i="3"/>
  <c r="AQ52" i="2"/>
  <c r="AQ37" i="1"/>
  <c r="AO35" i="1"/>
  <c r="AO50" i="2"/>
  <c r="AT9" i="3"/>
  <c r="AT11" i="3" s="1"/>
  <c r="AT53" i="3"/>
  <c r="AT75" i="3" s="1"/>
  <c r="AT27" i="3" s="1"/>
  <c r="AT108" i="3" s="1"/>
  <c r="AP107" i="2"/>
  <c r="AP26" i="1"/>
  <c r="AP118" i="2"/>
  <c r="AN43" i="2"/>
  <c r="CB114" i="1"/>
  <c r="CB92" i="1"/>
  <c r="CB103" i="1"/>
  <c r="CF48" i="2"/>
  <c r="CG33" i="2"/>
  <c r="CF33" i="1"/>
  <c r="CC103" i="2"/>
  <c r="CC22" i="1"/>
  <c r="CC114" i="2"/>
  <c r="CE70" i="2"/>
  <c r="CE48" i="1"/>
  <c r="CE59" i="1" s="1"/>
  <c r="CD22" i="2"/>
  <c r="CD70" i="1"/>
  <c r="CD81" i="1" s="1"/>
  <c r="L48" i="7" l="1"/>
  <c r="AO43" i="11"/>
  <c r="AO21" i="11" s="1"/>
  <c r="AO42" i="11"/>
  <c r="AO20" i="11" s="1"/>
  <c r="AO41" i="11"/>
  <c r="AO19" i="11" s="1"/>
  <c r="AO15" i="2"/>
  <c r="AO34" i="2" s="1"/>
  <c r="AO13" i="1"/>
  <c r="AT75" i="2"/>
  <c r="AT53" i="1"/>
  <c r="AT64" i="1" s="1"/>
  <c r="AZ54" i="1"/>
  <c r="AZ65" i="1" s="1"/>
  <c r="AZ76" i="2"/>
  <c r="AU7" i="3"/>
  <c r="AU10" i="3" s="1"/>
  <c r="AT13" i="3"/>
  <c r="AT15" i="3" s="1"/>
  <c r="AT34" i="3" s="1"/>
  <c r="AQ52" i="1"/>
  <c r="AQ63" i="1" s="1"/>
  <c r="AQ74" i="2"/>
  <c r="AM110" i="1"/>
  <c r="T46" i="7" s="1"/>
  <c r="AM121" i="1"/>
  <c r="U46" i="7" s="1"/>
  <c r="AM99" i="1"/>
  <c r="R46" i="7" s="1"/>
  <c r="S46" i="7"/>
  <c r="AN55" i="1"/>
  <c r="AN60" i="1"/>
  <c r="AY98" i="1"/>
  <c r="AY109" i="1"/>
  <c r="AY120" i="1"/>
  <c r="AP107" i="1"/>
  <c r="AP118" i="1"/>
  <c r="AP96" i="1"/>
  <c r="AO72" i="2"/>
  <c r="AO50" i="1"/>
  <c r="AO61" i="1" s="1"/>
  <c r="AP73" i="2"/>
  <c r="AP51" i="1"/>
  <c r="AP62" i="1" s="1"/>
  <c r="M47" i="7"/>
  <c r="AN43" i="1"/>
  <c r="AS77" i="3"/>
  <c r="AS88" i="3" s="1"/>
  <c r="AS23" i="3"/>
  <c r="AN116" i="1"/>
  <c r="AN105" i="1"/>
  <c r="AN94" i="1"/>
  <c r="AN71" i="1"/>
  <c r="AN82" i="1" s="1"/>
  <c r="AN77" i="2"/>
  <c r="AN23" i="2"/>
  <c r="AO106" i="1"/>
  <c r="AO95" i="1"/>
  <c r="AO117" i="1"/>
  <c r="AS119" i="1"/>
  <c r="AS108" i="1"/>
  <c r="AS97" i="1"/>
  <c r="AP9" i="2"/>
  <c r="AP10" i="2"/>
  <c r="AP10" i="1" s="1"/>
  <c r="AP58" i="11" s="1"/>
  <c r="AP7" i="1"/>
  <c r="CE22" i="2"/>
  <c r="CE70" i="1"/>
  <c r="CE81" i="1" s="1"/>
  <c r="CC114" i="1"/>
  <c r="CC92" i="1"/>
  <c r="CC103" i="1"/>
  <c r="CF70" i="2"/>
  <c r="CF48" i="1"/>
  <c r="CF59" i="1" s="1"/>
  <c r="CD103" i="2"/>
  <c r="CD22" i="1"/>
  <c r="CD114" i="2"/>
  <c r="CG48" i="2"/>
  <c r="CG33" i="1"/>
  <c r="BA39" i="2" l="1"/>
  <c r="BF39" i="3"/>
  <c r="BF54" i="3" s="1"/>
  <c r="BF76" i="3" s="1"/>
  <c r="BF28" i="3" s="1"/>
  <c r="BF109" i="3" s="1"/>
  <c r="AP54" i="11"/>
  <c r="AP57" i="11"/>
  <c r="AP53" i="11"/>
  <c r="AP56" i="11"/>
  <c r="AP55" i="11"/>
  <c r="AO15" i="1"/>
  <c r="F48" i="7"/>
  <c r="AO12" i="1"/>
  <c r="G48" i="7" s="1"/>
  <c r="AN115" i="2"/>
  <c r="AN29" i="2"/>
  <c r="AN23" i="1"/>
  <c r="AN104" i="2"/>
  <c r="AS29" i="3"/>
  <c r="AS99" i="3" s="1"/>
  <c r="AS104" i="3"/>
  <c r="AQ26" i="2"/>
  <c r="AQ74" i="1"/>
  <c r="AQ85" i="1" s="1"/>
  <c r="AZ28" i="2"/>
  <c r="AZ76" i="1"/>
  <c r="AZ87" i="1" s="1"/>
  <c r="AP9" i="1"/>
  <c r="AP11" i="2"/>
  <c r="AN88" i="2"/>
  <c r="AN77" i="1"/>
  <c r="AP73" i="1"/>
  <c r="AP84" i="1" s="1"/>
  <c r="AP25" i="2"/>
  <c r="AN44" i="1"/>
  <c r="K47" i="7" s="1"/>
  <c r="J47" i="7"/>
  <c r="AU35" i="3"/>
  <c r="AU50" i="3" s="1"/>
  <c r="AU72" i="3" s="1"/>
  <c r="AU24" i="3" s="1"/>
  <c r="AU105" i="3" s="1"/>
  <c r="AT49" i="3"/>
  <c r="AT40" i="3"/>
  <c r="AW37" i="3"/>
  <c r="AW52" i="3" s="1"/>
  <c r="AW74" i="3" s="1"/>
  <c r="AW26" i="3" s="1"/>
  <c r="AW107" i="3" s="1"/>
  <c r="AV36" i="3"/>
  <c r="AV51" i="3" s="1"/>
  <c r="AV73" i="3" s="1"/>
  <c r="AV25" i="3" s="1"/>
  <c r="AV106" i="3" s="1"/>
  <c r="AO40" i="2"/>
  <c r="AP42" i="2" s="1"/>
  <c r="AP42" i="1" s="1"/>
  <c r="C49" i="7" s="1"/>
  <c r="AQ36" i="2"/>
  <c r="AO49" i="2"/>
  <c r="AO34" i="1"/>
  <c r="AU38" i="2"/>
  <c r="AR37" i="2"/>
  <c r="AU38" i="3"/>
  <c r="AP35" i="2"/>
  <c r="AO72" i="1"/>
  <c r="AO83" i="1" s="1"/>
  <c r="AO24" i="2"/>
  <c r="AN66" i="1"/>
  <c r="O47" i="7" s="1"/>
  <c r="N47" i="7"/>
  <c r="AT75" i="1"/>
  <c r="AT86" i="1" s="1"/>
  <c r="AT27" i="2"/>
  <c r="CH48" i="2"/>
  <c r="CI33" i="2"/>
  <c r="CH33" i="1"/>
  <c r="CF22" i="2"/>
  <c r="CF70" i="1"/>
  <c r="CF81" i="1" s="1"/>
  <c r="CG70" i="2"/>
  <c r="CG48" i="1"/>
  <c r="CG59" i="1" s="1"/>
  <c r="CD114" i="1"/>
  <c r="CD103" i="1"/>
  <c r="CD92" i="1"/>
  <c r="CE103" i="2"/>
  <c r="CE22" i="1"/>
  <c r="CE114" i="2"/>
  <c r="AP11" i="1" l="1"/>
  <c r="AP22" i="11" s="1"/>
  <c r="AP44" i="11"/>
  <c r="E48" i="7"/>
  <c r="AP38" i="11"/>
  <c r="AO14" i="1"/>
  <c r="H48" i="7" s="1"/>
  <c r="AR37" i="1"/>
  <c r="AR52" i="2"/>
  <c r="AN99" i="2"/>
  <c r="AN110" i="2"/>
  <c r="AN121" i="2"/>
  <c r="AT108" i="2"/>
  <c r="AT119" i="2"/>
  <c r="AT27" i="1"/>
  <c r="AO24" i="1"/>
  <c r="AO116" i="2"/>
  <c r="AO105" i="2"/>
  <c r="BA39" i="1"/>
  <c r="BA54" i="2"/>
  <c r="AU38" i="1"/>
  <c r="AU53" i="2"/>
  <c r="AZ28" i="1"/>
  <c r="AZ109" i="2"/>
  <c r="AZ120" i="2"/>
  <c r="AS110" i="3"/>
  <c r="AQ51" i="2"/>
  <c r="AQ36" i="1"/>
  <c r="AN88" i="1"/>
  <c r="P47" i="7" s="1"/>
  <c r="Q47" i="7"/>
  <c r="AP35" i="1"/>
  <c r="AP50" i="2"/>
  <c r="AO40" i="1"/>
  <c r="I48" i="7"/>
  <c r="AT71" i="3"/>
  <c r="AT55" i="3"/>
  <c r="AT66" i="3" s="1"/>
  <c r="AP106" i="2"/>
  <c r="AP25" i="1"/>
  <c r="AP117" i="2"/>
  <c r="AQ7" i="2"/>
  <c r="AP13" i="2"/>
  <c r="AU42" i="3"/>
  <c r="AT43" i="3"/>
  <c r="AU9" i="3"/>
  <c r="AU11" i="3" s="1"/>
  <c r="AU53" i="3"/>
  <c r="AU75" i="3" s="1"/>
  <c r="AU27" i="3" s="1"/>
  <c r="AU108" i="3" s="1"/>
  <c r="AO49" i="1"/>
  <c r="AO71" i="2"/>
  <c r="AO55" i="2"/>
  <c r="AO66" i="2" s="1"/>
  <c r="AQ107" i="2"/>
  <c r="AQ118" i="2"/>
  <c r="AQ26" i="1"/>
  <c r="AN115" i="1"/>
  <c r="AN104" i="1"/>
  <c r="AN29" i="1"/>
  <c r="AN93" i="1"/>
  <c r="AO43" i="2"/>
  <c r="CF103" i="2"/>
  <c r="CF22" i="1"/>
  <c r="CF114" i="2"/>
  <c r="CI48" i="2"/>
  <c r="CJ33" i="2"/>
  <c r="CI33" i="1"/>
  <c r="CE92" i="1"/>
  <c r="CE114" i="1"/>
  <c r="CE103" i="1"/>
  <c r="CH70" i="2"/>
  <c r="CH48" i="1"/>
  <c r="CH59" i="1" s="1"/>
  <c r="CG22" i="2"/>
  <c r="CG70" i="1"/>
  <c r="CG81" i="1" s="1"/>
  <c r="L49" i="7" l="1"/>
  <c r="AP42" i="11"/>
  <c r="AP20" i="11" s="1"/>
  <c r="AP41" i="11"/>
  <c r="AP19" i="11" s="1"/>
  <c r="AP40" i="11"/>
  <c r="AP18" i="11" s="1"/>
  <c r="AP43" i="11"/>
  <c r="AP21" i="11" s="1"/>
  <c r="AP17" i="11"/>
  <c r="AP15" i="2"/>
  <c r="AP15" i="1" s="1"/>
  <c r="AP13" i="1"/>
  <c r="AP72" i="2"/>
  <c r="AP50" i="1"/>
  <c r="AP61" i="1" s="1"/>
  <c r="AR74" i="2"/>
  <c r="AR52" i="1"/>
  <c r="AR63" i="1" s="1"/>
  <c r="AQ96" i="1"/>
  <c r="AQ107" i="1"/>
  <c r="AQ118" i="1"/>
  <c r="AO23" i="2"/>
  <c r="AO71" i="1"/>
  <c r="AO82" i="1" s="1"/>
  <c r="AO77" i="2"/>
  <c r="AT77" i="3"/>
  <c r="AT88" i="3" s="1"/>
  <c r="AT23" i="3"/>
  <c r="AQ73" i="2"/>
  <c r="AQ51" i="1"/>
  <c r="AQ62" i="1" s="1"/>
  <c r="BA54" i="1"/>
  <c r="BA65" i="1" s="1"/>
  <c r="BA76" i="2"/>
  <c r="AO105" i="1"/>
  <c r="AO94" i="1"/>
  <c r="AO116" i="1"/>
  <c r="AQ9" i="2"/>
  <c r="AQ10" i="2"/>
  <c r="AQ10" i="1" s="1"/>
  <c r="AQ58" i="11" s="1"/>
  <c r="AQ7" i="1"/>
  <c r="AN121" i="1"/>
  <c r="U47" i="7" s="1"/>
  <c r="S47" i="7"/>
  <c r="AN99" i="1"/>
  <c r="R47" i="7" s="1"/>
  <c r="AN110" i="1"/>
  <c r="T47" i="7" s="1"/>
  <c r="AO55" i="1"/>
  <c r="AO60" i="1"/>
  <c r="AP117" i="1"/>
  <c r="AP95" i="1"/>
  <c r="AP106" i="1"/>
  <c r="AZ120" i="1"/>
  <c r="AZ109" i="1"/>
  <c r="AZ98" i="1"/>
  <c r="AT97" i="1"/>
  <c r="AT119" i="1"/>
  <c r="AT108" i="1"/>
  <c r="AU13" i="3"/>
  <c r="AU15" i="3" s="1"/>
  <c r="AU34" i="3" s="1"/>
  <c r="AV7" i="3"/>
  <c r="AV10" i="3" s="1"/>
  <c r="M48" i="7"/>
  <c r="AO43" i="1"/>
  <c r="AU75" i="2"/>
  <c r="AU53" i="1"/>
  <c r="AU64" i="1" s="1"/>
  <c r="CJ48" i="2"/>
  <c r="CK33" i="2"/>
  <c r="CJ33" i="1"/>
  <c r="CH22" i="2"/>
  <c r="CH70" i="1"/>
  <c r="CH81" i="1" s="1"/>
  <c r="CI70" i="2"/>
  <c r="CI48" i="1"/>
  <c r="CI59" i="1" s="1"/>
  <c r="CF114" i="1"/>
  <c r="CF103" i="1"/>
  <c r="CF92" i="1"/>
  <c r="CG103" i="2"/>
  <c r="CG22" i="1"/>
  <c r="I34" i="9" s="1"/>
  <c r="CG114" i="2"/>
  <c r="BG39" i="3" l="1"/>
  <c r="BG54" i="3" s="1"/>
  <c r="BG76" i="3" s="1"/>
  <c r="BG28" i="3" s="1"/>
  <c r="BG109" i="3" s="1"/>
  <c r="AQ55" i="11"/>
  <c r="AQ54" i="11"/>
  <c r="AQ53" i="11"/>
  <c r="AQ56" i="11"/>
  <c r="AQ57" i="11"/>
  <c r="AQ38" i="11"/>
  <c r="AP34" i="2"/>
  <c r="F49" i="7"/>
  <c r="AP12" i="1"/>
  <c r="G49" i="7" s="1"/>
  <c r="AU27" i="2"/>
  <c r="AU75" i="1"/>
  <c r="AU86" i="1" s="1"/>
  <c r="BA28" i="2"/>
  <c r="BA76" i="1"/>
  <c r="BA87" i="1" s="1"/>
  <c r="AO44" i="1"/>
  <c r="K48" i="7" s="1"/>
  <c r="J48" i="7"/>
  <c r="AO66" i="1"/>
  <c r="O48" i="7" s="1"/>
  <c r="N48" i="7"/>
  <c r="AR26" i="2"/>
  <c r="AR74" i="1"/>
  <c r="AR85" i="1" s="1"/>
  <c r="AT104" i="3"/>
  <c r="AT29" i="3"/>
  <c r="AT99" i="3" s="1"/>
  <c r="AU40" i="3"/>
  <c r="AV42" i="3" s="1"/>
  <c r="AW36" i="3"/>
  <c r="AW51" i="3" s="1"/>
  <c r="AW73" i="3" s="1"/>
  <c r="AW25" i="3" s="1"/>
  <c r="AW106" i="3" s="1"/>
  <c r="AX37" i="3"/>
  <c r="AX52" i="3" s="1"/>
  <c r="AX74" i="3" s="1"/>
  <c r="AX26" i="3" s="1"/>
  <c r="AX107" i="3" s="1"/>
  <c r="AU49" i="3"/>
  <c r="AV35" i="3"/>
  <c r="AV50" i="3" s="1"/>
  <c r="AV72" i="3" s="1"/>
  <c r="AV24" i="3" s="1"/>
  <c r="AV105" i="3" s="1"/>
  <c r="AO88" i="2"/>
  <c r="AO77" i="1"/>
  <c r="AP14" i="1"/>
  <c r="H49" i="7" s="1"/>
  <c r="E49" i="7"/>
  <c r="AQ9" i="1"/>
  <c r="AQ11" i="2"/>
  <c r="AO115" i="2"/>
  <c r="AO23" i="1"/>
  <c r="AO29" i="2"/>
  <c r="AO104" i="2"/>
  <c r="AQ73" i="1"/>
  <c r="AQ84" i="1" s="1"/>
  <c r="AQ25" i="2"/>
  <c r="AP72" i="1"/>
  <c r="AP83" i="1" s="1"/>
  <c r="AP24" i="2"/>
  <c r="CH103" i="2"/>
  <c r="CH22" i="1"/>
  <c r="CH114" i="2"/>
  <c r="CJ70" i="2"/>
  <c r="CJ48" i="1"/>
  <c r="CJ59" i="1" s="1"/>
  <c r="CG114" i="1"/>
  <c r="CG92" i="1"/>
  <c r="CG103" i="1"/>
  <c r="CI22" i="2"/>
  <c r="CI70" i="1"/>
  <c r="CI81" i="1" s="1"/>
  <c r="CK48" i="2"/>
  <c r="CL33" i="2"/>
  <c r="CK33" i="1"/>
  <c r="AP34" i="1" l="1"/>
  <c r="AP40" i="1" s="1"/>
  <c r="BB39" i="2"/>
  <c r="BB54" i="2" s="1"/>
  <c r="AQ17" i="11"/>
  <c r="AQ11" i="1"/>
  <c r="AQ22" i="11" s="1"/>
  <c r="AQ44" i="11"/>
  <c r="AQ42" i="11" s="1"/>
  <c r="AQ20" i="11" s="1"/>
  <c r="AR36" i="2"/>
  <c r="AR36" i="1" s="1"/>
  <c r="AS37" i="2"/>
  <c r="AS37" i="1" s="1"/>
  <c r="AP40" i="2"/>
  <c r="AQ42" i="2" s="1"/>
  <c r="AQ42" i="1" s="1"/>
  <c r="C50" i="7" s="1"/>
  <c r="AV38" i="2"/>
  <c r="AV53" i="2" s="1"/>
  <c r="AQ35" i="2"/>
  <c r="AQ35" i="1" s="1"/>
  <c r="AV38" i="3"/>
  <c r="AV9" i="3" s="1"/>
  <c r="AV11" i="3" s="1"/>
  <c r="AP49" i="2"/>
  <c r="AP55" i="2" s="1"/>
  <c r="AU43" i="3"/>
  <c r="AR7" i="2"/>
  <c r="AQ13" i="2"/>
  <c r="AU71" i="3"/>
  <c r="AU55" i="3"/>
  <c r="AU66" i="3" s="1"/>
  <c r="AT110" i="3"/>
  <c r="AP105" i="2"/>
  <c r="AP24" i="1"/>
  <c r="AP116" i="2"/>
  <c r="AO99" i="2"/>
  <c r="AO121" i="2"/>
  <c r="AO110" i="2"/>
  <c r="BA28" i="1"/>
  <c r="BA109" i="2"/>
  <c r="BA120" i="2"/>
  <c r="AO93" i="1"/>
  <c r="AO104" i="1"/>
  <c r="AO115" i="1"/>
  <c r="AO29" i="1"/>
  <c r="AO88" i="1"/>
  <c r="P48" i="7" s="1"/>
  <c r="Q48" i="7"/>
  <c r="AQ117" i="2"/>
  <c r="AQ106" i="2"/>
  <c r="AQ25" i="1"/>
  <c r="AR107" i="2"/>
  <c r="AR26" i="1"/>
  <c r="AR118" i="2"/>
  <c r="AU27" i="1"/>
  <c r="AU119" i="2"/>
  <c r="AU108" i="2"/>
  <c r="CI103" i="2"/>
  <c r="CI22" i="1"/>
  <c r="CI114" i="2"/>
  <c r="CH103" i="1"/>
  <c r="CH92" i="1"/>
  <c r="CH114" i="1"/>
  <c r="CK70" i="2"/>
  <c r="CK48" i="1"/>
  <c r="CK59" i="1" s="1"/>
  <c r="CL48" i="2"/>
  <c r="CM33" i="2"/>
  <c r="CL33" i="1"/>
  <c r="CJ22" i="2"/>
  <c r="CJ70" i="1"/>
  <c r="CJ81" i="1" s="1"/>
  <c r="I49" i="7" l="1"/>
  <c r="L50" i="7"/>
  <c r="AQ41" i="11"/>
  <c r="AQ19" i="11" s="1"/>
  <c r="AQ43" i="11"/>
  <c r="AQ21" i="11" s="1"/>
  <c r="AQ40" i="11"/>
  <c r="AQ18" i="11" s="1"/>
  <c r="AS52" i="2"/>
  <c r="AS52" i="1" s="1"/>
  <c r="AS63" i="1" s="1"/>
  <c r="AR51" i="2"/>
  <c r="AR51" i="1" s="1"/>
  <c r="AR62" i="1" s="1"/>
  <c r="AQ50" i="2"/>
  <c r="AQ50" i="1" s="1"/>
  <c r="AQ61" i="1" s="1"/>
  <c r="AP43" i="2"/>
  <c r="AP66" i="2"/>
  <c r="BB39" i="1"/>
  <c r="AV53" i="3"/>
  <c r="AV75" i="3" s="1"/>
  <c r="AV27" i="3" s="1"/>
  <c r="AV108" i="3" s="1"/>
  <c r="AV38" i="1"/>
  <c r="AP49" i="1"/>
  <c r="AP60" i="1" s="1"/>
  <c r="AP71" i="2"/>
  <c r="AP77" i="2" s="1"/>
  <c r="AQ15" i="2"/>
  <c r="AQ15" i="1" s="1"/>
  <c r="AQ13" i="1"/>
  <c r="AW7" i="3"/>
  <c r="AW10" i="3" s="1"/>
  <c r="AV13" i="3"/>
  <c r="AV15" i="3" s="1"/>
  <c r="AV34" i="3" s="1"/>
  <c r="AP43" i="1"/>
  <c r="M49" i="7"/>
  <c r="AP116" i="1"/>
  <c r="AP94" i="1"/>
  <c r="AP105" i="1"/>
  <c r="AR96" i="1"/>
  <c r="AR107" i="1"/>
  <c r="AR118" i="1"/>
  <c r="BA109" i="1"/>
  <c r="BA120" i="1"/>
  <c r="BA98" i="1"/>
  <c r="AV75" i="2"/>
  <c r="AU77" i="3"/>
  <c r="AU88" i="3" s="1"/>
  <c r="AU23" i="3"/>
  <c r="BB76" i="2"/>
  <c r="BB54" i="1"/>
  <c r="AQ72" i="2"/>
  <c r="AU119" i="1"/>
  <c r="AU97" i="1"/>
  <c r="AU108" i="1"/>
  <c r="AQ95" i="1"/>
  <c r="AQ117" i="1"/>
  <c r="AQ106" i="1"/>
  <c r="AO110" i="1"/>
  <c r="T48" i="7" s="1"/>
  <c r="S48" i="7"/>
  <c r="AO99" i="1"/>
  <c r="R48" i="7" s="1"/>
  <c r="AO121" i="1"/>
  <c r="U48" i="7" s="1"/>
  <c r="AR9" i="2"/>
  <c r="AR7" i="1"/>
  <c r="AR10" i="2"/>
  <c r="AR10" i="1" s="1"/>
  <c r="AR58" i="11" s="1"/>
  <c r="CM48" i="2"/>
  <c r="CN33" i="2"/>
  <c r="CM33" i="1"/>
  <c r="CJ103" i="2"/>
  <c r="CJ22" i="1"/>
  <c r="CJ114" i="2"/>
  <c r="CL70" i="2"/>
  <c r="CL48" i="1"/>
  <c r="CL59" i="1" s="1"/>
  <c r="CI114" i="1"/>
  <c r="CI103" i="1"/>
  <c r="CI92" i="1"/>
  <c r="CK22" i="2"/>
  <c r="CK70" i="1"/>
  <c r="CK81" i="1" s="1"/>
  <c r="AS74" i="2" l="1"/>
  <c r="AS74" i="1" s="1"/>
  <c r="AS85" i="1" s="1"/>
  <c r="BH39" i="3"/>
  <c r="BH54" i="3" s="1"/>
  <c r="BH76" i="3" s="1"/>
  <c r="BH28" i="3" s="1"/>
  <c r="BH109" i="3" s="1"/>
  <c r="AR38" i="11"/>
  <c r="AR54" i="11"/>
  <c r="AR57" i="11"/>
  <c r="AR56" i="11"/>
  <c r="AR55" i="11"/>
  <c r="AR53" i="11"/>
  <c r="AR73" i="2"/>
  <c r="AR73" i="1" s="1"/>
  <c r="AR84" i="1" s="1"/>
  <c r="AP55" i="1"/>
  <c r="N49" i="7" s="1"/>
  <c r="BB65" i="1"/>
  <c r="AP23" i="2"/>
  <c r="AP115" i="2" s="1"/>
  <c r="AV53" i="1"/>
  <c r="AV64" i="1" s="1"/>
  <c r="AP71" i="1"/>
  <c r="AP82" i="1" s="1"/>
  <c r="AQ34" i="2"/>
  <c r="F50" i="7"/>
  <c r="AQ12" i="1"/>
  <c r="G50" i="7" s="1"/>
  <c r="AR9" i="1"/>
  <c r="AR11" i="2"/>
  <c r="AP88" i="2"/>
  <c r="AP77" i="1"/>
  <c r="AV27" i="2"/>
  <c r="AV75" i="1"/>
  <c r="J49" i="7"/>
  <c r="AP44" i="1"/>
  <c r="K49" i="7" s="1"/>
  <c r="AQ24" i="2"/>
  <c r="AQ72" i="1"/>
  <c r="AQ83" i="1" s="1"/>
  <c r="AQ14" i="1"/>
  <c r="H50" i="7" s="1"/>
  <c r="E50" i="7"/>
  <c r="AX36" i="3"/>
  <c r="AX51" i="3" s="1"/>
  <c r="AX73" i="3" s="1"/>
  <c r="AX25" i="3" s="1"/>
  <c r="AX106" i="3" s="1"/>
  <c r="AV49" i="3"/>
  <c r="AY37" i="3"/>
  <c r="AY52" i="3" s="1"/>
  <c r="AY74" i="3" s="1"/>
  <c r="AY26" i="3" s="1"/>
  <c r="AY107" i="3" s="1"/>
  <c r="AW35" i="3"/>
  <c r="AW50" i="3" s="1"/>
  <c r="AW72" i="3" s="1"/>
  <c r="AW24" i="3" s="1"/>
  <c r="AW105" i="3" s="1"/>
  <c r="AV40" i="3"/>
  <c r="BB28" i="2"/>
  <c r="BB76" i="1"/>
  <c r="BB87" i="1" s="1"/>
  <c r="AU29" i="3"/>
  <c r="AU99" i="3" s="1"/>
  <c r="AU104" i="3"/>
  <c r="CL22" i="2"/>
  <c r="CL70" i="1"/>
  <c r="CL81" i="1" s="1"/>
  <c r="CN48" i="2"/>
  <c r="CO33" i="2"/>
  <c r="CN33" i="1"/>
  <c r="CJ92" i="1"/>
  <c r="CJ103" i="1"/>
  <c r="CJ114" i="1"/>
  <c r="CK103" i="2"/>
  <c r="CK22" i="1"/>
  <c r="CK114" i="2"/>
  <c r="CM70" i="2"/>
  <c r="CM48" i="1"/>
  <c r="CM59" i="1" s="1"/>
  <c r="AS26" i="2" l="1"/>
  <c r="BC39" i="2"/>
  <c r="AR11" i="1"/>
  <c r="AR22" i="11" s="1"/>
  <c r="AR44" i="11"/>
  <c r="AR42" i="11" s="1"/>
  <c r="AR20" i="11" s="1"/>
  <c r="AR17" i="11"/>
  <c r="AR25" i="2"/>
  <c r="AR106" i="2" s="1"/>
  <c r="AV86" i="1"/>
  <c r="AP104" i="2"/>
  <c r="AP29" i="2"/>
  <c r="AP121" i="2" s="1"/>
  <c r="AP23" i="1"/>
  <c r="AP93" i="1" s="1"/>
  <c r="AP66" i="1"/>
  <c r="O49" i="7" s="1"/>
  <c r="AW38" i="2"/>
  <c r="AW53" i="2" s="1"/>
  <c r="AS36" i="2"/>
  <c r="AS36" i="1" s="1"/>
  <c r="AQ40" i="2"/>
  <c r="AR42" i="2" s="1"/>
  <c r="AR42" i="1" s="1"/>
  <c r="C51" i="7" s="1"/>
  <c r="AQ34" i="1"/>
  <c r="AQ40" i="1" s="1"/>
  <c r="M50" i="7" s="1"/>
  <c r="AT37" i="2"/>
  <c r="AT52" i="2" s="1"/>
  <c r="AQ49" i="2"/>
  <c r="AQ71" i="2" s="1"/>
  <c r="AR35" i="2"/>
  <c r="AR50" i="2" s="1"/>
  <c r="AW38" i="3"/>
  <c r="AW9" i="3" s="1"/>
  <c r="AW11" i="3" s="1"/>
  <c r="AR13" i="2"/>
  <c r="AS7" i="2"/>
  <c r="AV55" i="3"/>
  <c r="AV66" i="3" s="1"/>
  <c r="AV71" i="3"/>
  <c r="AQ105" i="2"/>
  <c r="AQ116" i="2"/>
  <c r="AQ24" i="1"/>
  <c r="AV108" i="2"/>
  <c r="AV119" i="2"/>
  <c r="AV27" i="1"/>
  <c r="AU110" i="3"/>
  <c r="BB28" i="1"/>
  <c r="BB109" i="2"/>
  <c r="BB120" i="2"/>
  <c r="AV43" i="3"/>
  <c r="AW42" i="3"/>
  <c r="AS107" i="2"/>
  <c r="AS26" i="1"/>
  <c r="AS118" i="2"/>
  <c r="Q49" i="7"/>
  <c r="AP88" i="1"/>
  <c r="P49" i="7" s="1"/>
  <c r="BC54" i="2"/>
  <c r="BC39" i="1"/>
  <c r="CM22" i="2"/>
  <c r="CM70" i="1"/>
  <c r="CM81" i="1" s="1"/>
  <c r="CK92" i="1"/>
  <c r="CK114" i="1"/>
  <c r="CK103" i="1"/>
  <c r="CO48" i="2"/>
  <c r="CP33" i="2"/>
  <c r="CO33" i="1"/>
  <c r="CL103" i="2"/>
  <c r="CL22" i="1"/>
  <c r="CL114" i="2"/>
  <c r="CN70" i="2"/>
  <c r="CN48" i="1"/>
  <c r="CN59" i="1" s="1"/>
  <c r="AR117" i="2" l="1"/>
  <c r="AP110" i="2"/>
  <c r="AR25" i="1"/>
  <c r="AR106" i="1" s="1"/>
  <c r="L51" i="7"/>
  <c r="AR41" i="11"/>
  <c r="AR19" i="11" s="1"/>
  <c r="AR40" i="11"/>
  <c r="AR18" i="11" s="1"/>
  <c r="AR43" i="11"/>
  <c r="AR21" i="11" s="1"/>
  <c r="AP29" i="1"/>
  <c r="AP99" i="1" s="1"/>
  <c r="R49" i="7" s="1"/>
  <c r="AP99" i="2"/>
  <c r="AP104" i="1"/>
  <c r="AP115" i="1"/>
  <c r="AS51" i="2"/>
  <c r="AS73" i="2" s="1"/>
  <c r="AQ55" i="2"/>
  <c r="AQ66" i="2" s="1"/>
  <c r="AR35" i="1"/>
  <c r="AQ49" i="1"/>
  <c r="AQ55" i="1" s="1"/>
  <c r="AT37" i="1"/>
  <c r="AQ43" i="2"/>
  <c r="AW53" i="3"/>
  <c r="AW75" i="3" s="1"/>
  <c r="AW27" i="3" s="1"/>
  <c r="AW108" i="3" s="1"/>
  <c r="I50" i="7"/>
  <c r="AW38" i="1"/>
  <c r="AR15" i="2"/>
  <c r="AR15" i="1" s="1"/>
  <c r="AR13" i="1"/>
  <c r="AQ43" i="1"/>
  <c r="AQ44" i="1" s="1"/>
  <c r="K50" i="7" s="1"/>
  <c r="AX7" i="3"/>
  <c r="AX10" i="3" s="1"/>
  <c r="AW13" i="3"/>
  <c r="AW15" i="3" s="1"/>
  <c r="AW34" i="3" s="1"/>
  <c r="BC54" i="1"/>
  <c r="BC65" i="1" s="1"/>
  <c r="BC76" i="2"/>
  <c r="BB98" i="1"/>
  <c r="BB120" i="1"/>
  <c r="BB109" i="1"/>
  <c r="AV77" i="3"/>
  <c r="AV88" i="3" s="1"/>
  <c r="AV23" i="3"/>
  <c r="AV119" i="1"/>
  <c r="AV108" i="1"/>
  <c r="AV97" i="1"/>
  <c r="AW75" i="2"/>
  <c r="AT74" i="2"/>
  <c r="AT52" i="1"/>
  <c r="AQ71" i="1"/>
  <c r="AQ77" i="2"/>
  <c r="AQ23" i="2"/>
  <c r="AS96" i="1"/>
  <c r="AS107" i="1"/>
  <c r="AS118" i="1"/>
  <c r="AQ94" i="1"/>
  <c r="AQ105" i="1"/>
  <c r="AQ116" i="1"/>
  <c r="AS9" i="2"/>
  <c r="AS7" i="1"/>
  <c r="AS10" i="2"/>
  <c r="AS10" i="1" s="1"/>
  <c r="AS58" i="11" s="1"/>
  <c r="AR72" i="2"/>
  <c r="AR50" i="1"/>
  <c r="CP48" i="2"/>
  <c r="CQ33" i="2"/>
  <c r="CP33" i="1"/>
  <c r="CM103" i="2"/>
  <c r="CM22" i="1"/>
  <c r="CM114" i="2"/>
  <c r="CN22" i="2"/>
  <c r="CN70" i="1"/>
  <c r="CN81" i="1" s="1"/>
  <c r="CL92" i="1"/>
  <c r="CL114" i="1"/>
  <c r="CL103" i="1"/>
  <c r="CO70" i="2"/>
  <c r="CO48" i="1"/>
  <c r="CO59" i="1" s="1"/>
  <c r="BI39" i="3" l="1"/>
  <c r="BI54" i="3" s="1"/>
  <c r="BI76" i="3" s="1"/>
  <c r="BI28" i="3" s="1"/>
  <c r="BI109" i="3" s="1"/>
  <c r="AR95" i="1"/>
  <c r="AR117" i="1"/>
  <c r="AP110" i="1"/>
  <c r="T49" i="7" s="1"/>
  <c r="AT63" i="1"/>
  <c r="AS38" i="11"/>
  <c r="AS55" i="11"/>
  <c r="AS54" i="11"/>
  <c r="AS57" i="11"/>
  <c r="AS53" i="11"/>
  <c r="AS56" i="11"/>
  <c r="S49" i="7"/>
  <c r="AP121" i="1"/>
  <c r="U49" i="7" s="1"/>
  <c r="AR61" i="1"/>
  <c r="AQ60" i="1"/>
  <c r="AS51" i="1"/>
  <c r="AS62" i="1" s="1"/>
  <c r="AQ82" i="1"/>
  <c r="AW53" i="1"/>
  <c r="AW64" i="1" s="1"/>
  <c r="AR34" i="2"/>
  <c r="F51" i="7"/>
  <c r="AR12" i="1"/>
  <c r="G51" i="7" s="1"/>
  <c r="J50" i="7"/>
  <c r="AS25" i="2"/>
  <c r="AS73" i="1"/>
  <c r="AS84" i="1" s="1"/>
  <c r="AV29" i="3"/>
  <c r="AV99" i="3" s="1"/>
  <c r="AV104" i="3"/>
  <c r="E51" i="7"/>
  <c r="AR14" i="1"/>
  <c r="H51" i="7" s="1"/>
  <c r="AS9" i="1"/>
  <c r="AS11" i="2"/>
  <c r="AQ104" i="2"/>
  <c r="AQ115" i="2"/>
  <c r="AQ29" i="2"/>
  <c r="AQ23" i="1"/>
  <c r="AT26" i="2"/>
  <c r="AT74" i="1"/>
  <c r="AT85" i="1" s="1"/>
  <c r="BC76" i="1"/>
  <c r="BC87" i="1" s="1"/>
  <c r="BC28" i="2"/>
  <c r="AW40" i="3"/>
  <c r="AY36" i="3"/>
  <c r="AY51" i="3" s="1"/>
  <c r="AY73" i="3" s="1"/>
  <c r="AY25" i="3" s="1"/>
  <c r="AY106" i="3" s="1"/>
  <c r="AW49" i="3"/>
  <c r="AX35" i="3"/>
  <c r="AX50" i="3" s="1"/>
  <c r="AX72" i="3" s="1"/>
  <c r="AX24" i="3" s="1"/>
  <c r="AX105" i="3" s="1"/>
  <c r="AZ37" i="3"/>
  <c r="AZ52" i="3" s="1"/>
  <c r="AZ74" i="3" s="1"/>
  <c r="AZ26" i="3" s="1"/>
  <c r="AZ107" i="3" s="1"/>
  <c r="AQ66" i="1"/>
  <c r="O50" i="7" s="1"/>
  <c r="N50" i="7"/>
  <c r="AR72" i="1"/>
  <c r="AR83" i="1" s="1"/>
  <c r="AR24" i="2"/>
  <c r="AQ88" i="2"/>
  <c r="AQ77" i="1"/>
  <c r="AW27" i="2"/>
  <c r="AW75" i="1"/>
  <c r="CO22" i="2"/>
  <c r="CO70" i="1"/>
  <c r="CO81" i="1" s="1"/>
  <c r="CQ48" i="2"/>
  <c r="CR33" i="2"/>
  <c r="CQ33" i="1"/>
  <c r="CM114" i="1"/>
  <c r="CM103" i="1"/>
  <c r="CM92" i="1"/>
  <c r="CP70" i="2"/>
  <c r="CP48" i="1"/>
  <c r="CP59" i="1" s="1"/>
  <c r="CN103" i="2"/>
  <c r="CN22" i="1"/>
  <c r="CN114" i="2"/>
  <c r="AX38" i="3" l="1"/>
  <c r="AX9" i="3" s="1"/>
  <c r="AX11" i="3" s="1"/>
  <c r="BD39" i="2"/>
  <c r="AS11" i="1"/>
  <c r="AS22" i="11" s="1"/>
  <c r="AS44" i="11"/>
  <c r="AS43" i="11" s="1"/>
  <c r="AS21" i="11" s="1"/>
  <c r="AS17" i="11"/>
  <c r="AW86" i="1"/>
  <c r="AU37" i="2"/>
  <c r="AU37" i="1" s="1"/>
  <c r="BD39" i="1"/>
  <c r="AR34" i="1"/>
  <c r="I51" i="7" s="1"/>
  <c r="AX38" i="2"/>
  <c r="AR49" i="2"/>
  <c r="AR49" i="1" s="1"/>
  <c r="AS35" i="2"/>
  <c r="AS50" i="2" s="1"/>
  <c r="AR40" i="2"/>
  <c r="AS42" i="2" s="1"/>
  <c r="AS42" i="1" s="1"/>
  <c r="C52" i="7" s="1"/>
  <c r="AT36" i="2"/>
  <c r="AT51" i="2" s="1"/>
  <c r="L52" i="7"/>
  <c r="AW27" i="1"/>
  <c r="AW108" i="2"/>
  <c r="AW119" i="2"/>
  <c r="Q50" i="7"/>
  <c r="AQ88" i="1"/>
  <c r="P50" i="7" s="1"/>
  <c r="BC109" i="2"/>
  <c r="BC120" i="2"/>
  <c r="BC28" i="1"/>
  <c r="AQ115" i="1"/>
  <c r="AQ104" i="1"/>
  <c r="AQ93" i="1"/>
  <c r="AQ29" i="1"/>
  <c r="AT7" i="2"/>
  <c r="AS13" i="2"/>
  <c r="AT107" i="2"/>
  <c r="AT26" i="1"/>
  <c r="AT118" i="2"/>
  <c r="AW55" i="3"/>
  <c r="AW66" i="3" s="1"/>
  <c r="AW71" i="3"/>
  <c r="AQ121" i="2"/>
  <c r="AQ99" i="2"/>
  <c r="AQ110" i="2"/>
  <c r="AV110" i="3"/>
  <c r="AW43" i="3"/>
  <c r="AX42" i="3"/>
  <c r="AR24" i="1"/>
  <c r="AR105" i="2"/>
  <c r="AR116" i="2"/>
  <c r="AS117" i="2"/>
  <c r="AS25" i="1"/>
  <c r="AS106" i="2"/>
  <c r="CN103" i="1"/>
  <c r="CN114" i="1"/>
  <c r="CN92" i="1"/>
  <c r="CP22" i="2"/>
  <c r="CP70" i="1"/>
  <c r="CP81" i="1" s="1"/>
  <c r="CO103" i="2"/>
  <c r="CO22" i="1"/>
  <c r="CO114" i="2"/>
  <c r="CR48" i="2"/>
  <c r="CS33" i="2"/>
  <c r="CR33" i="1"/>
  <c r="CQ70" i="2"/>
  <c r="CQ48" i="1"/>
  <c r="CQ59" i="1" s="1"/>
  <c r="AX53" i="3" l="1"/>
  <c r="AX75" i="3" s="1"/>
  <c r="AX27" i="3" s="1"/>
  <c r="AX108" i="3" s="1"/>
  <c r="AX38" i="1"/>
  <c r="AX53" i="2"/>
  <c r="AX75" i="2" s="1"/>
  <c r="AS40" i="11"/>
  <c r="AS18" i="11" s="1"/>
  <c r="AS41" i="11"/>
  <c r="AS19" i="11" s="1"/>
  <c r="AS42" i="11"/>
  <c r="AS20" i="11" s="1"/>
  <c r="BD54" i="2"/>
  <c r="BD54" i="1" s="1"/>
  <c r="BD65" i="1" s="1"/>
  <c r="AR40" i="1"/>
  <c r="M51" i="7" s="1"/>
  <c r="AU52" i="2"/>
  <c r="AU74" i="2" s="1"/>
  <c r="AR43" i="2"/>
  <c r="AR55" i="2"/>
  <c r="AR66" i="2" s="1"/>
  <c r="AR71" i="2"/>
  <c r="AR77" i="2" s="1"/>
  <c r="AS35" i="1"/>
  <c r="AT36" i="1"/>
  <c r="AS15" i="2"/>
  <c r="AS15" i="1" s="1"/>
  <c r="AS13" i="1"/>
  <c r="AS117" i="1"/>
  <c r="AS106" i="1"/>
  <c r="AS95" i="1"/>
  <c r="AR105" i="1"/>
  <c r="AR116" i="1"/>
  <c r="AR94" i="1"/>
  <c r="AT73" i="2"/>
  <c r="AT51" i="1"/>
  <c r="AX13" i="3"/>
  <c r="AX15" i="3" s="1"/>
  <c r="AX34" i="3" s="1"/>
  <c r="AY7" i="3"/>
  <c r="AY10" i="3" s="1"/>
  <c r="AT9" i="2"/>
  <c r="AT7" i="1"/>
  <c r="AT10" i="2"/>
  <c r="AT10" i="1" s="1"/>
  <c r="AT58" i="11" s="1"/>
  <c r="F32" i="9"/>
  <c r="AW119" i="1"/>
  <c r="AW97" i="1"/>
  <c r="AW108" i="1"/>
  <c r="AR55" i="1"/>
  <c r="AR60" i="1"/>
  <c r="AQ99" i="1"/>
  <c r="R50" i="7" s="1"/>
  <c r="AQ121" i="1"/>
  <c r="U50" i="7" s="1"/>
  <c r="AQ110" i="1"/>
  <c r="T50" i="7" s="1"/>
  <c r="S50" i="7"/>
  <c r="BC120" i="1"/>
  <c r="BC98" i="1"/>
  <c r="BC109" i="1"/>
  <c r="AS72" i="2"/>
  <c r="AS50" i="1"/>
  <c r="AW23" i="3"/>
  <c r="AW77" i="3"/>
  <c r="AW88" i="3" s="1"/>
  <c r="AT118" i="1"/>
  <c r="AT96" i="1"/>
  <c r="AT107" i="1"/>
  <c r="CR70" i="2"/>
  <c r="CR48" i="1"/>
  <c r="CR59" i="1" s="1"/>
  <c r="CP103" i="2"/>
  <c r="CP22" i="1"/>
  <c r="CP114" i="2"/>
  <c r="CO92" i="1"/>
  <c r="CO103" i="1"/>
  <c r="CO114" i="1"/>
  <c r="CQ22" i="2"/>
  <c r="CQ70" i="1"/>
  <c r="CQ81" i="1" s="1"/>
  <c r="CS48" i="2"/>
  <c r="CS33" i="1"/>
  <c r="AX53" i="1" l="1"/>
  <c r="AX64" i="1" s="1"/>
  <c r="BJ39" i="3"/>
  <c r="AT38" i="11"/>
  <c r="AT55" i="11"/>
  <c r="AT54" i="11"/>
  <c r="AT57" i="11"/>
  <c r="AT53" i="11"/>
  <c r="AT56" i="11"/>
  <c r="AR43" i="1"/>
  <c r="AR44" i="1" s="1"/>
  <c r="K51" i="7" s="1"/>
  <c r="AT62" i="1"/>
  <c r="AU52" i="1"/>
  <c r="AU63" i="1" s="1"/>
  <c r="BD76" i="2"/>
  <c r="BD76" i="1" s="1"/>
  <c r="BD87" i="1" s="1"/>
  <c r="AR23" i="2"/>
  <c r="AR23" i="1" s="1"/>
  <c r="AR71" i="1"/>
  <c r="AR82" i="1" s="1"/>
  <c r="AS61" i="1"/>
  <c r="AS34" i="2"/>
  <c r="F52" i="7"/>
  <c r="AS12" i="1"/>
  <c r="G52" i="7" s="1"/>
  <c r="AR88" i="2"/>
  <c r="AR77" i="1"/>
  <c r="AT9" i="1"/>
  <c r="AT11" i="2"/>
  <c r="AT25" i="2"/>
  <c r="AT73" i="1"/>
  <c r="AT84" i="1" s="1"/>
  <c r="AU74" i="1"/>
  <c r="AU26" i="2"/>
  <c r="AR66" i="1"/>
  <c r="O51" i="7" s="1"/>
  <c r="N51" i="7"/>
  <c r="AX75" i="1"/>
  <c r="AX86" i="1" s="1"/>
  <c r="AX27" i="2"/>
  <c r="AW29" i="3"/>
  <c r="AW99" i="3" s="1"/>
  <c r="AW104" i="3"/>
  <c r="AS24" i="2"/>
  <c r="AS72" i="1"/>
  <c r="AS83" i="1" s="1"/>
  <c r="AZ36" i="3"/>
  <c r="AZ51" i="3" s="1"/>
  <c r="AZ73" i="3" s="1"/>
  <c r="AZ25" i="3" s="1"/>
  <c r="AZ106" i="3" s="1"/>
  <c r="BA37" i="3"/>
  <c r="BA52" i="3" s="1"/>
  <c r="BA74" i="3" s="1"/>
  <c r="BA26" i="3" s="1"/>
  <c r="BA107" i="3" s="1"/>
  <c r="AY35" i="3"/>
  <c r="AY50" i="3" s="1"/>
  <c r="AY72" i="3" s="1"/>
  <c r="AY24" i="3" s="1"/>
  <c r="AY105" i="3" s="1"/>
  <c r="AX40" i="3"/>
  <c r="AX49" i="3"/>
  <c r="BJ54" i="3"/>
  <c r="BJ76" i="3" s="1"/>
  <c r="BJ28" i="3" s="1"/>
  <c r="BJ109" i="3" s="1"/>
  <c r="E52" i="7"/>
  <c r="AS14" i="1"/>
  <c r="H52" i="7" s="1"/>
  <c r="CR22" i="2"/>
  <c r="CR70" i="1"/>
  <c r="CR81" i="1" s="1"/>
  <c r="CS70" i="2"/>
  <c r="CS48" i="1"/>
  <c r="CS59" i="1" s="1"/>
  <c r="CP114" i="1"/>
  <c r="CP103" i="1"/>
  <c r="CP92" i="1"/>
  <c r="CQ103" i="2"/>
  <c r="CQ22" i="1"/>
  <c r="CQ114" i="2"/>
  <c r="BE39" i="2" l="1"/>
  <c r="BE39" i="1" s="1"/>
  <c r="AT11" i="1"/>
  <c r="AT22" i="11" s="1"/>
  <c r="AT44" i="11"/>
  <c r="AT43" i="11" s="1"/>
  <c r="AT21" i="11" s="1"/>
  <c r="AT17" i="11"/>
  <c r="AU85" i="1"/>
  <c r="J51" i="7"/>
  <c r="BD28" i="2"/>
  <c r="BD120" i="2" s="1"/>
  <c r="AR115" i="2"/>
  <c r="AR104" i="2"/>
  <c r="AR29" i="2"/>
  <c r="AR121" i="2" s="1"/>
  <c r="AT35" i="2"/>
  <c r="AT50" i="2" s="1"/>
  <c r="AS34" i="1"/>
  <c r="I52" i="7" s="1"/>
  <c r="AY38" i="3"/>
  <c r="AY9" i="3" s="1"/>
  <c r="AY11" i="3" s="1"/>
  <c r="AY38" i="2"/>
  <c r="AY53" i="2" s="1"/>
  <c r="AS40" i="2"/>
  <c r="AT42" i="2" s="1"/>
  <c r="AT42" i="1" s="1"/>
  <c r="C53" i="7" s="1"/>
  <c r="AU36" i="2"/>
  <c r="AU51" i="2" s="1"/>
  <c r="AV37" i="2"/>
  <c r="AV37" i="1" s="1"/>
  <c r="AS49" i="2"/>
  <c r="AS49" i="1" s="1"/>
  <c r="AX55" i="3"/>
  <c r="AX66" i="3" s="1"/>
  <c r="AX71" i="3"/>
  <c r="AW110" i="3"/>
  <c r="AT13" i="2"/>
  <c r="AU7" i="2"/>
  <c r="AY42" i="3"/>
  <c r="AX43" i="3"/>
  <c r="AX119" i="2"/>
  <c r="AX27" i="1"/>
  <c r="AX108" i="2"/>
  <c r="AR93" i="1"/>
  <c r="AR104" i="1"/>
  <c r="AR29" i="1"/>
  <c r="AR115" i="1"/>
  <c r="AT106" i="2"/>
  <c r="AT25" i="1"/>
  <c r="AT117" i="2"/>
  <c r="AS24" i="1"/>
  <c r="AS116" i="2"/>
  <c r="AS105" i="2"/>
  <c r="AU118" i="2"/>
  <c r="AU107" i="2"/>
  <c r="AU26" i="1"/>
  <c r="Q51" i="7"/>
  <c r="AR88" i="1"/>
  <c r="P51" i="7" s="1"/>
  <c r="CQ114" i="1"/>
  <c r="CQ103" i="1"/>
  <c r="CQ92" i="1"/>
  <c r="CS22" i="2"/>
  <c r="CS70" i="1"/>
  <c r="CS81" i="1" s="1"/>
  <c r="CR103" i="2"/>
  <c r="CR22" i="1"/>
  <c r="CR114" i="2"/>
  <c r="L53" i="7" l="1"/>
  <c r="AT42" i="11"/>
  <c r="AT20" i="11" s="1"/>
  <c r="AT41" i="11"/>
  <c r="AT19" i="11" s="1"/>
  <c r="AT40" i="11"/>
  <c r="AT18" i="11" s="1"/>
  <c r="BD109" i="2"/>
  <c r="BD28" i="1"/>
  <c r="BD109" i="1" s="1"/>
  <c r="AR99" i="2"/>
  <c r="AU36" i="1"/>
  <c r="AR110" i="2"/>
  <c r="AS43" i="2"/>
  <c r="AT35" i="1"/>
  <c r="AS40" i="1"/>
  <c r="M52" i="7" s="1"/>
  <c r="BE54" i="2"/>
  <c r="BE54" i="1" s="1"/>
  <c r="BE65" i="1" s="1"/>
  <c r="AY38" i="1"/>
  <c r="AY53" i="3"/>
  <c r="AY75" i="3" s="1"/>
  <c r="AY27" i="3" s="1"/>
  <c r="AY108" i="3" s="1"/>
  <c r="AV52" i="2"/>
  <c r="AV74" i="2" s="1"/>
  <c r="AS55" i="2"/>
  <c r="AS66" i="2" s="1"/>
  <c r="AS71" i="2"/>
  <c r="AS77" i="2" s="1"/>
  <c r="AT15" i="2"/>
  <c r="AT15" i="1" s="1"/>
  <c r="AT13" i="1"/>
  <c r="AY75" i="2"/>
  <c r="AX23" i="3"/>
  <c r="AX77" i="3"/>
  <c r="AX88" i="3" s="1"/>
  <c r="AU118" i="1"/>
  <c r="AU96" i="1"/>
  <c r="AU107" i="1"/>
  <c r="AU51" i="1"/>
  <c r="AU73" i="2"/>
  <c r="AT95" i="1"/>
  <c r="AT106" i="1"/>
  <c r="AT117" i="1"/>
  <c r="AS94" i="1"/>
  <c r="AS105" i="1"/>
  <c r="AS116" i="1"/>
  <c r="AR121" i="1"/>
  <c r="U51" i="7" s="1"/>
  <c r="AR99" i="1"/>
  <c r="R51" i="7" s="1"/>
  <c r="S51" i="7"/>
  <c r="AR110" i="1"/>
  <c r="T51" i="7" s="1"/>
  <c r="AX97" i="1"/>
  <c r="AX108" i="1"/>
  <c r="AX119" i="1"/>
  <c r="AU9" i="2"/>
  <c r="AU7" i="1"/>
  <c r="AU10" i="2"/>
  <c r="AU10" i="1" s="1"/>
  <c r="AU58" i="11" s="1"/>
  <c r="AT72" i="2"/>
  <c r="AT50" i="1"/>
  <c r="AS55" i="1"/>
  <c r="AS60" i="1"/>
  <c r="AY13" i="3"/>
  <c r="AY15" i="3" s="1"/>
  <c r="AY34" i="3" s="1"/>
  <c r="AZ7" i="3"/>
  <c r="AZ10" i="3" s="1"/>
  <c r="CR114" i="1"/>
  <c r="CR92" i="1"/>
  <c r="CR103" i="1"/>
  <c r="CS103" i="2"/>
  <c r="CS22" i="1"/>
  <c r="J34" i="9" s="1"/>
  <c r="CS114" i="2"/>
  <c r="BK39" i="3" l="1"/>
  <c r="BK54" i="3" s="1"/>
  <c r="BK76" i="3" s="1"/>
  <c r="BK28" i="3" s="1"/>
  <c r="BK109" i="3" s="1"/>
  <c r="BD120" i="1"/>
  <c r="AU38" i="11"/>
  <c r="AU56" i="11"/>
  <c r="AU55" i="11"/>
  <c r="AU54" i="11"/>
  <c r="AU53" i="11"/>
  <c r="AU57" i="11"/>
  <c r="AS43" i="1"/>
  <c r="AS44" i="1" s="1"/>
  <c r="K52" i="7" s="1"/>
  <c r="BD98" i="1"/>
  <c r="AU62" i="1"/>
  <c r="AT61" i="1"/>
  <c r="BE76" i="2"/>
  <c r="BE28" i="2" s="1"/>
  <c r="AV52" i="1"/>
  <c r="AV63" i="1" s="1"/>
  <c r="AY53" i="1"/>
  <c r="AY64" i="1" s="1"/>
  <c r="AS23" i="2"/>
  <c r="AS104" i="2" s="1"/>
  <c r="AS71" i="1"/>
  <c r="AS82" i="1" s="1"/>
  <c r="AT34" i="2"/>
  <c r="F53" i="7"/>
  <c r="AT12" i="1"/>
  <c r="G53" i="7" s="1"/>
  <c r="BE76" i="1"/>
  <c r="BE87" i="1" s="1"/>
  <c r="AY49" i="3"/>
  <c r="BA36" i="3"/>
  <c r="BA51" i="3" s="1"/>
  <c r="BA73" i="3" s="1"/>
  <c r="BA25" i="3" s="1"/>
  <c r="BA106" i="3" s="1"/>
  <c r="BB37" i="3"/>
  <c r="BB52" i="3" s="1"/>
  <c r="BB74" i="3" s="1"/>
  <c r="BB26" i="3" s="1"/>
  <c r="BB107" i="3" s="1"/>
  <c r="AZ35" i="3"/>
  <c r="AZ50" i="3" s="1"/>
  <c r="AZ72" i="3" s="1"/>
  <c r="AZ24" i="3" s="1"/>
  <c r="AZ105" i="3" s="1"/>
  <c r="AY40" i="3"/>
  <c r="AZ42" i="3" s="1"/>
  <c r="AT24" i="2"/>
  <c r="AT72" i="1"/>
  <c r="AT83" i="1" s="1"/>
  <c r="AU9" i="1"/>
  <c r="AU11" i="2"/>
  <c r="AU73" i="1"/>
  <c r="AU84" i="1" s="1"/>
  <c r="AU25" i="2"/>
  <c r="AX104" i="3"/>
  <c r="AX29" i="3"/>
  <c r="AX99" i="3" s="1"/>
  <c r="AT14" i="1"/>
  <c r="H53" i="7" s="1"/>
  <c r="E53" i="7"/>
  <c r="AS77" i="1"/>
  <c r="AS88" i="2"/>
  <c r="N52" i="7"/>
  <c r="AS66" i="1"/>
  <c r="O52" i="7" s="1"/>
  <c r="AV26" i="2"/>
  <c r="AV74" i="1"/>
  <c r="AY27" i="2"/>
  <c r="AY75" i="1"/>
  <c r="CS103" i="1"/>
  <c r="CS92" i="1"/>
  <c r="CS114" i="1"/>
  <c r="BF39" i="2" l="1"/>
  <c r="BF39" i="1" s="1"/>
  <c r="AU17" i="11"/>
  <c r="AU11" i="1"/>
  <c r="AU22" i="11" s="1"/>
  <c r="AU44" i="11"/>
  <c r="J52" i="7"/>
  <c r="AY86" i="1"/>
  <c r="AS29" i="2"/>
  <c r="AS121" i="2" s="1"/>
  <c r="AS115" i="2"/>
  <c r="AT49" i="2"/>
  <c r="AT71" i="2" s="1"/>
  <c r="AV85" i="1"/>
  <c r="AS23" i="1"/>
  <c r="AS29" i="1" s="1"/>
  <c r="AT40" i="2"/>
  <c r="AT43" i="2" s="1"/>
  <c r="AV36" i="2"/>
  <c r="AV36" i="1" s="1"/>
  <c r="AW37" i="2"/>
  <c r="AW52" i="2" s="1"/>
  <c r="AU35" i="2"/>
  <c r="AU50" i="2" s="1"/>
  <c r="AT34" i="1"/>
  <c r="AT40" i="1" s="1"/>
  <c r="AZ38" i="2"/>
  <c r="AZ53" i="2" s="1"/>
  <c r="AZ38" i="3"/>
  <c r="AZ53" i="3" s="1"/>
  <c r="AZ75" i="3" s="1"/>
  <c r="AZ27" i="3" s="1"/>
  <c r="AZ108" i="3" s="1"/>
  <c r="AY43" i="3"/>
  <c r="AV107" i="2"/>
  <c r="AV26" i="1"/>
  <c r="AV118" i="2"/>
  <c r="AU106" i="2"/>
  <c r="AU25" i="1"/>
  <c r="AU117" i="2"/>
  <c r="AY55" i="3"/>
  <c r="AY66" i="3" s="1"/>
  <c r="AY71" i="3"/>
  <c r="AY108" i="2"/>
  <c r="AY119" i="2"/>
  <c r="AY27" i="1"/>
  <c r="Q52" i="7"/>
  <c r="AS88" i="1"/>
  <c r="P52" i="7" s="1"/>
  <c r="BE28" i="1"/>
  <c r="BE120" i="2"/>
  <c r="BE109" i="2"/>
  <c r="AX110" i="3"/>
  <c r="AV7" i="2"/>
  <c r="AU13" i="2"/>
  <c r="AT24" i="1"/>
  <c r="AT105" i="2"/>
  <c r="AT116" i="2"/>
  <c r="L54" i="7" l="1"/>
  <c r="AU41" i="11"/>
  <c r="AU19" i="11" s="1"/>
  <c r="AU43" i="11"/>
  <c r="AU21" i="11" s="1"/>
  <c r="AU40" i="11"/>
  <c r="AU18" i="11" s="1"/>
  <c r="AU42" i="11"/>
  <c r="AU20" i="11" s="1"/>
  <c r="AT49" i="1"/>
  <c r="AT60" i="1" s="1"/>
  <c r="I53" i="7"/>
  <c r="AS99" i="2"/>
  <c r="AV51" i="2"/>
  <c r="AV51" i="1" s="1"/>
  <c r="AV62" i="1" s="1"/>
  <c r="BF54" i="2"/>
  <c r="BF54" i="1" s="1"/>
  <c r="BF65" i="1" s="1"/>
  <c r="AS110" i="2"/>
  <c r="AZ9" i="3"/>
  <c r="AZ11" i="3" s="1"/>
  <c r="AZ13" i="3" s="1"/>
  <c r="AZ15" i="3" s="1"/>
  <c r="AZ34" i="3" s="1"/>
  <c r="AT55" i="2"/>
  <c r="AT66" i="2" s="1"/>
  <c r="AS104" i="1"/>
  <c r="AS115" i="1"/>
  <c r="AS93" i="1"/>
  <c r="AU42" i="2"/>
  <c r="AU42" i="1" s="1"/>
  <c r="C54" i="7" s="1"/>
  <c r="AU35" i="1"/>
  <c r="AW37" i="1"/>
  <c r="AZ38" i="1"/>
  <c r="AU15" i="2"/>
  <c r="AU15" i="1" s="1"/>
  <c r="AU13" i="1"/>
  <c r="M53" i="7"/>
  <c r="AT43" i="1"/>
  <c r="AY77" i="3"/>
  <c r="AY88" i="3" s="1"/>
  <c r="AY23" i="3"/>
  <c r="AV96" i="1"/>
  <c r="AV118" i="1"/>
  <c r="AV107" i="1"/>
  <c r="AV9" i="2"/>
  <c r="AV7" i="1"/>
  <c r="AV10" i="2"/>
  <c r="AV10" i="1" s="1"/>
  <c r="AV58" i="11" s="1"/>
  <c r="AU50" i="1"/>
  <c r="AU72" i="2"/>
  <c r="AT71" i="1"/>
  <c r="AT23" i="2"/>
  <c r="AT77" i="2"/>
  <c r="AT55" i="1"/>
  <c r="AZ53" i="1"/>
  <c r="AZ75" i="2"/>
  <c r="AS99" i="1"/>
  <c r="R52" i="7" s="1"/>
  <c r="AS121" i="1"/>
  <c r="U52" i="7" s="1"/>
  <c r="S52" i="7"/>
  <c r="AS110" i="1"/>
  <c r="T52" i="7" s="1"/>
  <c r="BE98" i="1"/>
  <c r="BE109" i="1"/>
  <c r="BE120" i="1"/>
  <c r="AT94" i="1"/>
  <c r="AT105" i="1"/>
  <c r="AT116" i="1"/>
  <c r="AY119" i="1"/>
  <c r="AY108" i="1"/>
  <c r="AY97" i="1"/>
  <c r="AW74" i="2"/>
  <c r="AW52" i="1"/>
  <c r="AU117" i="1"/>
  <c r="AU95" i="1"/>
  <c r="AU106" i="1"/>
  <c r="BL39" i="3" l="1"/>
  <c r="AV57" i="11"/>
  <c r="AV55" i="11"/>
  <c r="AV56" i="11"/>
  <c r="AV53" i="11"/>
  <c r="AV54" i="11"/>
  <c r="AV38" i="11"/>
  <c r="AT82" i="1"/>
  <c r="AV73" i="2"/>
  <c r="AV25" i="2" s="1"/>
  <c r="BF76" i="2"/>
  <c r="BF76" i="1" s="1"/>
  <c r="BF87" i="1" s="1"/>
  <c r="AU61" i="1"/>
  <c r="AZ64" i="1"/>
  <c r="BA7" i="3"/>
  <c r="BA10" i="3" s="1"/>
  <c r="AW63" i="1"/>
  <c r="AU34" i="2"/>
  <c r="F54" i="7"/>
  <c r="AU12" i="1"/>
  <c r="G54" i="7" s="1"/>
  <c r="AV9" i="1"/>
  <c r="AV11" i="2"/>
  <c r="AY29" i="3"/>
  <c r="AY99" i="3" s="1"/>
  <c r="AY104" i="3"/>
  <c r="AW26" i="2"/>
  <c r="AW74" i="1"/>
  <c r="AW85" i="1" s="1"/>
  <c r="AZ75" i="1"/>
  <c r="AZ86" i="1" s="1"/>
  <c r="AZ27" i="2"/>
  <c r="AT88" i="2"/>
  <c r="AT77" i="1"/>
  <c r="AZ49" i="3"/>
  <c r="BL54" i="3"/>
  <c r="BL76" i="3" s="1"/>
  <c r="BL28" i="3" s="1"/>
  <c r="BL109" i="3" s="1"/>
  <c r="AZ40" i="3"/>
  <c r="BA42" i="3" s="1"/>
  <c r="BC37" i="3"/>
  <c r="BC52" i="3" s="1"/>
  <c r="BC74" i="3" s="1"/>
  <c r="BC26" i="3" s="1"/>
  <c r="BC107" i="3" s="1"/>
  <c r="BB36" i="3"/>
  <c r="BB51" i="3" s="1"/>
  <c r="BB73" i="3" s="1"/>
  <c r="BB25" i="3" s="1"/>
  <c r="BB106" i="3" s="1"/>
  <c r="BA35" i="3"/>
  <c r="BA50" i="3" s="1"/>
  <c r="BA72" i="3" s="1"/>
  <c r="BA24" i="3" s="1"/>
  <c r="BA105" i="3" s="1"/>
  <c r="AT104" i="2"/>
  <c r="AT23" i="1"/>
  <c r="AT29" i="2"/>
  <c r="AT115" i="2"/>
  <c r="AT44" i="1"/>
  <c r="K53" i="7" s="1"/>
  <c r="J53" i="7"/>
  <c r="AU14" i="1"/>
  <c r="H54" i="7" s="1"/>
  <c r="E54" i="7"/>
  <c r="AT66" i="1"/>
  <c r="O53" i="7" s="1"/>
  <c r="N53" i="7"/>
  <c r="AU24" i="2"/>
  <c r="AU72" i="1"/>
  <c r="AU83" i="1" s="1"/>
  <c r="AU49" i="2" l="1"/>
  <c r="AU71" i="2" s="1"/>
  <c r="BG39" i="2"/>
  <c r="BG39" i="1" s="1"/>
  <c r="AV11" i="1"/>
  <c r="AV22" i="11" s="1"/>
  <c r="AV44" i="11"/>
  <c r="AV42" i="11" s="1"/>
  <c r="AV20" i="11" s="1"/>
  <c r="AV17" i="11"/>
  <c r="AZ43" i="3"/>
  <c r="BF28" i="2"/>
  <c r="BF109" i="2" s="1"/>
  <c r="AX37" i="2"/>
  <c r="AX52" i="2" s="1"/>
  <c r="AV73" i="1"/>
  <c r="AV84" i="1" s="1"/>
  <c r="BA38" i="2"/>
  <c r="BA53" i="2" s="1"/>
  <c r="AW36" i="2"/>
  <c r="AW36" i="1" s="1"/>
  <c r="BA38" i="3"/>
  <c r="BA53" i="3" s="1"/>
  <c r="BA75" i="3" s="1"/>
  <c r="BA27" i="3" s="1"/>
  <c r="BA108" i="3" s="1"/>
  <c r="AU40" i="2"/>
  <c r="AU43" i="2" s="1"/>
  <c r="AU34" i="1"/>
  <c r="I54" i="7" s="1"/>
  <c r="AV35" i="2"/>
  <c r="AV50" i="2" s="1"/>
  <c r="AU49" i="1"/>
  <c r="AY110" i="3"/>
  <c r="AT88" i="1"/>
  <c r="P53" i="7" s="1"/>
  <c r="Q53" i="7"/>
  <c r="AU24" i="1"/>
  <c r="AU116" i="2"/>
  <c r="AU105" i="2"/>
  <c r="AT110" i="2"/>
  <c r="AT121" i="2"/>
  <c r="AT99" i="2"/>
  <c r="AV13" i="2"/>
  <c r="AW7" i="2"/>
  <c r="AZ119" i="2"/>
  <c r="AZ27" i="1"/>
  <c r="AZ108" i="2"/>
  <c r="AT104" i="1"/>
  <c r="AT93" i="1"/>
  <c r="AT115" i="1"/>
  <c r="AT29" i="1"/>
  <c r="AZ55" i="3"/>
  <c r="AZ66" i="3" s="1"/>
  <c r="AZ71" i="3"/>
  <c r="AV117" i="2"/>
  <c r="AV106" i="2"/>
  <c r="AV25" i="1"/>
  <c r="AW107" i="2"/>
  <c r="AW118" i="2"/>
  <c r="AW26" i="1"/>
  <c r="AU55" i="2" l="1"/>
  <c r="L55" i="7"/>
  <c r="AV43" i="11"/>
  <c r="AV21" i="11" s="1"/>
  <c r="AV41" i="11"/>
  <c r="AV19" i="11" s="1"/>
  <c r="AV40" i="11"/>
  <c r="AV18" i="11" s="1"/>
  <c r="BF28" i="1"/>
  <c r="BF120" i="1" s="1"/>
  <c r="BF120" i="2"/>
  <c r="AX37" i="1"/>
  <c r="BA9" i="3"/>
  <c r="BA11" i="3" s="1"/>
  <c r="BB7" i="3" s="1"/>
  <c r="BB10" i="3" s="1"/>
  <c r="AW51" i="2"/>
  <c r="AW73" i="2" s="1"/>
  <c r="AV35" i="1"/>
  <c r="AV42" i="2"/>
  <c r="AV42" i="1" s="1"/>
  <c r="C55" i="7" s="1"/>
  <c r="AU66" i="2"/>
  <c r="BG54" i="2"/>
  <c r="BG54" i="1" s="1"/>
  <c r="BG65" i="1" s="1"/>
  <c r="BA38" i="1"/>
  <c r="AU40" i="1"/>
  <c r="AU43" i="1" s="1"/>
  <c r="AV15" i="2"/>
  <c r="AV15" i="1" s="1"/>
  <c r="AV13" i="1"/>
  <c r="AU94" i="1"/>
  <c r="AU105" i="1"/>
  <c r="AU116" i="1"/>
  <c r="F31" i="9"/>
  <c r="AW118" i="1"/>
  <c r="AW107" i="1"/>
  <c r="AW96" i="1"/>
  <c r="AT99" i="1"/>
  <c r="R53" i="7" s="1"/>
  <c r="AT121" i="1"/>
  <c r="U53" i="7" s="1"/>
  <c r="S53" i="7"/>
  <c r="AT110" i="1"/>
  <c r="T53" i="7" s="1"/>
  <c r="AW9" i="2"/>
  <c r="AW7" i="1"/>
  <c r="AW10" i="2"/>
  <c r="AW10" i="1" s="1"/>
  <c r="AW58" i="11" s="1"/>
  <c r="AU60" i="1"/>
  <c r="AU55" i="1"/>
  <c r="AZ97" i="1"/>
  <c r="AZ119" i="1"/>
  <c r="AZ108" i="1"/>
  <c r="AX74" i="2"/>
  <c r="AX52" i="1"/>
  <c r="AV117" i="1"/>
  <c r="AV95" i="1"/>
  <c r="AV106" i="1"/>
  <c r="BA75" i="2"/>
  <c r="BA53" i="1"/>
  <c r="AU77" i="2"/>
  <c r="AU23" i="2"/>
  <c r="AU71" i="1"/>
  <c r="AU82" i="1" s="1"/>
  <c r="AZ23" i="3"/>
  <c r="AZ77" i="3"/>
  <c r="AZ88" i="3" s="1"/>
  <c r="AV72" i="2"/>
  <c r="AV50" i="1"/>
  <c r="AW56" i="11" l="1"/>
  <c r="AW55" i="11"/>
  <c r="AW54" i="11"/>
  <c r="AW57" i="11"/>
  <c r="AW53" i="11"/>
  <c r="AW38" i="11"/>
  <c r="AV34" i="2"/>
  <c r="BF109" i="1"/>
  <c r="BF98" i="1"/>
  <c r="AW51" i="1"/>
  <c r="AW62" i="1" s="1"/>
  <c r="AX63" i="1"/>
  <c r="AV61" i="1"/>
  <c r="M54" i="7"/>
  <c r="BA13" i="3"/>
  <c r="BA15" i="3" s="1"/>
  <c r="BA34" i="3" s="1"/>
  <c r="BG76" i="2"/>
  <c r="BG76" i="1" s="1"/>
  <c r="BG87" i="1" s="1"/>
  <c r="BA64" i="1"/>
  <c r="F55" i="7"/>
  <c r="AV12" i="1"/>
  <c r="G55" i="7" s="1"/>
  <c r="BA75" i="1"/>
  <c r="BA86" i="1" s="1"/>
  <c r="BA27" i="2"/>
  <c r="AU104" i="2"/>
  <c r="AU29" i="2"/>
  <c r="AU23" i="1"/>
  <c r="AU115" i="2"/>
  <c r="J54" i="7"/>
  <c r="AU44" i="1"/>
  <c r="K54" i="7" s="1"/>
  <c r="AX36" i="2"/>
  <c r="AW73" i="1"/>
  <c r="AW25" i="2"/>
  <c r="AW9" i="1"/>
  <c r="AW11" i="2"/>
  <c r="E55" i="7"/>
  <c r="AV14" i="1"/>
  <c r="H55" i="7" s="1"/>
  <c r="AU88" i="2"/>
  <c r="AU77" i="1"/>
  <c r="AV24" i="2"/>
  <c r="AV72" i="1"/>
  <c r="AV83" i="1" s="1"/>
  <c r="AZ29" i="3"/>
  <c r="AZ99" i="3" s="1"/>
  <c r="AZ104" i="3"/>
  <c r="AX26" i="2"/>
  <c r="AX74" i="1"/>
  <c r="AX85" i="1" s="1"/>
  <c r="AU66" i="1"/>
  <c r="O54" i="7" s="1"/>
  <c r="N54" i="7"/>
  <c r="AV49" i="2" l="1"/>
  <c r="AV49" i="1" s="1"/>
  <c r="BH39" i="2"/>
  <c r="BH39" i="1" s="1"/>
  <c r="BM39" i="3"/>
  <c r="BM54" i="3" s="1"/>
  <c r="BM76" i="3" s="1"/>
  <c r="BM28" i="3" s="1"/>
  <c r="BM109" i="3" s="1"/>
  <c r="AY37" i="2"/>
  <c r="AY52" i="2" s="1"/>
  <c r="AW11" i="1"/>
  <c r="AW22" i="11" s="1"/>
  <c r="AW44" i="11"/>
  <c r="AW41" i="11" s="1"/>
  <c r="AW19" i="11" s="1"/>
  <c r="AW17" i="11"/>
  <c r="AW35" i="2"/>
  <c r="AW50" i="2" s="1"/>
  <c r="BB38" i="2"/>
  <c r="BB53" i="2" s="1"/>
  <c r="AV34" i="1"/>
  <c r="I55" i="7" s="1"/>
  <c r="BB38" i="3"/>
  <c r="BB9" i="3" s="1"/>
  <c r="BB11" i="3" s="1"/>
  <c r="AV40" i="2"/>
  <c r="AV43" i="2" s="1"/>
  <c r="AW84" i="1"/>
  <c r="BA49" i="3"/>
  <c r="BA71" i="3" s="1"/>
  <c r="BC36" i="3"/>
  <c r="BC51" i="3" s="1"/>
  <c r="BC73" i="3" s="1"/>
  <c r="BC25" i="3" s="1"/>
  <c r="BC106" i="3" s="1"/>
  <c r="BB35" i="3"/>
  <c r="BB50" i="3" s="1"/>
  <c r="BB72" i="3" s="1"/>
  <c r="BB24" i="3" s="1"/>
  <c r="BB105" i="3" s="1"/>
  <c r="BD37" i="3"/>
  <c r="BD52" i="3" s="1"/>
  <c r="BD74" i="3" s="1"/>
  <c r="BD26" i="3" s="1"/>
  <c r="BD107" i="3" s="1"/>
  <c r="BA40" i="3"/>
  <c r="BB42" i="3" s="1"/>
  <c r="BG28" i="2"/>
  <c r="BG109" i="2" s="1"/>
  <c r="BA27" i="1"/>
  <c r="BA119" i="2"/>
  <c r="BA108" i="2"/>
  <c r="AX107" i="2"/>
  <c r="AX26" i="1"/>
  <c r="AX118" i="2"/>
  <c r="AV105" i="2"/>
  <c r="AV24" i="1"/>
  <c r="AV116" i="2"/>
  <c r="AW117" i="2"/>
  <c r="AW106" i="2"/>
  <c r="AW25" i="1"/>
  <c r="AU93" i="1"/>
  <c r="AU104" i="1"/>
  <c r="AU115" i="1"/>
  <c r="AU29" i="1"/>
  <c r="AX36" i="1"/>
  <c r="AX51" i="2"/>
  <c r="AU99" i="2"/>
  <c r="AU110" i="2"/>
  <c r="AU121" i="2"/>
  <c r="AZ110" i="3"/>
  <c r="AU88" i="1"/>
  <c r="P54" i="7" s="1"/>
  <c r="Q54" i="7"/>
  <c r="AW13" i="2"/>
  <c r="AX7" i="2"/>
  <c r="AV55" i="2" l="1"/>
  <c r="AV71" i="2"/>
  <c r="AV23" i="2" s="1"/>
  <c r="L56" i="7"/>
  <c r="L57" i="7" s="1"/>
  <c r="L6" i="7" s="1"/>
  <c r="F3" i="9" s="1"/>
  <c r="H8" i="8" s="1"/>
  <c r="AW35" i="1"/>
  <c r="AY37" i="1"/>
  <c r="AV66" i="2"/>
  <c r="BH54" i="2"/>
  <c r="BH76" i="2" s="1"/>
  <c r="AW42" i="2"/>
  <c r="AW42" i="1" s="1"/>
  <c r="C56" i="7" s="1"/>
  <c r="C57" i="7" s="1"/>
  <c r="C6" i="7" s="1"/>
  <c r="AW42" i="11"/>
  <c r="AW20" i="11" s="1"/>
  <c r="AW43" i="11"/>
  <c r="AW21" i="11" s="1"/>
  <c r="AW40" i="11"/>
  <c r="AW18" i="11" s="1"/>
  <c r="AV40" i="1"/>
  <c r="M55" i="7" s="1"/>
  <c r="BB38" i="1"/>
  <c r="BG28" i="1"/>
  <c r="BG98" i="1" s="1"/>
  <c r="BB53" i="3"/>
  <c r="BB75" i="3" s="1"/>
  <c r="BB27" i="3" s="1"/>
  <c r="BB108" i="3" s="1"/>
  <c r="BA55" i="3"/>
  <c r="BA66" i="3" s="1"/>
  <c r="BA43" i="3"/>
  <c r="BG120" i="2"/>
  <c r="AW15" i="2"/>
  <c r="AW15" i="1" s="1"/>
  <c r="AW13" i="1"/>
  <c r="AV60" i="1"/>
  <c r="AV55" i="1"/>
  <c r="AW50" i="1"/>
  <c r="AW72" i="2"/>
  <c r="AY74" i="2"/>
  <c r="AY52" i="1"/>
  <c r="BA77" i="3"/>
  <c r="BA23" i="3"/>
  <c r="AX73" i="2"/>
  <c r="AX51" i="1"/>
  <c r="AX62" i="1" s="1"/>
  <c r="AV77" i="2"/>
  <c r="BB75" i="2"/>
  <c r="AX107" i="1"/>
  <c r="AX96" i="1"/>
  <c r="AX118" i="1"/>
  <c r="BA108" i="1"/>
  <c r="BA97" i="1"/>
  <c r="BA119" i="1"/>
  <c r="AX9" i="2"/>
  <c r="AX10" i="2"/>
  <c r="AX10" i="1" s="1"/>
  <c r="AX58" i="11" s="1"/>
  <c r="AX7" i="1"/>
  <c r="S54" i="7"/>
  <c r="AU121" i="1"/>
  <c r="U54" i="7" s="1"/>
  <c r="AU110" i="1"/>
  <c r="T54" i="7" s="1"/>
  <c r="AU99" i="1"/>
  <c r="R54" i="7" s="1"/>
  <c r="BB13" i="3"/>
  <c r="BB15" i="3" s="1"/>
  <c r="BB34" i="3" s="1"/>
  <c r="BC7" i="3"/>
  <c r="BC10" i="3" s="1"/>
  <c r="F30" i="9"/>
  <c r="AW95" i="1"/>
  <c r="AW117" i="1"/>
  <c r="AW106" i="1"/>
  <c r="AV116" i="1"/>
  <c r="AV105" i="1"/>
  <c r="AV94" i="1"/>
  <c r="AV71" i="1" l="1"/>
  <c r="AV82" i="1" s="1"/>
  <c r="AW61" i="1"/>
  <c r="AY63" i="1"/>
  <c r="BH54" i="1"/>
  <c r="BH65" i="1" s="1"/>
  <c r="BN39" i="3"/>
  <c r="BN54" i="3" s="1"/>
  <c r="BN76" i="3" s="1"/>
  <c r="BN28" i="3" s="1"/>
  <c r="BN109" i="3" s="1"/>
  <c r="BA88" i="3"/>
  <c r="AX56" i="11"/>
  <c r="AX55" i="11"/>
  <c r="AX54" i="11"/>
  <c r="AX57" i="11"/>
  <c r="AX53" i="11"/>
  <c r="AX38" i="11"/>
  <c r="BG109" i="1"/>
  <c r="AV43" i="1"/>
  <c r="J55" i="7" s="1"/>
  <c r="BG120" i="1"/>
  <c r="BB53" i="1"/>
  <c r="BB64" i="1" s="1"/>
  <c r="AW34" i="2"/>
  <c r="F56" i="7"/>
  <c r="AW12" i="1"/>
  <c r="G56" i="7" s="1"/>
  <c r="AW24" i="2"/>
  <c r="AW72" i="1"/>
  <c r="AW83" i="1" s="1"/>
  <c r="BD36" i="3"/>
  <c r="BD51" i="3" s="1"/>
  <c r="BD73" i="3" s="1"/>
  <c r="BD25" i="3" s="1"/>
  <c r="BD106" i="3" s="1"/>
  <c r="BE37" i="3"/>
  <c r="BE52" i="3" s="1"/>
  <c r="BE74" i="3" s="1"/>
  <c r="BE26" i="3" s="1"/>
  <c r="BE107" i="3" s="1"/>
  <c r="BC35" i="3"/>
  <c r="BC50" i="3" s="1"/>
  <c r="BC72" i="3" s="1"/>
  <c r="BC24" i="3" s="1"/>
  <c r="BC105" i="3" s="1"/>
  <c r="BB49" i="3"/>
  <c r="BB40" i="3"/>
  <c r="AV104" i="2"/>
  <c r="AV23" i="1"/>
  <c r="AV29" i="2"/>
  <c r="AV115" i="2"/>
  <c r="AX73" i="1"/>
  <c r="AX84" i="1" s="1"/>
  <c r="AX25" i="2"/>
  <c r="BA104" i="3"/>
  <c r="BA29" i="3"/>
  <c r="BA99" i="3" s="1"/>
  <c r="AY74" i="1"/>
  <c r="AY85" i="1" s="1"/>
  <c r="AY26" i="2"/>
  <c r="AX9" i="1"/>
  <c r="AX11" i="2"/>
  <c r="AV88" i="2"/>
  <c r="AV77" i="1"/>
  <c r="E56" i="7"/>
  <c r="E57" i="7" s="1"/>
  <c r="AW14" i="1"/>
  <c r="H56" i="7" s="1"/>
  <c r="N55" i="7"/>
  <c r="AV66" i="1"/>
  <c r="O55" i="7" s="1"/>
  <c r="BH76" i="1"/>
  <c r="BH28" i="2"/>
  <c r="BB75" i="1"/>
  <c r="BB27" i="2"/>
  <c r="BH87" i="1" l="1"/>
  <c r="AV44" i="1"/>
  <c r="K55" i="7" s="1"/>
  <c r="AW49" i="2"/>
  <c r="AW55" i="2" s="1"/>
  <c r="BI39" i="2"/>
  <c r="BI39" i="1" s="1"/>
  <c r="BB86" i="1"/>
  <c r="AX11" i="1"/>
  <c r="AX22" i="11" s="1"/>
  <c r="AX44" i="11"/>
  <c r="AX43" i="11" s="1"/>
  <c r="AX21" i="11" s="1"/>
  <c r="AX17" i="11"/>
  <c r="AY36" i="2"/>
  <c r="AY51" i="2" s="1"/>
  <c r="AW40" i="2"/>
  <c r="AX42" i="2" s="1"/>
  <c r="AX42" i="1" s="1"/>
  <c r="C60" i="7" s="1"/>
  <c r="BC38" i="2"/>
  <c r="BC53" i="2" s="1"/>
  <c r="AZ37" i="2"/>
  <c r="AZ37" i="1" s="1"/>
  <c r="BC38" i="3"/>
  <c r="BC9" i="3" s="1"/>
  <c r="BC11" i="3" s="1"/>
  <c r="AX35" i="2"/>
  <c r="AX35" i="1" s="1"/>
  <c r="AW34" i="1"/>
  <c r="I56" i="7" s="1"/>
  <c r="I57" i="7" s="1"/>
  <c r="I6" i="7" s="1"/>
  <c r="F6" i="9" s="1"/>
  <c r="H12" i="8" s="1"/>
  <c r="F57" i="7"/>
  <c r="F6" i="7" s="1"/>
  <c r="G57" i="7"/>
  <c r="G6" i="7" s="1"/>
  <c r="F4" i="9" s="1"/>
  <c r="H9" i="8" s="1"/>
  <c r="BB108" i="2"/>
  <c r="BB119" i="2"/>
  <c r="BB27" i="1"/>
  <c r="Q55" i="7"/>
  <c r="AV88" i="1"/>
  <c r="P55" i="7" s="1"/>
  <c r="AV99" i="2"/>
  <c r="AV110" i="2"/>
  <c r="AV121" i="2"/>
  <c r="BB43" i="3"/>
  <c r="BC42" i="3"/>
  <c r="AX13" i="2"/>
  <c r="AY7" i="2"/>
  <c r="BA110" i="3"/>
  <c r="BH120" i="2"/>
  <c r="BH109" i="2"/>
  <c r="BH28" i="1"/>
  <c r="AY118" i="2"/>
  <c r="AY107" i="2"/>
  <c r="AY26" i="1"/>
  <c r="AX117" i="2"/>
  <c r="AX25" i="1"/>
  <c r="AX106" i="2"/>
  <c r="AV104" i="1"/>
  <c r="AV93" i="1"/>
  <c r="AV29" i="1"/>
  <c r="AV115" i="1"/>
  <c r="BB55" i="3"/>
  <c r="BB66" i="3" s="1"/>
  <c r="BB71" i="3"/>
  <c r="E6" i="7"/>
  <c r="AW49" i="1"/>
  <c r="AW24" i="1"/>
  <c r="AW105" i="2"/>
  <c r="AW116" i="2"/>
  <c r="AW71" i="2" l="1"/>
  <c r="AW71" i="1" s="1"/>
  <c r="AW82" i="1" s="1"/>
  <c r="L60" i="7"/>
  <c r="AX40" i="11"/>
  <c r="AX18" i="11" s="1"/>
  <c r="AX41" i="11"/>
  <c r="AX19" i="11" s="1"/>
  <c r="AX42" i="11"/>
  <c r="AX20" i="11" s="1"/>
  <c r="BI54" i="2"/>
  <c r="BI76" i="2" s="1"/>
  <c r="AY36" i="1"/>
  <c r="AW66" i="2"/>
  <c r="AW43" i="2"/>
  <c r="AZ52" i="2"/>
  <c r="AZ52" i="1" s="1"/>
  <c r="AZ63" i="1" s="1"/>
  <c r="H57" i="7"/>
  <c r="H6" i="7" s="1"/>
  <c r="F5" i="9" s="1"/>
  <c r="H10" i="8" s="1"/>
  <c r="AX50" i="2"/>
  <c r="AX50" i="1" s="1"/>
  <c r="AX61" i="1" s="1"/>
  <c r="BC38" i="1"/>
  <c r="BC53" i="3"/>
  <c r="BC75" i="3" s="1"/>
  <c r="BC27" i="3" s="1"/>
  <c r="BC108" i="3" s="1"/>
  <c r="AW40" i="1"/>
  <c r="AW43" i="1" s="1"/>
  <c r="AX15" i="2"/>
  <c r="AX34" i="2" s="1"/>
  <c r="AX13" i="1"/>
  <c r="BB119" i="1"/>
  <c r="BB97" i="1"/>
  <c r="BB108" i="1"/>
  <c r="AY73" i="2"/>
  <c r="AY51" i="1"/>
  <c r="AY96" i="1"/>
  <c r="AY118" i="1"/>
  <c r="AY107" i="1"/>
  <c r="AY9" i="2"/>
  <c r="AY9" i="1" s="1"/>
  <c r="AY44" i="11" s="1"/>
  <c r="AY10" i="2"/>
  <c r="AY10" i="1" s="1"/>
  <c r="AY58" i="11" s="1"/>
  <c r="AY7" i="1"/>
  <c r="AW55" i="1"/>
  <c r="AW60" i="1"/>
  <c r="AV99" i="1"/>
  <c r="R55" i="7" s="1"/>
  <c r="AV121" i="1"/>
  <c r="U55" i="7" s="1"/>
  <c r="S55" i="7"/>
  <c r="AV110" i="1"/>
  <c r="T55" i="7" s="1"/>
  <c r="AX95" i="1"/>
  <c r="AX117" i="1"/>
  <c r="AX106" i="1"/>
  <c r="BC75" i="2"/>
  <c r="BC13" i="3"/>
  <c r="BC15" i="3" s="1"/>
  <c r="BC34" i="3" s="1"/>
  <c r="BD7" i="3"/>
  <c r="BD10" i="3" s="1"/>
  <c r="F29" i="9"/>
  <c r="AW94" i="1"/>
  <c r="AW116" i="1"/>
  <c r="AW105" i="1"/>
  <c r="BB77" i="3"/>
  <c r="BB88" i="3" s="1"/>
  <c r="BB23" i="3"/>
  <c r="BH109" i="1"/>
  <c r="BH120" i="1"/>
  <c r="BH98" i="1"/>
  <c r="AX72" i="2" l="1"/>
  <c r="AW23" i="2"/>
  <c r="AW77" i="2"/>
  <c r="AW88" i="2" s="1"/>
  <c r="BJ39" i="2"/>
  <c r="BO39" i="3"/>
  <c r="BO54" i="3" s="1"/>
  <c r="BO76" i="3" s="1"/>
  <c r="BO28" i="3" s="1"/>
  <c r="BO109" i="3" s="1"/>
  <c r="AY62" i="1"/>
  <c r="AY54" i="11"/>
  <c r="AY57" i="11"/>
  <c r="AY53" i="11"/>
  <c r="AY55" i="11"/>
  <c r="AY56" i="11"/>
  <c r="BI54" i="1"/>
  <c r="BI65" i="1" s="1"/>
  <c r="AZ74" i="2"/>
  <c r="AZ26" i="2" s="1"/>
  <c r="M56" i="7"/>
  <c r="M57" i="7" s="1"/>
  <c r="M6" i="7" s="1"/>
  <c r="X6" i="7" s="1"/>
  <c r="BC53" i="1"/>
  <c r="BC64" i="1" s="1"/>
  <c r="AX15" i="1"/>
  <c r="F60" i="7"/>
  <c r="AX12" i="1"/>
  <c r="G60" i="7" s="1"/>
  <c r="BB29" i="3"/>
  <c r="BB99" i="3" s="1"/>
  <c r="BB104" i="3"/>
  <c r="BC75" i="1"/>
  <c r="BC27" i="2"/>
  <c r="AY11" i="1"/>
  <c r="AY22" i="11" s="1"/>
  <c r="AX40" i="2"/>
  <c r="BD38" i="2"/>
  <c r="BD38" i="3"/>
  <c r="AZ36" i="2"/>
  <c r="AX34" i="1"/>
  <c r="BA37" i="2"/>
  <c r="AX49" i="2"/>
  <c r="AY35" i="2"/>
  <c r="AX24" i="2"/>
  <c r="AX72" i="1"/>
  <c r="AX83" i="1" s="1"/>
  <c r="AY25" i="2"/>
  <c r="AY73" i="1"/>
  <c r="AY84" i="1" s="1"/>
  <c r="N56" i="7"/>
  <c r="N57" i="7" s="1"/>
  <c r="AW66" i="1"/>
  <c r="O56" i="7" s="1"/>
  <c r="AW77" i="1"/>
  <c r="J56" i="7"/>
  <c r="AW44" i="1"/>
  <c r="K56" i="7" s="1"/>
  <c r="BI76" i="1"/>
  <c r="BI28" i="2"/>
  <c r="BD35" i="3"/>
  <c r="BD50" i="3" s="1"/>
  <c r="BD72" i="3" s="1"/>
  <c r="BD24" i="3" s="1"/>
  <c r="BD105" i="3" s="1"/>
  <c r="BF37" i="3"/>
  <c r="BF52" i="3" s="1"/>
  <c r="BF74" i="3" s="1"/>
  <c r="BF26" i="3" s="1"/>
  <c r="BF107" i="3" s="1"/>
  <c r="BC40" i="3"/>
  <c r="BE36" i="3"/>
  <c r="BE51" i="3" s="1"/>
  <c r="BE73" i="3" s="1"/>
  <c r="BE25" i="3" s="1"/>
  <c r="BE106" i="3" s="1"/>
  <c r="BC49" i="3"/>
  <c r="AW115" i="2"/>
  <c r="AW23" i="1"/>
  <c r="AW29" i="2"/>
  <c r="AW104" i="2"/>
  <c r="AY11" i="2"/>
  <c r="E60" i="7" l="1"/>
  <c r="AY38" i="11"/>
  <c r="BI87" i="1"/>
  <c r="AZ74" i="1"/>
  <c r="AZ85" i="1" s="1"/>
  <c r="BC86" i="1"/>
  <c r="F7" i="9"/>
  <c r="H13" i="8" s="1"/>
  <c r="H14" i="8" s="1"/>
  <c r="AX14" i="1"/>
  <c r="H60" i="7" s="1"/>
  <c r="AZ107" i="2"/>
  <c r="AZ26" i="1"/>
  <c r="AZ118" i="2"/>
  <c r="Q56" i="7"/>
  <c r="Q57" i="7" s="1"/>
  <c r="AW88" i="1"/>
  <c r="P56" i="7" s="1"/>
  <c r="BD9" i="3"/>
  <c r="BD11" i="3" s="1"/>
  <c r="BD53" i="3"/>
  <c r="BD75" i="3" s="1"/>
  <c r="BD27" i="3" s="1"/>
  <c r="BD108" i="3" s="1"/>
  <c r="BC119" i="2"/>
  <c r="BC108" i="2"/>
  <c r="BC27" i="1"/>
  <c r="AZ7" i="2"/>
  <c r="AY13" i="2"/>
  <c r="BC43" i="3"/>
  <c r="BD42" i="3"/>
  <c r="AY117" i="2"/>
  <c r="AY25" i="1"/>
  <c r="AY106" i="2"/>
  <c r="BA52" i="2"/>
  <c r="BA37" i="1"/>
  <c r="BD38" i="1"/>
  <c r="BD53" i="2"/>
  <c r="BC71" i="3"/>
  <c r="BC55" i="3"/>
  <c r="BC66" i="3" s="1"/>
  <c r="AY35" i="1"/>
  <c r="AY50" i="2"/>
  <c r="I60" i="7"/>
  <c r="AX40" i="1"/>
  <c r="AY42" i="2"/>
  <c r="AY42" i="1" s="1"/>
  <c r="C61" i="7" s="1"/>
  <c r="AX43" i="2"/>
  <c r="F28" i="9"/>
  <c r="F35" i="9" s="1"/>
  <c r="AW104" i="1"/>
  <c r="AW93" i="1"/>
  <c r="AW29" i="1"/>
  <c r="AW115" i="1"/>
  <c r="BI109" i="2"/>
  <c r="BI120" i="2"/>
  <c r="BI28" i="1"/>
  <c r="AX71" i="2"/>
  <c r="AX49" i="1"/>
  <c r="AX55" i="2"/>
  <c r="AX66" i="2" s="1"/>
  <c r="AW110" i="2"/>
  <c r="AW121" i="2"/>
  <c r="AW99" i="2"/>
  <c r="J57" i="7"/>
  <c r="J6" i="7" s="1"/>
  <c r="K57" i="7"/>
  <c r="K6" i="7" s="1"/>
  <c r="N6" i="7"/>
  <c r="F8" i="9" s="1"/>
  <c r="H16" i="8" s="1"/>
  <c r="O57" i="7"/>
  <c r="O6" i="7" s="1"/>
  <c r="F9" i="9" s="1"/>
  <c r="H17" i="8" s="1"/>
  <c r="AX105" i="2"/>
  <c r="AX116" i="2"/>
  <c r="AX24" i="1"/>
  <c r="BJ39" i="1"/>
  <c r="BJ54" i="2"/>
  <c r="AZ51" i="2"/>
  <c r="AZ36" i="1"/>
  <c r="L61" i="7"/>
  <c r="BB110" i="3"/>
  <c r="AY41" i="11" l="1"/>
  <c r="AY19" i="11" s="1"/>
  <c r="AY17" i="11"/>
  <c r="AY43" i="11"/>
  <c r="AY21" i="11" s="1"/>
  <c r="AY42" i="11"/>
  <c r="AY20" i="11" s="1"/>
  <c r="AY40" i="11"/>
  <c r="AY18" i="11" s="1"/>
  <c r="AY15" i="2"/>
  <c r="AY15" i="1" s="1"/>
  <c r="AY13" i="1"/>
  <c r="BJ76" i="2"/>
  <c r="BJ54" i="1"/>
  <c r="BJ65" i="1" s="1"/>
  <c r="AY95" i="1"/>
  <c r="AY117" i="1"/>
  <c r="AY106" i="1"/>
  <c r="Q6" i="7"/>
  <c r="P57" i="7"/>
  <c r="P6" i="7" s="1"/>
  <c r="F10" i="9" s="1"/>
  <c r="H18" i="8" s="1"/>
  <c r="AX55" i="1"/>
  <c r="AX60" i="1"/>
  <c r="AX43" i="1"/>
  <c r="M60" i="7"/>
  <c r="AZ9" i="2"/>
  <c r="AZ9" i="1" s="1"/>
  <c r="AZ44" i="11" s="1"/>
  <c r="AZ10" i="2"/>
  <c r="AZ10" i="1" s="1"/>
  <c r="AZ58" i="11" s="1"/>
  <c r="AZ7" i="1"/>
  <c r="AX116" i="1"/>
  <c r="AX94" i="1"/>
  <c r="AX105" i="1"/>
  <c r="AX77" i="2"/>
  <c r="AX71" i="1"/>
  <c r="AX82" i="1" s="1"/>
  <c r="AX23" i="2"/>
  <c r="F39" i="9"/>
  <c r="H24" i="8" s="1"/>
  <c r="F44" i="9"/>
  <c r="F40" i="9"/>
  <c r="F45" i="9"/>
  <c r="F43" i="9"/>
  <c r="F41" i="9"/>
  <c r="F42" i="9"/>
  <c r="BC77" i="3"/>
  <c r="BC88" i="3" s="1"/>
  <c r="BC23" i="3"/>
  <c r="BA74" i="2"/>
  <c r="BA52" i="1"/>
  <c r="BA63" i="1" s="1"/>
  <c r="BC108" i="1"/>
  <c r="BC119" i="1"/>
  <c r="BC97" i="1"/>
  <c r="BD13" i="3"/>
  <c r="BD15" i="3" s="1"/>
  <c r="BD34" i="3" s="1"/>
  <c r="BE7" i="3"/>
  <c r="AZ118" i="1"/>
  <c r="AZ107" i="1"/>
  <c r="AZ96" i="1"/>
  <c r="AZ73" i="2"/>
  <c r="AZ51" i="1"/>
  <c r="AZ62" i="1" s="1"/>
  <c r="G33" i="9"/>
  <c r="BI98" i="1"/>
  <c r="BI109" i="1"/>
  <c r="BI120" i="1"/>
  <c r="AW121" i="1"/>
  <c r="U56" i="7" s="1"/>
  <c r="AW99" i="1"/>
  <c r="R56" i="7" s="1"/>
  <c r="S56" i="7"/>
  <c r="S57" i="7" s="1"/>
  <c r="AW110" i="1"/>
  <c r="T56" i="7" s="1"/>
  <c r="AY72" i="2"/>
  <c r="AY50" i="1"/>
  <c r="AY61" i="1" s="1"/>
  <c r="BD75" i="2"/>
  <c r="BD53" i="1"/>
  <c r="BD64" i="1" s="1"/>
  <c r="BP39" i="3" l="1"/>
  <c r="BP54" i="3" s="1"/>
  <c r="BP76" i="3" s="1"/>
  <c r="BP28" i="3" s="1"/>
  <c r="BP109" i="3" s="1"/>
  <c r="AZ56" i="11"/>
  <c r="AZ57" i="11"/>
  <c r="AZ54" i="11"/>
  <c r="AZ53" i="11"/>
  <c r="AZ55" i="11"/>
  <c r="AZ38" i="11"/>
  <c r="AZ42" i="11" s="1"/>
  <c r="AY34" i="2"/>
  <c r="F61" i="7"/>
  <c r="AY12" i="1"/>
  <c r="G61" i="7" s="1"/>
  <c r="BD27" i="2"/>
  <c r="BD75" i="1"/>
  <c r="BD86" i="1" s="1"/>
  <c r="U57" i="7"/>
  <c r="U6" i="7" s="1"/>
  <c r="F13" i="9" s="1"/>
  <c r="H21" i="8" s="1"/>
  <c r="R57" i="7"/>
  <c r="R6" i="7" s="1"/>
  <c r="F11" i="9" s="1"/>
  <c r="H19" i="8" s="1"/>
  <c r="T57" i="7"/>
  <c r="T6" i="7" s="1"/>
  <c r="F12" i="9" s="1"/>
  <c r="H20" i="8" s="1"/>
  <c r="S6" i="7"/>
  <c r="AZ25" i="2"/>
  <c r="AZ73" i="1"/>
  <c r="AZ84" i="1" s="1"/>
  <c r="BA74" i="1"/>
  <c r="BA85" i="1" s="1"/>
  <c r="BA26" i="2"/>
  <c r="AX77" i="1"/>
  <c r="AX88" i="2"/>
  <c r="AZ11" i="2"/>
  <c r="BA36" i="2"/>
  <c r="BC104" i="3"/>
  <c r="BC29" i="3"/>
  <c r="BC99" i="3" s="1"/>
  <c r="AZ11" i="1"/>
  <c r="AZ22" i="11" s="1"/>
  <c r="J60" i="7"/>
  <c r="AX44" i="1"/>
  <c r="K60" i="7" s="1"/>
  <c r="BD49" i="3"/>
  <c r="BD40" i="3"/>
  <c r="BE42" i="3" s="1"/>
  <c r="BE35" i="3"/>
  <c r="BE50" i="3" s="1"/>
  <c r="BE72" i="3" s="1"/>
  <c r="BE24" i="3" s="1"/>
  <c r="BE105" i="3" s="1"/>
  <c r="BG37" i="3"/>
  <c r="BG52" i="3" s="1"/>
  <c r="BG74" i="3" s="1"/>
  <c r="BG26" i="3" s="1"/>
  <c r="BG107" i="3" s="1"/>
  <c r="BF36" i="3"/>
  <c r="BF51" i="3" s="1"/>
  <c r="BF73" i="3" s="1"/>
  <c r="BF25" i="3" s="1"/>
  <c r="BF106" i="3" s="1"/>
  <c r="AX66" i="1"/>
  <c r="O60" i="7" s="1"/>
  <c r="N60" i="7"/>
  <c r="AY24" i="2"/>
  <c r="AY72" i="1"/>
  <c r="AY83" i="1" s="1"/>
  <c r="AY14" i="1"/>
  <c r="H61" i="7" s="1"/>
  <c r="E61" i="7"/>
  <c r="BE10" i="3"/>
  <c r="AX23" i="1"/>
  <c r="AX115" i="2"/>
  <c r="AX104" i="2"/>
  <c r="AX29" i="2"/>
  <c r="BJ76" i="1"/>
  <c r="BJ87" i="1" s="1"/>
  <c r="BJ28" i="2"/>
  <c r="AY34" i="1" l="1"/>
  <c r="AY40" i="1" s="1"/>
  <c r="M61" i="7" s="1"/>
  <c r="BK39" i="2"/>
  <c r="AZ20" i="11"/>
  <c r="AZ43" i="11"/>
  <c r="AZ21" i="11" s="1"/>
  <c r="AZ40" i="11"/>
  <c r="AZ18" i="11" s="1"/>
  <c r="AZ41" i="11"/>
  <c r="AZ19" i="11" s="1"/>
  <c r="AZ17" i="11"/>
  <c r="H22" i="8"/>
  <c r="F17" i="9"/>
  <c r="AY49" i="2"/>
  <c r="AY49" i="1" s="1"/>
  <c r="BE38" i="3"/>
  <c r="BE9" i="3" s="1"/>
  <c r="BE11" i="3" s="1"/>
  <c r="BK54" i="2"/>
  <c r="BB37" i="2"/>
  <c r="BB52" i="2" s="1"/>
  <c r="BE38" i="2"/>
  <c r="BE53" i="2" s="1"/>
  <c r="AY40" i="2"/>
  <c r="AY43" i="2" s="1"/>
  <c r="AZ35" i="2"/>
  <c r="AZ35" i="1" s="1"/>
  <c r="BJ109" i="2"/>
  <c r="BJ28" i="1"/>
  <c r="BJ120" i="2"/>
  <c r="AZ117" i="2"/>
  <c r="AZ25" i="1"/>
  <c r="AZ106" i="2"/>
  <c r="AX93" i="1"/>
  <c r="AX115" i="1"/>
  <c r="AX29" i="1"/>
  <c r="AX104" i="1"/>
  <c r="BA36" i="1"/>
  <c r="BA51" i="2"/>
  <c r="BA107" i="2"/>
  <c r="BA26" i="1"/>
  <c r="BA118" i="2"/>
  <c r="AA6" i="7"/>
  <c r="AX121" i="2"/>
  <c r="AX110" i="2"/>
  <c r="AX99" i="2"/>
  <c r="L62" i="7"/>
  <c r="AZ13" i="2"/>
  <c r="BA7" i="2"/>
  <c r="BD119" i="2"/>
  <c r="BD27" i="1"/>
  <c r="BD108" i="2"/>
  <c r="Q60" i="7"/>
  <c r="AX88" i="1"/>
  <c r="P60" i="7" s="1"/>
  <c r="AY24" i="1"/>
  <c r="AY105" i="2"/>
  <c r="AY116" i="2"/>
  <c r="BD55" i="3"/>
  <c r="BD66" i="3" s="1"/>
  <c r="BD71" i="3"/>
  <c r="BC110" i="3"/>
  <c r="BD43" i="3"/>
  <c r="H1" i="8" l="1"/>
  <c r="I61" i="7"/>
  <c r="AZ50" i="2"/>
  <c r="AZ50" i="1" s="1"/>
  <c r="AZ61" i="1" s="1"/>
  <c r="BK39" i="1"/>
  <c r="AY71" i="2"/>
  <c r="AY77" i="2" s="1"/>
  <c r="AZ42" i="2"/>
  <c r="AZ42" i="1" s="1"/>
  <c r="C62" i="7" s="1"/>
  <c r="BB37" i="1"/>
  <c r="BE53" i="3"/>
  <c r="BE75" i="3" s="1"/>
  <c r="BE27" i="3" s="1"/>
  <c r="BE108" i="3" s="1"/>
  <c r="AY55" i="2"/>
  <c r="AY66" i="2" s="1"/>
  <c r="BE38" i="1"/>
  <c r="AZ15" i="2"/>
  <c r="AZ15" i="1" s="1"/>
  <c r="AZ13" i="1"/>
  <c r="AY43" i="1"/>
  <c r="J61" i="7" s="1"/>
  <c r="BB74" i="2"/>
  <c r="BB52" i="1"/>
  <c r="BD77" i="3"/>
  <c r="BD88" i="3" s="1"/>
  <c r="BD23" i="3"/>
  <c r="BA107" i="1"/>
  <c r="BA118" i="1"/>
  <c r="BA96" i="1"/>
  <c r="BE13" i="3"/>
  <c r="BE15" i="3" s="1"/>
  <c r="BE34" i="3" s="1"/>
  <c r="BF7" i="3"/>
  <c r="BD97" i="1"/>
  <c r="BD119" i="1"/>
  <c r="BD108" i="1"/>
  <c r="BA7" i="1"/>
  <c r="BA10" i="2"/>
  <c r="BA10" i="1" s="1"/>
  <c r="BA58" i="11" s="1"/>
  <c r="BA9" i="2"/>
  <c r="BA9" i="1" s="1"/>
  <c r="BA44" i="11" s="1"/>
  <c r="BA51" i="1"/>
  <c r="BA62" i="1" s="1"/>
  <c r="BA73" i="2"/>
  <c r="BJ120" i="1"/>
  <c r="BJ98" i="1"/>
  <c r="BJ109" i="1"/>
  <c r="AY116" i="1"/>
  <c r="AY94" i="1"/>
  <c r="AY105" i="1"/>
  <c r="BK76" i="2"/>
  <c r="BK54" i="1"/>
  <c r="BE75" i="2"/>
  <c r="AY60" i="1"/>
  <c r="AY55" i="1"/>
  <c r="S60" i="7"/>
  <c r="AX110" i="1"/>
  <c r="T60" i="7" s="1"/>
  <c r="AX99" i="1"/>
  <c r="R60" i="7" s="1"/>
  <c r="AX121" i="1"/>
  <c r="U60" i="7" s="1"/>
  <c r="AZ106" i="1"/>
  <c r="AZ95" i="1"/>
  <c r="AZ117" i="1"/>
  <c r="AY71" i="1" l="1"/>
  <c r="AY82" i="1" s="1"/>
  <c r="BQ39" i="3"/>
  <c r="BA57" i="11"/>
  <c r="BA53" i="11"/>
  <c r="BA56" i="11"/>
  <c r="BA55" i="11"/>
  <c r="BA54" i="11"/>
  <c r="BA38" i="11"/>
  <c r="BA41" i="11" s="1"/>
  <c r="BK65" i="1"/>
  <c r="BB63" i="1"/>
  <c r="AZ72" i="2"/>
  <c r="AZ72" i="1" s="1"/>
  <c r="AZ83" i="1" s="1"/>
  <c r="AY23" i="2"/>
  <c r="AY29" i="2" s="1"/>
  <c r="BE53" i="1"/>
  <c r="BE64" i="1" s="1"/>
  <c r="AZ34" i="2"/>
  <c r="F62" i="7"/>
  <c r="AZ12" i="1"/>
  <c r="G62" i="7" s="1"/>
  <c r="AY44" i="1"/>
  <c r="K61" i="7" s="1"/>
  <c r="BK28" i="2"/>
  <c r="BK76" i="1"/>
  <c r="BK87" i="1" s="1"/>
  <c r="BD29" i="3"/>
  <c r="BD99" i="3" s="1"/>
  <c r="BD104" i="3"/>
  <c r="AY66" i="1"/>
  <c r="O61" i="7" s="1"/>
  <c r="N61" i="7"/>
  <c r="BA73" i="1"/>
  <c r="BA84" i="1" s="1"/>
  <c r="BA25" i="2"/>
  <c r="BA11" i="1"/>
  <c r="BA22" i="11" s="1"/>
  <c r="AZ24" i="2"/>
  <c r="AZ14" i="1"/>
  <c r="H62" i="7" s="1"/>
  <c r="E62" i="7"/>
  <c r="BF10" i="3"/>
  <c r="BE27" i="2"/>
  <c r="BE75" i="1"/>
  <c r="BA11" i="2"/>
  <c r="BG36" i="3"/>
  <c r="BG51" i="3" s="1"/>
  <c r="BG73" i="3" s="1"/>
  <c r="BG25" i="3" s="1"/>
  <c r="BG106" i="3" s="1"/>
  <c r="BH37" i="3"/>
  <c r="BH52" i="3" s="1"/>
  <c r="BH74" i="3" s="1"/>
  <c r="BH26" i="3" s="1"/>
  <c r="BH107" i="3" s="1"/>
  <c r="BQ54" i="3"/>
  <c r="BQ76" i="3" s="1"/>
  <c r="BQ28" i="3" s="1"/>
  <c r="BQ109" i="3" s="1"/>
  <c r="BE40" i="3"/>
  <c r="BF42" i="3" s="1"/>
  <c r="BF35" i="3"/>
  <c r="BF50" i="3" s="1"/>
  <c r="BF72" i="3" s="1"/>
  <c r="BF24" i="3" s="1"/>
  <c r="BF105" i="3" s="1"/>
  <c r="BE49" i="3"/>
  <c r="AY77" i="1"/>
  <c r="AY88" i="2"/>
  <c r="BB74" i="1"/>
  <c r="BB85" i="1" s="1"/>
  <c r="BB26" i="2"/>
  <c r="BL39" i="2" l="1"/>
  <c r="BL39" i="1" s="1"/>
  <c r="BA19" i="11"/>
  <c r="BA40" i="11"/>
  <c r="BA18" i="11" s="1"/>
  <c r="BA17" i="11"/>
  <c r="BA43" i="11"/>
  <c r="BA21" i="11" s="1"/>
  <c r="BA42" i="11"/>
  <c r="BA20" i="11" s="1"/>
  <c r="AY104" i="2"/>
  <c r="AY115" i="2"/>
  <c r="BE86" i="1"/>
  <c r="AY23" i="1"/>
  <c r="AY29" i="1" s="1"/>
  <c r="BF38" i="2"/>
  <c r="BF53" i="2" s="1"/>
  <c r="BB36" i="2"/>
  <c r="BB36" i="1" s="1"/>
  <c r="AZ49" i="2"/>
  <c r="AZ71" i="2" s="1"/>
  <c r="AZ40" i="2"/>
  <c r="BA42" i="2" s="1"/>
  <c r="BA42" i="1" s="1"/>
  <c r="C63" i="7" s="1"/>
  <c r="BA35" i="2"/>
  <c r="BA50" i="2" s="1"/>
  <c r="BF38" i="3"/>
  <c r="BF53" i="3" s="1"/>
  <c r="BF75" i="3" s="1"/>
  <c r="BF27" i="3" s="1"/>
  <c r="BF108" i="3" s="1"/>
  <c r="BC37" i="2"/>
  <c r="BC37" i="1" s="1"/>
  <c r="AZ34" i="1"/>
  <c r="I62" i="7" s="1"/>
  <c r="BB7" i="2"/>
  <c r="BA13" i="2"/>
  <c r="BB26" i="1"/>
  <c r="BB107" i="2"/>
  <c r="BB118" i="2"/>
  <c r="BE43" i="3"/>
  <c r="AY110" i="2"/>
  <c r="AY121" i="2"/>
  <c r="AY99" i="2"/>
  <c r="L63" i="7"/>
  <c r="BD110" i="3"/>
  <c r="BE71" i="3"/>
  <c r="BE55" i="3"/>
  <c r="BE66" i="3" s="1"/>
  <c r="BE27" i="1"/>
  <c r="BE119" i="2"/>
  <c r="BE108" i="2"/>
  <c r="BA106" i="2"/>
  <c r="BA117" i="2"/>
  <c r="BA25" i="1"/>
  <c r="Q61" i="7"/>
  <c r="AY88" i="1"/>
  <c r="P61" i="7" s="1"/>
  <c r="AZ105" i="2"/>
  <c r="AZ24" i="1"/>
  <c r="AZ116" i="2"/>
  <c r="BK120" i="2"/>
  <c r="BK28" i="1"/>
  <c r="BK109" i="2"/>
  <c r="BL54" i="2" l="1"/>
  <c r="BL54" i="1" s="1"/>
  <c r="BL65" i="1" s="1"/>
  <c r="AY115" i="1"/>
  <c r="AY93" i="1"/>
  <c r="AY104" i="1"/>
  <c r="BB51" i="2"/>
  <c r="BB73" i="2" s="1"/>
  <c r="AZ49" i="1"/>
  <c r="AZ55" i="1" s="1"/>
  <c r="BA35" i="1"/>
  <c r="AZ43" i="2"/>
  <c r="AZ40" i="1"/>
  <c r="M62" i="7" s="1"/>
  <c r="AZ55" i="2"/>
  <c r="AZ66" i="2" s="1"/>
  <c r="BF38" i="1"/>
  <c r="BF9" i="3"/>
  <c r="BF11" i="3" s="1"/>
  <c r="BF13" i="3" s="1"/>
  <c r="BF15" i="3" s="1"/>
  <c r="BF34" i="3" s="1"/>
  <c r="BC52" i="2"/>
  <c r="BC52" i="1" s="1"/>
  <c r="BC63" i="1" s="1"/>
  <c r="BA15" i="2"/>
  <c r="BA34" i="2" s="1"/>
  <c r="BA13" i="1"/>
  <c r="BA106" i="1"/>
  <c r="BA117" i="1"/>
  <c r="BA95" i="1"/>
  <c r="AZ77" i="2"/>
  <c r="AZ71" i="1"/>
  <c r="AZ23" i="2"/>
  <c r="BK98" i="1"/>
  <c r="BK120" i="1"/>
  <c r="BK109" i="1"/>
  <c r="BE119" i="1"/>
  <c r="BE108" i="1"/>
  <c r="BE97" i="1"/>
  <c r="BB107" i="1"/>
  <c r="BB118" i="1"/>
  <c r="BB96" i="1"/>
  <c r="AY99" i="1"/>
  <c r="R61" i="7" s="1"/>
  <c r="AY110" i="1"/>
  <c r="T61" i="7" s="1"/>
  <c r="S61" i="7"/>
  <c r="AY121" i="1"/>
  <c r="U61" i="7" s="1"/>
  <c r="BA50" i="1"/>
  <c r="BA72" i="2"/>
  <c r="AZ94" i="1"/>
  <c r="AZ116" i="1"/>
  <c r="AZ105" i="1"/>
  <c r="BF75" i="2"/>
  <c r="BF53" i="1"/>
  <c r="BE23" i="3"/>
  <c r="BE77" i="3"/>
  <c r="BE88" i="3" s="1"/>
  <c r="BB9" i="2"/>
  <c r="BB9" i="1" s="1"/>
  <c r="BB44" i="11" s="1"/>
  <c r="BB10" i="2"/>
  <c r="BB10" i="1" s="1"/>
  <c r="BB58" i="11" s="1"/>
  <c r="BB7" i="1"/>
  <c r="BM39" i="2" l="1"/>
  <c r="BR39" i="3"/>
  <c r="BR54" i="3" s="1"/>
  <c r="BR76" i="3" s="1"/>
  <c r="BR28" i="3" s="1"/>
  <c r="BR109" i="3" s="1"/>
  <c r="BL76" i="2"/>
  <c r="BL28" i="2" s="1"/>
  <c r="BB57" i="11"/>
  <c r="BB53" i="11"/>
  <c r="BB56" i="11"/>
  <c r="BB55" i="11"/>
  <c r="BB54" i="11"/>
  <c r="BB51" i="1"/>
  <c r="BB62" i="1" s="1"/>
  <c r="AZ60" i="1"/>
  <c r="AZ82" i="1"/>
  <c r="BA61" i="1"/>
  <c r="BC74" i="2"/>
  <c r="BC26" i="2" s="1"/>
  <c r="AZ43" i="1"/>
  <c r="AZ44" i="1" s="1"/>
  <c r="K62" i="7" s="1"/>
  <c r="BG7" i="3"/>
  <c r="BG10" i="3" s="1"/>
  <c r="BA15" i="1"/>
  <c r="BF64" i="1"/>
  <c r="F63" i="7"/>
  <c r="BA12" i="1"/>
  <c r="G63" i="7" s="1"/>
  <c r="N62" i="7"/>
  <c r="AZ66" i="1"/>
  <c r="O62" i="7" s="1"/>
  <c r="AZ88" i="2"/>
  <c r="AZ77" i="1"/>
  <c r="BF75" i="1"/>
  <c r="BF86" i="1" s="1"/>
  <c r="BF27" i="2"/>
  <c r="BA24" i="2"/>
  <c r="BA72" i="1"/>
  <c r="BA83" i="1" s="1"/>
  <c r="BB35" i="2"/>
  <c r="BA34" i="1"/>
  <c r="BG38" i="3"/>
  <c r="BG38" i="2"/>
  <c r="BC36" i="2"/>
  <c r="BA40" i="2"/>
  <c r="BA43" i="2" s="1"/>
  <c r="BA49" i="2"/>
  <c r="BD37" i="2"/>
  <c r="BB11" i="2"/>
  <c r="BB73" i="1"/>
  <c r="BB25" i="2"/>
  <c r="AZ115" i="2"/>
  <c r="AZ104" i="2"/>
  <c r="AZ29" i="2"/>
  <c r="AZ23" i="1"/>
  <c r="BB11" i="1"/>
  <c r="BB22" i="11" s="1"/>
  <c r="BE29" i="3"/>
  <c r="BE99" i="3" s="1"/>
  <c r="BE104" i="3"/>
  <c r="BH36" i="3"/>
  <c r="BH51" i="3" s="1"/>
  <c r="BH73" i="3" s="1"/>
  <c r="BH25" i="3" s="1"/>
  <c r="BH106" i="3" s="1"/>
  <c r="BI37" i="3"/>
  <c r="BI52" i="3" s="1"/>
  <c r="BI74" i="3" s="1"/>
  <c r="BI26" i="3" s="1"/>
  <c r="BI107" i="3" s="1"/>
  <c r="BF49" i="3"/>
  <c r="BG35" i="3"/>
  <c r="BG50" i="3" s="1"/>
  <c r="BG72" i="3" s="1"/>
  <c r="BG24" i="3" s="1"/>
  <c r="BG105" i="3" s="1"/>
  <c r="BF40" i="3"/>
  <c r="BG42" i="3" s="1"/>
  <c r="BL76" i="1" l="1"/>
  <c r="BL87" i="1" s="1"/>
  <c r="BA14" i="1"/>
  <c r="H63" i="7" s="1"/>
  <c r="BB38" i="11"/>
  <c r="BB84" i="1"/>
  <c r="BC74" i="1"/>
  <c r="BC85" i="1" s="1"/>
  <c r="J62" i="7"/>
  <c r="E63" i="7"/>
  <c r="AZ99" i="2"/>
  <c r="AZ110" i="2"/>
  <c r="AZ121" i="2"/>
  <c r="BA49" i="1"/>
  <c r="BA55" i="2"/>
  <c r="BA66" i="2" s="1"/>
  <c r="BA71" i="2"/>
  <c r="BB50" i="2"/>
  <c r="BB35" i="1"/>
  <c r="BF43" i="3"/>
  <c r="BF55" i="3"/>
  <c r="BF66" i="3" s="1"/>
  <c r="BF71" i="3"/>
  <c r="BC107" i="2"/>
  <c r="BC26" i="1"/>
  <c r="BC118" i="2"/>
  <c r="BE110" i="3"/>
  <c r="BG53" i="2"/>
  <c r="BG38" i="1"/>
  <c r="BM39" i="1"/>
  <c r="BM54" i="2"/>
  <c r="L64" i="7"/>
  <c r="BB42" i="2"/>
  <c r="BB42" i="1" s="1"/>
  <c r="C64" i="7" s="1"/>
  <c r="BG9" i="3"/>
  <c r="BG11" i="3" s="1"/>
  <c r="BG53" i="3"/>
  <c r="BG75" i="3" s="1"/>
  <c r="BG27" i="3" s="1"/>
  <c r="BG108" i="3" s="1"/>
  <c r="AZ88" i="1"/>
  <c r="P62" i="7" s="1"/>
  <c r="Q62" i="7"/>
  <c r="BF119" i="2"/>
  <c r="BF27" i="1"/>
  <c r="BF108" i="2"/>
  <c r="BL120" i="2"/>
  <c r="BL28" i="1"/>
  <c r="BL109" i="2"/>
  <c r="AZ115" i="1"/>
  <c r="AZ104" i="1"/>
  <c r="AZ93" i="1"/>
  <c r="AZ29" i="1"/>
  <c r="BB25" i="1"/>
  <c r="BB117" i="2"/>
  <c r="BB106" i="2"/>
  <c r="BB13" i="2"/>
  <c r="BC7" i="2"/>
  <c r="BD52" i="2"/>
  <c r="BD37" i="1"/>
  <c r="BC51" i="2"/>
  <c r="BC36" i="1"/>
  <c r="I63" i="7"/>
  <c r="BA40" i="1"/>
  <c r="BA43" i="1" s="1"/>
  <c r="BA24" i="1"/>
  <c r="BA116" i="2"/>
  <c r="BA105" i="2"/>
  <c r="BB43" i="11" l="1"/>
  <c r="BB21" i="11" s="1"/>
  <c r="BB17" i="11"/>
  <c r="BB42" i="11"/>
  <c r="BB20" i="11" s="1"/>
  <c r="BB40" i="11"/>
  <c r="BB18" i="11" s="1"/>
  <c r="BB41" i="11"/>
  <c r="BB19" i="11" s="1"/>
  <c r="BB15" i="2"/>
  <c r="BB34" i="2" s="1"/>
  <c r="BB13" i="1"/>
  <c r="BA44" i="1"/>
  <c r="K63" i="7" s="1"/>
  <c r="J63" i="7"/>
  <c r="BA60" i="1"/>
  <c r="BA55" i="1"/>
  <c r="BC51" i="1"/>
  <c r="BC62" i="1" s="1"/>
  <c r="BC73" i="2"/>
  <c r="AZ121" i="1"/>
  <c r="U62" i="7" s="1"/>
  <c r="S62" i="7"/>
  <c r="AZ99" i="1"/>
  <c r="R62" i="7" s="1"/>
  <c r="AZ110" i="1"/>
  <c r="T62" i="7" s="1"/>
  <c r="BF97" i="1"/>
  <c r="BF108" i="1"/>
  <c r="BF119" i="1"/>
  <c r="BB106" i="1"/>
  <c r="BB95" i="1"/>
  <c r="BB117" i="1"/>
  <c r="BF77" i="3"/>
  <c r="BF88" i="3" s="1"/>
  <c r="BF23" i="3"/>
  <c r="M63" i="7"/>
  <c r="BL109" i="1"/>
  <c r="BL120" i="1"/>
  <c r="BL98" i="1"/>
  <c r="BH7" i="3"/>
  <c r="BH10" i="3" s="1"/>
  <c r="BG13" i="3"/>
  <c r="BG15" i="3" s="1"/>
  <c r="BG34" i="3" s="1"/>
  <c r="BG75" i="2"/>
  <c r="BG53" i="1"/>
  <c r="BG64" i="1" s="1"/>
  <c r="BC107" i="1"/>
  <c r="BC96" i="1"/>
  <c r="BC118" i="1"/>
  <c r="BA71" i="1"/>
  <c r="BA82" i="1" s="1"/>
  <c r="BA77" i="2"/>
  <c r="BA23" i="2"/>
  <c r="BA105" i="1"/>
  <c r="BA94" i="1"/>
  <c r="BA116" i="1"/>
  <c r="BC7" i="1"/>
  <c r="BC10" i="2"/>
  <c r="BC10" i="1" s="1"/>
  <c r="BC58" i="11" s="1"/>
  <c r="BC9" i="2"/>
  <c r="BC9" i="1" s="1"/>
  <c r="BC44" i="11" s="1"/>
  <c r="BB72" i="2"/>
  <c r="BB50" i="1"/>
  <c r="BB61" i="1" s="1"/>
  <c r="BD74" i="2"/>
  <c r="BD52" i="1"/>
  <c r="BD63" i="1" s="1"/>
  <c r="BM76" i="2"/>
  <c r="BM54" i="1"/>
  <c r="BM65" i="1" s="1"/>
  <c r="BN39" i="2" l="1"/>
  <c r="BS39" i="3"/>
  <c r="BS54" i="3" s="1"/>
  <c r="BS76" i="3" s="1"/>
  <c r="BS28" i="3" s="1"/>
  <c r="BS109" i="3" s="1"/>
  <c r="BC55" i="11"/>
  <c r="BC53" i="11"/>
  <c r="BC57" i="11"/>
  <c r="BC56" i="11"/>
  <c r="BC54" i="11"/>
  <c r="BB15" i="1"/>
  <c r="F64" i="7"/>
  <c r="BB12" i="1"/>
  <c r="G64" i="7" s="1"/>
  <c r="BC11" i="2"/>
  <c r="BD7" i="2" s="1"/>
  <c r="BG27" i="2"/>
  <c r="BG75" i="1"/>
  <c r="BG86" i="1" s="1"/>
  <c r="BF29" i="3"/>
  <c r="BF99" i="3" s="1"/>
  <c r="BF104" i="3"/>
  <c r="N63" i="7"/>
  <c r="BA66" i="1"/>
  <c r="O63" i="7" s="1"/>
  <c r="BM28" i="2"/>
  <c r="BM76" i="1"/>
  <c r="BM87" i="1" s="1"/>
  <c r="BB24" i="2"/>
  <c r="BB72" i="1"/>
  <c r="BB83" i="1" s="1"/>
  <c r="BC11" i="1"/>
  <c r="BC22" i="11" s="1"/>
  <c r="BA115" i="2"/>
  <c r="BA104" i="2"/>
  <c r="BA29" i="2"/>
  <c r="BA23" i="1"/>
  <c r="BJ37" i="3"/>
  <c r="BJ52" i="3" s="1"/>
  <c r="BJ74" i="3" s="1"/>
  <c r="BJ26" i="3" s="1"/>
  <c r="BJ107" i="3" s="1"/>
  <c r="BG49" i="3"/>
  <c r="BG40" i="3"/>
  <c r="BH42" i="3" s="1"/>
  <c r="BI36" i="3"/>
  <c r="BI51" i="3" s="1"/>
  <c r="BI73" i="3" s="1"/>
  <c r="BI25" i="3" s="1"/>
  <c r="BI106" i="3" s="1"/>
  <c r="BH35" i="3"/>
  <c r="BH50" i="3" s="1"/>
  <c r="BH72" i="3" s="1"/>
  <c r="BH24" i="3" s="1"/>
  <c r="BH105" i="3" s="1"/>
  <c r="BA77" i="1"/>
  <c r="BA88" i="2"/>
  <c r="BC25" i="2"/>
  <c r="BC73" i="1"/>
  <c r="BC84" i="1" s="1"/>
  <c r="BB49" i="2"/>
  <c r="BD36" i="2"/>
  <c r="BB34" i="1"/>
  <c r="BC35" i="2"/>
  <c r="BE37" i="2"/>
  <c r="BH38" i="2"/>
  <c r="BH38" i="3"/>
  <c r="BB40" i="2"/>
  <c r="BD26" i="2"/>
  <c r="BD74" i="1"/>
  <c r="BD85" i="1" s="1"/>
  <c r="E64" i="7" l="1"/>
  <c r="BC38" i="11"/>
  <c r="BB14" i="1"/>
  <c r="H64" i="7" s="1"/>
  <c r="BC13" i="2"/>
  <c r="BG43" i="3"/>
  <c r="BH53" i="3"/>
  <c r="BH75" i="3" s="1"/>
  <c r="BH27" i="3" s="1"/>
  <c r="BH108" i="3" s="1"/>
  <c r="BH9" i="3"/>
  <c r="BH11" i="3" s="1"/>
  <c r="BF110" i="3"/>
  <c r="BH53" i="2"/>
  <c r="BH38" i="1"/>
  <c r="I64" i="7"/>
  <c r="BB40" i="1"/>
  <c r="BB43" i="1" s="1"/>
  <c r="BD9" i="2"/>
  <c r="BD9" i="1" s="1"/>
  <c r="BD44" i="11" s="1"/>
  <c r="BD10" i="2"/>
  <c r="BD10" i="1" s="1"/>
  <c r="BD58" i="11" s="1"/>
  <c r="BD7" i="1"/>
  <c r="BA88" i="1"/>
  <c r="P63" i="7" s="1"/>
  <c r="Q63" i="7"/>
  <c r="BC42" i="2"/>
  <c r="BC42" i="1" s="1"/>
  <c r="C65" i="7" s="1"/>
  <c r="BE52" i="2"/>
  <c r="BE37" i="1"/>
  <c r="BD51" i="2"/>
  <c r="BD36" i="1"/>
  <c r="BG55" i="3"/>
  <c r="BG66" i="3" s="1"/>
  <c r="BG71" i="3"/>
  <c r="BA104" i="1"/>
  <c r="BA93" i="1"/>
  <c r="BA115" i="1"/>
  <c r="BA29" i="1"/>
  <c r="L65" i="7"/>
  <c r="BG27" i="1"/>
  <c r="BG119" i="2"/>
  <c r="BG108" i="2"/>
  <c r="BD107" i="2"/>
  <c r="BD26" i="1"/>
  <c r="BD118" i="2"/>
  <c r="BN54" i="2"/>
  <c r="BN39" i="1"/>
  <c r="BC35" i="1"/>
  <c r="BC50" i="2"/>
  <c r="BB24" i="1"/>
  <c r="BB116" i="2"/>
  <c r="BB105" i="2"/>
  <c r="BB43" i="2"/>
  <c r="BB71" i="2"/>
  <c r="BB49" i="1"/>
  <c r="BB55" i="2"/>
  <c r="BB66" i="2" s="1"/>
  <c r="BC117" i="2"/>
  <c r="BC25" i="1"/>
  <c r="BC106" i="2"/>
  <c r="BA99" i="2"/>
  <c r="BA121" i="2"/>
  <c r="BA110" i="2"/>
  <c r="BM109" i="2"/>
  <c r="BM28" i="1"/>
  <c r="BM120" i="2"/>
  <c r="BD56" i="11" l="1"/>
  <c r="BD57" i="11"/>
  <c r="BD54" i="11"/>
  <c r="BD53" i="11"/>
  <c r="BD55" i="11"/>
  <c r="BC42" i="11"/>
  <c r="BC20" i="11" s="1"/>
  <c r="BC43" i="11"/>
  <c r="BC21" i="11" s="1"/>
  <c r="BC41" i="11"/>
  <c r="BC19" i="11" s="1"/>
  <c r="BC40" i="11"/>
  <c r="BC18" i="11" s="1"/>
  <c r="BC17" i="11"/>
  <c r="BC15" i="2"/>
  <c r="BC13" i="1"/>
  <c r="BB44" i="1"/>
  <c r="K64" i="7" s="1"/>
  <c r="J64" i="7"/>
  <c r="BD96" i="1"/>
  <c r="BD107" i="1"/>
  <c r="BD118" i="1"/>
  <c r="BC106" i="1"/>
  <c r="BC117" i="1"/>
  <c r="BC95" i="1"/>
  <c r="BB71" i="1"/>
  <c r="BB82" i="1" s="1"/>
  <c r="BB23" i="2"/>
  <c r="BB77" i="2"/>
  <c r="BB94" i="1"/>
  <c r="BB116" i="1"/>
  <c r="BB105" i="1"/>
  <c r="BD11" i="2"/>
  <c r="BH75" i="2"/>
  <c r="BH53" i="1"/>
  <c r="BH64" i="1" s="1"/>
  <c r="BB60" i="1"/>
  <c r="BB55" i="1"/>
  <c r="BN54" i="1"/>
  <c r="BN65" i="1" s="1"/>
  <c r="BN76" i="2"/>
  <c r="BD51" i="1"/>
  <c r="BD62" i="1" s="1"/>
  <c r="BD73" i="2"/>
  <c r="BD11" i="1"/>
  <c r="BD22" i="11" s="1"/>
  <c r="M64" i="7"/>
  <c r="BH13" i="3"/>
  <c r="BH15" i="3" s="1"/>
  <c r="BH34" i="3" s="1"/>
  <c r="BI7" i="3"/>
  <c r="BG108" i="1"/>
  <c r="BG97" i="1"/>
  <c r="BG119" i="1"/>
  <c r="BE74" i="2"/>
  <c r="BE52" i="1"/>
  <c r="BE63" i="1" s="1"/>
  <c r="BM98" i="1"/>
  <c r="BM109" i="1"/>
  <c r="BM120" i="1"/>
  <c r="BC72" i="2"/>
  <c r="BC50" i="1"/>
  <c r="BC61" i="1" s="1"/>
  <c r="BA121" i="1"/>
  <c r="U63" i="7" s="1"/>
  <c r="BA110" i="1"/>
  <c r="T63" i="7" s="1"/>
  <c r="BA99" i="1"/>
  <c r="R63" i="7" s="1"/>
  <c r="S63" i="7"/>
  <c r="BG77" i="3"/>
  <c r="BG88" i="3" s="1"/>
  <c r="BG23" i="3"/>
  <c r="BT39" i="3" l="1"/>
  <c r="BT54" i="3" s="1"/>
  <c r="BT76" i="3" s="1"/>
  <c r="BT28" i="3" s="1"/>
  <c r="BT109" i="3" s="1"/>
  <c r="F65" i="7"/>
  <c r="BC12" i="1"/>
  <c r="G65" i="7" s="1"/>
  <c r="BC15" i="1"/>
  <c r="BC34" i="2"/>
  <c r="BG104" i="3"/>
  <c r="BG29" i="3"/>
  <c r="BG99" i="3" s="1"/>
  <c r="L66" i="7"/>
  <c r="BB115" i="2"/>
  <c r="BB104" i="2"/>
  <c r="BB23" i="1"/>
  <c r="BB29" i="2"/>
  <c r="BH49" i="3"/>
  <c r="BI35" i="3"/>
  <c r="BI50" i="3" s="1"/>
  <c r="BI72" i="3" s="1"/>
  <c r="BI24" i="3" s="1"/>
  <c r="BI105" i="3" s="1"/>
  <c r="BJ36" i="3"/>
  <c r="BJ51" i="3" s="1"/>
  <c r="BJ73" i="3" s="1"/>
  <c r="BJ25" i="3" s="1"/>
  <c r="BJ106" i="3" s="1"/>
  <c r="BH40" i="3"/>
  <c r="BK37" i="3"/>
  <c r="BD25" i="2"/>
  <c r="BD73" i="1"/>
  <c r="BD84" i="1" s="1"/>
  <c r="N64" i="7"/>
  <c r="BB66" i="1"/>
  <c r="O64" i="7" s="1"/>
  <c r="BH27" i="2"/>
  <c r="BH75" i="1"/>
  <c r="BH86" i="1" s="1"/>
  <c r="BE7" i="2"/>
  <c r="BD13" i="2"/>
  <c r="BE74" i="1"/>
  <c r="BE85" i="1" s="1"/>
  <c r="BE26" i="2"/>
  <c r="BI10" i="3"/>
  <c r="BC72" i="1"/>
  <c r="BC83" i="1" s="1"/>
  <c r="BC24" i="2"/>
  <c r="BN28" i="2"/>
  <c r="BN76" i="1"/>
  <c r="BN87" i="1" s="1"/>
  <c r="BB88" i="2"/>
  <c r="BB77" i="1"/>
  <c r="BO39" i="2" l="1"/>
  <c r="BD38" i="11"/>
  <c r="BD35" i="2"/>
  <c r="BF37" i="2"/>
  <c r="BE36" i="2"/>
  <c r="BC40" i="2"/>
  <c r="BI38" i="2"/>
  <c r="BC49" i="2"/>
  <c r="BI38" i="3"/>
  <c r="BC34" i="1"/>
  <c r="E65" i="7"/>
  <c r="BC14" i="1"/>
  <c r="H65" i="7" s="1"/>
  <c r="BD15" i="2"/>
  <c r="BD34" i="2" s="1"/>
  <c r="BD13" i="1"/>
  <c r="BH43" i="3"/>
  <c r="BI42" i="3"/>
  <c r="BB88" i="1"/>
  <c r="P64" i="7" s="1"/>
  <c r="Q64" i="7"/>
  <c r="BN120" i="2"/>
  <c r="BN109" i="2"/>
  <c r="BN28" i="1"/>
  <c r="BE9" i="2"/>
  <c r="BE9" i="1" s="1"/>
  <c r="BE44" i="11" s="1"/>
  <c r="BE10" i="2"/>
  <c r="BE10" i="1" s="1"/>
  <c r="BE58" i="11" s="1"/>
  <c r="BE7" i="1"/>
  <c r="BH119" i="2"/>
  <c r="BH27" i="1"/>
  <c r="BH108" i="2"/>
  <c r="BB93" i="1"/>
  <c r="BB104" i="1"/>
  <c r="BB115" i="1"/>
  <c r="BB29" i="1"/>
  <c r="BB121" i="2"/>
  <c r="BB99" i="2"/>
  <c r="BB110" i="2"/>
  <c r="BC116" i="2"/>
  <c r="BC24" i="1"/>
  <c r="BC105" i="2"/>
  <c r="BE26" i="1"/>
  <c r="BE107" i="2"/>
  <c r="BE118" i="2"/>
  <c r="BG110" i="3"/>
  <c r="BK52" i="3"/>
  <c r="BK74" i="3" s="1"/>
  <c r="BK26" i="3" s="1"/>
  <c r="BK107" i="3" s="1"/>
  <c r="BD117" i="2"/>
  <c r="BD25" i="1"/>
  <c r="BD106" i="2"/>
  <c r="BH55" i="3"/>
  <c r="BH66" i="3" s="1"/>
  <c r="BH71" i="3"/>
  <c r="BP39" i="2" l="1"/>
  <c r="BE54" i="11"/>
  <c r="BE57" i="11"/>
  <c r="BE53" i="11"/>
  <c r="BE56" i="11"/>
  <c r="BE55" i="11"/>
  <c r="BD42" i="11"/>
  <c r="BD20" i="11" s="1"/>
  <c r="BD43" i="11"/>
  <c r="BD21" i="11" s="1"/>
  <c r="BD41" i="11"/>
  <c r="BD19" i="11" s="1"/>
  <c r="BD40" i="11"/>
  <c r="BD18" i="11" s="1"/>
  <c r="BD17" i="11"/>
  <c r="BD15" i="1"/>
  <c r="BC40" i="1"/>
  <c r="I65" i="7"/>
  <c r="BD42" i="2"/>
  <c r="BD42" i="1" s="1"/>
  <c r="C66" i="7" s="1"/>
  <c r="BC43" i="2"/>
  <c r="BI9" i="3"/>
  <c r="BI11" i="3" s="1"/>
  <c r="BI13" i="3" s="1"/>
  <c r="BI15" i="3" s="1"/>
  <c r="BI34" i="3" s="1"/>
  <c r="BI53" i="3"/>
  <c r="BI75" i="3" s="1"/>
  <c r="BI27" i="3" s="1"/>
  <c r="BI108" i="3" s="1"/>
  <c r="BE36" i="1"/>
  <c r="BE51" i="2"/>
  <c r="BC55" i="2"/>
  <c r="BC66" i="2" s="1"/>
  <c r="BC71" i="2"/>
  <c r="BC49" i="1"/>
  <c r="BF52" i="2"/>
  <c r="BF37" i="1"/>
  <c r="F66" i="7"/>
  <c r="BD12" i="1"/>
  <c r="G66" i="7" s="1"/>
  <c r="BO39" i="1"/>
  <c r="BO54" i="2"/>
  <c r="BI38" i="1"/>
  <c r="BI53" i="2"/>
  <c r="BD35" i="1"/>
  <c r="BD50" i="2"/>
  <c r="BE96" i="1"/>
  <c r="BE107" i="1"/>
  <c r="BE118" i="1"/>
  <c r="BH23" i="3"/>
  <c r="BH77" i="3"/>
  <c r="BH88" i="3" s="1"/>
  <c r="BF36" i="2"/>
  <c r="BE35" i="2"/>
  <c r="BD49" i="2"/>
  <c r="BD34" i="1"/>
  <c r="BD40" i="2"/>
  <c r="BG37" i="2"/>
  <c r="BJ38" i="3"/>
  <c r="BJ38" i="2"/>
  <c r="BC94" i="1"/>
  <c r="BC105" i="1"/>
  <c r="BC116" i="1"/>
  <c r="BE11" i="2"/>
  <c r="BN120" i="1"/>
  <c r="BN98" i="1"/>
  <c r="BN109" i="1"/>
  <c r="BD117" i="1"/>
  <c r="BD95" i="1"/>
  <c r="BD106" i="1"/>
  <c r="BH108" i="1"/>
  <c r="BH97" i="1"/>
  <c r="BH119" i="1"/>
  <c r="BB121" i="1"/>
  <c r="U64" i="7" s="1"/>
  <c r="BB99" i="1"/>
  <c r="R64" i="7" s="1"/>
  <c r="BB110" i="1"/>
  <c r="T64" i="7" s="1"/>
  <c r="S64" i="7"/>
  <c r="BE11" i="1"/>
  <c r="BE22" i="11" s="1"/>
  <c r="BJ35" i="3" l="1"/>
  <c r="BJ50" i="3" s="1"/>
  <c r="BJ72" i="3" s="1"/>
  <c r="BJ24" i="3" s="1"/>
  <c r="BJ105" i="3" s="1"/>
  <c r="BU39" i="3"/>
  <c r="BU54" i="3" s="1"/>
  <c r="BU76" i="3" s="1"/>
  <c r="BU28" i="3" s="1"/>
  <c r="BU109" i="3" s="1"/>
  <c r="E66" i="7"/>
  <c r="BE38" i="11"/>
  <c r="BE17" i="11" s="1"/>
  <c r="BK36" i="3"/>
  <c r="BK51" i="3" s="1"/>
  <c r="BK73" i="3" s="1"/>
  <c r="BK25" i="3" s="1"/>
  <c r="BK106" i="3" s="1"/>
  <c r="BL37" i="3"/>
  <c r="BI49" i="3"/>
  <c r="BI71" i="3" s="1"/>
  <c r="BI40" i="3"/>
  <c r="BI43" i="3" s="1"/>
  <c r="BJ7" i="3"/>
  <c r="BJ10" i="3" s="1"/>
  <c r="BD14" i="1"/>
  <c r="H66" i="7" s="1"/>
  <c r="BF74" i="2"/>
  <c r="BF52" i="1"/>
  <c r="BF63" i="1" s="1"/>
  <c r="BE73" i="2"/>
  <c r="BE51" i="1"/>
  <c r="BE62" i="1" s="1"/>
  <c r="BI53" i="1"/>
  <c r="BI64" i="1" s="1"/>
  <c r="BI75" i="2"/>
  <c r="BC60" i="1"/>
  <c r="BC55" i="1"/>
  <c r="BC71" i="1"/>
  <c r="BC82" i="1" s="1"/>
  <c r="BC23" i="2"/>
  <c r="BC77" i="2"/>
  <c r="BD50" i="1"/>
  <c r="BD61" i="1" s="1"/>
  <c r="BD72" i="2"/>
  <c r="BO76" i="2"/>
  <c r="BO54" i="1"/>
  <c r="BO65" i="1" s="1"/>
  <c r="BC43" i="1"/>
  <c r="M65" i="7"/>
  <c r="BJ38" i="1"/>
  <c r="BJ53" i="2"/>
  <c r="BJ53" i="3"/>
  <c r="BJ75" i="3" s="1"/>
  <c r="BJ27" i="3" s="1"/>
  <c r="BJ108" i="3" s="1"/>
  <c r="BD40" i="1"/>
  <c r="I66" i="7"/>
  <c r="BE13" i="2"/>
  <c r="BF7" i="2"/>
  <c r="BP39" i="1"/>
  <c r="BP54" i="2"/>
  <c r="BD49" i="1"/>
  <c r="BD71" i="2"/>
  <c r="BD55" i="2"/>
  <c r="BD66" i="2" s="1"/>
  <c r="BH104" i="3"/>
  <c r="BH29" i="3"/>
  <c r="BH99" i="3" s="1"/>
  <c r="BL52" i="3"/>
  <c r="BL74" i="3" s="1"/>
  <c r="BL26" i="3" s="1"/>
  <c r="BL107" i="3" s="1"/>
  <c r="L67" i="7"/>
  <c r="BE42" i="2"/>
  <c r="BE42" i="1" s="1"/>
  <c r="C67" i="7" s="1"/>
  <c r="BF36" i="1"/>
  <c r="BF51" i="2"/>
  <c r="BD43" i="2"/>
  <c r="BG52" i="2"/>
  <c r="BG37" i="1"/>
  <c r="BE50" i="2"/>
  <c r="BE35" i="1"/>
  <c r="BE43" i="11" l="1"/>
  <c r="BE21" i="11" s="1"/>
  <c r="BE42" i="11"/>
  <c r="BE20" i="11" s="1"/>
  <c r="BE41" i="11"/>
  <c r="BE19" i="11" s="1"/>
  <c r="BE40" i="11"/>
  <c r="BE18" i="11" s="1"/>
  <c r="BI55" i="3"/>
  <c r="BI66" i="3" s="1"/>
  <c r="BJ42" i="3"/>
  <c r="BJ9" i="3"/>
  <c r="BJ11" i="3" s="1"/>
  <c r="BJ13" i="3" s="1"/>
  <c r="BJ15" i="3" s="1"/>
  <c r="BJ34" i="3" s="1"/>
  <c r="J65" i="7"/>
  <c r="BC44" i="1"/>
  <c r="K65" i="7" s="1"/>
  <c r="BC66" i="1"/>
  <c r="O65" i="7" s="1"/>
  <c r="N65" i="7"/>
  <c r="BC88" i="2"/>
  <c r="BC77" i="1"/>
  <c r="BE73" i="1"/>
  <c r="BE84" i="1" s="1"/>
  <c r="BE25" i="2"/>
  <c r="BO28" i="2"/>
  <c r="BO76" i="1"/>
  <c r="BO87" i="1" s="1"/>
  <c r="BC104" i="2"/>
  <c r="BC23" i="1"/>
  <c r="BC29" i="2"/>
  <c r="BC115" i="2"/>
  <c r="BI75" i="1"/>
  <c r="BI86" i="1" s="1"/>
  <c r="BI27" i="2"/>
  <c r="BE15" i="2"/>
  <c r="BE15" i="1" s="1"/>
  <c r="BE13" i="1"/>
  <c r="BD72" i="1"/>
  <c r="BD83" i="1" s="1"/>
  <c r="BD24" i="2"/>
  <c r="BF26" i="2"/>
  <c r="BF74" i="1"/>
  <c r="BF85" i="1" s="1"/>
  <c r="BH110" i="3"/>
  <c r="M66" i="7"/>
  <c r="BP54" i="1"/>
  <c r="BP65" i="1" s="1"/>
  <c r="BP76" i="2"/>
  <c r="BF10" i="2"/>
  <c r="BF10" i="1" s="1"/>
  <c r="BF58" i="11" s="1"/>
  <c r="BF7" i="1"/>
  <c r="BF9" i="2"/>
  <c r="BF9" i="1" s="1"/>
  <c r="BF44" i="11" s="1"/>
  <c r="BI23" i="3"/>
  <c r="BI77" i="3"/>
  <c r="BE72" i="2"/>
  <c r="BE50" i="1"/>
  <c r="BE61" i="1" s="1"/>
  <c r="BF73" i="2"/>
  <c r="BF51" i="1"/>
  <c r="BF62" i="1" s="1"/>
  <c r="BD43" i="1"/>
  <c r="BJ75" i="2"/>
  <c r="BJ53" i="1"/>
  <c r="BJ64" i="1" s="1"/>
  <c r="BG74" i="2"/>
  <c r="BG52" i="1"/>
  <c r="BG63" i="1" s="1"/>
  <c r="BD55" i="1"/>
  <c r="BD60" i="1"/>
  <c r="BD23" i="2"/>
  <c r="BD71" i="1"/>
  <c r="BD82" i="1" s="1"/>
  <c r="BD77" i="2"/>
  <c r="BV39" i="3" l="1"/>
  <c r="BV54" i="3" s="1"/>
  <c r="BV76" i="3" s="1"/>
  <c r="BV28" i="3" s="1"/>
  <c r="BV109" i="3" s="1"/>
  <c r="BI88" i="3"/>
  <c r="BF54" i="11"/>
  <c r="BF57" i="11"/>
  <c r="BF53" i="11"/>
  <c r="BF56" i="11"/>
  <c r="BF55" i="11"/>
  <c r="BF38" i="11"/>
  <c r="BF42" i="11" s="1"/>
  <c r="BK7" i="3"/>
  <c r="BK10" i="3" s="1"/>
  <c r="BE34" i="2"/>
  <c r="BD105" i="2"/>
  <c r="BD24" i="1"/>
  <c r="BD116" i="2"/>
  <c r="BI27" i="1"/>
  <c r="BI119" i="2"/>
  <c r="BI108" i="2"/>
  <c r="BC29" i="1"/>
  <c r="BC93" i="1"/>
  <c r="BC115" i="1"/>
  <c r="BC104" i="1"/>
  <c r="BE25" i="1"/>
  <c r="BE117" i="2"/>
  <c r="BE106" i="2"/>
  <c r="F67" i="7"/>
  <c r="BE12" i="1"/>
  <c r="G67" i="7" s="1"/>
  <c r="BC88" i="1"/>
  <c r="P65" i="7" s="1"/>
  <c r="Q65" i="7"/>
  <c r="BF118" i="2"/>
  <c r="BF107" i="2"/>
  <c r="BF26" i="1"/>
  <c r="BC99" i="2"/>
  <c r="BC110" i="2"/>
  <c r="BC121" i="2"/>
  <c r="BO120" i="2"/>
  <c r="BO28" i="1"/>
  <c r="BO109" i="2"/>
  <c r="BI104" i="3"/>
  <c r="BI29" i="3"/>
  <c r="BI99" i="3" s="1"/>
  <c r="BD66" i="1"/>
  <c r="O66" i="7" s="1"/>
  <c r="N66" i="7"/>
  <c r="BJ27" i="2"/>
  <c r="BJ75" i="1"/>
  <c r="BJ86" i="1" s="1"/>
  <c r="BP28" i="2"/>
  <c r="BP76" i="1"/>
  <c r="BP87" i="1" s="1"/>
  <c r="BE14" i="1"/>
  <c r="H67" i="7" s="1"/>
  <c r="E67" i="7"/>
  <c r="BE72" i="1"/>
  <c r="BE83" i="1" s="1"/>
  <c r="BE24" i="2"/>
  <c r="BF11" i="2"/>
  <c r="BD115" i="2"/>
  <c r="BD104" i="2"/>
  <c r="BD29" i="2"/>
  <c r="BD23" i="1"/>
  <c r="J66" i="7"/>
  <c r="BD44" i="1"/>
  <c r="K66" i="7" s="1"/>
  <c r="BF73" i="1"/>
  <c r="BF84" i="1" s="1"/>
  <c r="BF25" i="2"/>
  <c r="BD88" i="2"/>
  <c r="BD77" i="1"/>
  <c r="BG74" i="1"/>
  <c r="BG85" i="1" s="1"/>
  <c r="BG26" i="2"/>
  <c r="BJ40" i="3"/>
  <c r="BJ43" i="3" s="1"/>
  <c r="BK35" i="3"/>
  <c r="BK50" i="3" s="1"/>
  <c r="BK72" i="3" s="1"/>
  <c r="BK24" i="3" s="1"/>
  <c r="BK105" i="3" s="1"/>
  <c r="BJ49" i="3"/>
  <c r="BL36" i="3"/>
  <c r="BL51" i="3" s="1"/>
  <c r="BL73" i="3" s="1"/>
  <c r="BL25" i="3" s="1"/>
  <c r="BL106" i="3" s="1"/>
  <c r="BM37" i="3"/>
  <c r="BM52" i="3" s="1"/>
  <c r="BM74" i="3" s="1"/>
  <c r="BM26" i="3" s="1"/>
  <c r="BM107" i="3" s="1"/>
  <c r="BF11" i="1"/>
  <c r="BF22" i="11" s="1"/>
  <c r="BE34" i="1" l="1"/>
  <c r="I67" i="7" s="1"/>
  <c r="BQ39" i="2"/>
  <c r="BF20" i="11"/>
  <c r="BF40" i="11"/>
  <c r="BF18" i="11" s="1"/>
  <c r="BF43" i="11"/>
  <c r="BF21" i="11" s="1"/>
  <c r="BF17" i="11"/>
  <c r="BF41" i="11"/>
  <c r="BF19" i="11" s="1"/>
  <c r="BK38" i="2"/>
  <c r="BK53" i="2" s="1"/>
  <c r="BE49" i="2"/>
  <c r="BE49" i="1" s="1"/>
  <c r="BQ39" i="1"/>
  <c r="BK38" i="3"/>
  <c r="BK9" i="3" s="1"/>
  <c r="BK11" i="3" s="1"/>
  <c r="BF35" i="2"/>
  <c r="BF50" i="2" s="1"/>
  <c r="BH37" i="2"/>
  <c r="BH52" i="2" s="1"/>
  <c r="BE40" i="2"/>
  <c r="BE43" i="2" s="1"/>
  <c r="BG36" i="2"/>
  <c r="BG51" i="2" s="1"/>
  <c r="BF96" i="1"/>
  <c r="BF118" i="1"/>
  <c r="BF107" i="1"/>
  <c r="G32" i="9"/>
  <c r="BI119" i="1"/>
  <c r="BI97" i="1"/>
  <c r="BI108" i="1"/>
  <c r="BE106" i="1"/>
  <c r="BE117" i="1"/>
  <c r="BE95" i="1"/>
  <c r="BC121" i="1"/>
  <c r="U65" i="7" s="1"/>
  <c r="BC99" i="1"/>
  <c r="R65" i="7" s="1"/>
  <c r="BC110" i="1"/>
  <c r="T65" i="7" s="1"/>
  <c r="S65" i="7"/>
  <c r="BD105" i="1"/>
  <c r="BD94" i="1"/>
  <c r="BD116" i="1"/>
  <c r="BO109" i="1"/>
  <c r="BO98" i="1"/>
  <c r="BO120" i="1"/>
  <c r="BE116" i="2"/>
  <c r="BE24" i="1"/>
  <c r="BE105" i="2"/>
  <c r="Q66" i="7"/>
  <c r="BD88" i="1"/>
  <c r="P66" i="7" s="1"/>
  <c r="BE71" i="2"/>
  <c r="L68" i="7"/>
  <c r="BK42" i="3"/>
  <c r="BI110" i="3"/>
  <c r="BJ55" i="3"/>
  <c r="BJ66" i="3" s="1"/>
  <c r="BJ71" i="3"/>
  <c r="BD110" i="2"/>
  <c r="BD121" i="2"/>
  <c r="BD99" i="2"/>
  <c r="BG107" i="2"/>
  <c r="BG26" i="1"/>
  <c r="BG118" i="2"/>
  <c r="BF106" i="2"/>
  <c r="BF117" i="2"/>
  <c r="BF25" i="1"/>
  <c r="BD93" i="1"/>
  <c r="BD104" i="1"/>
  <c r="BD29" i="1"/>
  <c r="BD115" i="1"/>
  <c r="BF13" i="2"/>
  <c r="BG7" i="2"/>
  <c r="BP28" i="1"/>
  <c r="BP109" i="2"/>
  <c r="BP120" i="2"/>
  <c r="BJ108" i="2"/>
  <c r="BJ27" i="1"/>
  <c r="BJ119" i="2"/>
  <c r="BE40" i="1" l="1"/>
  <c r="BH37" i="1"/>
  <c r="BG36" i="1"/>
  <c r="BF35" i="1"/>
  <c r="BE55" i="2"/>
  <c r="BE66" i="2" s="1"/>
  <c r="BQ54" i="2"/>
  <c r="BQ76" i="2" s="1"/>
  <c r="BK38" i="1"/>
  <c r="BK53" i="3"/>
  <c r="BK75" i="3" s="1"/>
  <c r="BK27" i="3" s="1"/>
  <c r="BK108" i="3" s="1"/>
  <c r="BF42" i="2"/>
  <c r="BF42" i="1" s="1"/>
  <c r="C68" i="7" s="1"/>
  <c r="BF15" i="2"/>
  <c r="BF34" i="2" s="1"/>
  <c r="BF13" i="1"/>
  <c r="BH52" i="1"/>
  <c r="BH74" i="2"/>
  <c r="BF117" i="1"/>
  <c r="BF106" i="1"/>
  <c r="BF95" i="1"/>
  <c r="BK75" i="2"/>
  <c r="BP109" i="1"/>
  <c r="BP120" i="1"/>
  <c r="BP98" i="1"/>
  <c r="BD110" i="1"/>
  <c r="T66" i="7" s="1"/>
  <c r="S66" i="7"/>
  <c r="BD121" i="1"/>
  <c r="U66" i="7" s="1"/>
  <c r="BD99" i="1"/>
  <c r="R66" i="7" s="1"/>
  <c r="BE55" i="1"/>
  <c r="BE60" i="1"/>
  <c r="BK13" i="3"/>
  <c r="BK15" i="3" s="1"/>
  <c r="BK34" i="3" s="1"/>
  <c r="BL7" i="3"/>
  <c r="BL10" i="3" s="1"/>
  <c r="BG9" i="2"/>
  <c r="BG9" i="1" s="1"/>
  <c r="BG44" i="11" s="1"/>
  <c r="BG7" i="1"/>
  <c r="BG10" i="2"/>
  <c r="BG10" i="1" s="1"/>
  <c r="BG58" i="11" s="1"/>
  <c r="BE71" i="1"/>
  <c r="BE82" i="1" s="1"/>
  <c r="BE77" i="2"/>
  <c r="BE23" i="2"/>
  <c r="BE94" i="1"/>
  <c r="BE105" i="1"/>
  <c r="BE116" i="1"/>
  <c r="BG96" i="1"/>
  <c r="BG118" i="1"/>
  <c r="BG107" i="1"/>
  <c r="M67" i="7"/>
  <c r="BF72" i="2"/>
  <c r="BF50" i="1"/>
  <c r="BJ97" i="1"/>
  <c r="BJ119" i="1"/>
  <c r="BJ108" i="1"/>
  <c r="BJ77" i="3"/>
  <c r="BJ88" i="3" s="1"/>
  <c r="BJ23" i="3"/>
  <c r="BE43" i="1"/>
  <c r="BG51" i="1"/>
  <c r="BG73" i="2"/>
  <c r="BR39" i="2" l="1"/>
  <c r="BW39" i="3"/>
  <c r="BW54" i="3" s="1"/>
  <c r="BW76" i="3" s="1"/>
  <c r="BW28" i="3" s="1"/>
  <c r="BW109" i="3" s="1"/>
  <c r="BG55" i="11"/>
  <c r="BG54" i="11"/>
  <c r="BG57" i="11"/>
  <c r="BG53" i="11"/>
  <c r="BG56" i="11"/>
  <c r="BH63" i="1"/>
  <c r="BG62" i="1"/>
  <c r="BF61" i="1"/>
  <c r="BF15" i="1"/>
  <c r="BQ54" i="1"/>
  <c r="BQ65" i="1" s="1"/>
  <c r="BK53" i="1"/>
  <c r="BK64" i="1" s="1"/>
  <c r="F68" i="7"/>
  <c r="BF12" i="1"/>
  <c r="G68" i="7" s="1"/>
  <c r="BG11" i="1"/>
  <c r="BG22" i="11" s="1"/>
  <c r="BG11" i="2"/>
  <c r="BG13" i="2" s="1"/>
  <c r="BF40" i="2"/>
  <c r="BG42" i="2" s="1"/>
  <c r="BG42" i="1" s="1"/>
  <c r="C69" i="7" s="1"/>
  <c r="BG35" i="2"/>
  <c r="BF49" i="2"/>
  <c r="BF34" i="1"/>
  <c r="BH36" i="2"/>
  <c r="BL38" i="2"/>
  <c r="BI37" i="2"/>
  <c r="BL38" i="3"/>
  <c r="BE115" i="2"/>
  <c r="BE23" i="1"/>
  <c r="BE104" i="2"/>
  <c r="BE29" i="2"/>
  <c r="BQ28" i="2"/>
  <c r="BQ76" i="1"/>
  <c r="BE66" i="1"/>
  <c r="O67" i="7" s="1"/>
  <c r="N67" i="7"/>
  <c r="BK75" i="1"/>
  <c r="BK27" i="2"/>
  <c r="BG73" i="1"/>
  <c r="BG84" i="1" s="1"/>
  <c r="BG25" i="2"/>
  <c r="J67" i="7"/>
  <c r="BE44" i="1"/>
  <c r="K67" i="7" s="1"/>
  <c r="BE88" i="2"/>
  <c r="BE77" i="1"/>
  <c r="BH26" i="2"/>
  <c r="BH74" i="1"/>
  <c r="BH85" i="1" s="1"/>
  <c r="BJ104" i="3"/>
  <c r="BJ29" i="3"/>
  <c r="BJ99" i="3" s="1"/>
  <c r="BF24" i="2"/>
  <c r="BF72" i="1"/>
  <c r="BF83" i="1" s="1"/>
  <c r="BM36" i="3"/>
  <c r="BM51" i="3" s="1"/>
  <c r="BM73" i="3" s="1"/>
  <c r="BM25" i="3" s="1"/>
  <c r="BM106" i="3" s="1"/>
  <c r="BL35" i="3"/>
  <c r="BL50" i="3" s="1"/>
  <c r="BL72" i="3" s="1"/>
  <c r="BL24" i="3" s="1"/>
  <c r="BL105" i="3" s="1"/>
  <c r="BK49" i="3"/>
  <c r="BK40" i="3"/>
  <c r="BK43" i="3" s="1"/>
  <c r="BN37" i="3"/>
  <c r="BN52" i="3" s="1"/>
  <c r="BN74" i="3" s="1"/>
  <c r="BN26" i="3" s="1"/>
  <c r="BN107" i="3" s="1"/>
  <c r="BF14" i="1" l="1"/>
  <c r="H68" i="7" s="1"/>
  <c r="BG38" i="11"/>
  <c r="BQ87" i="1"/>
  <c r="E68" i="7"/>
  <c r="BK86" i="1"/>
  <c r="BH7" i="2"/>
  <c r="BH10" i="2" s="1"/>
  <c r="BH10" i="1" s="1"/>
  <c r="BH58" i="11" s="1"/>
  <c r="BG15" i="2"/>
  <c r="BG34" i="2" s="1"/>
  <c r="BG13" i="1"/>
  <c r="F69" i="7" s="1"/>
  <c r="L69" i="7"/>
  <c r="BF43" i="2"/>
  <c r="BJ110" i="3"/>
  <c r="BL53" i="3"/>
  <c r="BL75" i="3" s="1"/>
  <c r="BL27" i="3" s="1"/>
  <c r="BL108" i="3" s="1"/>
  <c r="BL9" i="3"/>
  <c r="BL11" i="3" s="1"/>
  <c r="BH51" i="2"/>
  <c r="BH36" i="1"/>
  <c r="BL53" i="2"/>
  <c r="BL38" i="1"/>
  <c r="BG35" i="1"/>
  <c r="BG50" i="2"/>
  <c r="BL42" i="3"/>
  <c r="BE88" i="1"/>
  <c r="P67" i="7" s="1"/>
  <c r="Q67" i="7"/>
  <c r="BK108" i="2"/>
  <c r="BK119" i="2"/>
  <c r="BK27" i="1"/>
  <c r="BE93" i="1"/>
  <c r="BE104" i="1"/>
  <c r="BE29" i="1"/>
  <c r="BE115" i="1"/>
  <c r="BI52" i="2"/>
  <c r="BI37" i="1"/>
  <c r="I68" i="7"/>
  <c r="BF40" i="1"/>
  <c r="BF43" i="1" s="1"/>
  <c r="BG25" i="1"/>
  <c r="BG106" i="2"/>
  <c r="BG117" i="2"/>
  <c r="BE110" i="2"/>
  <c r="BE121" i="2"/>
  <c r="BE99" i="2"/>
  <c r="BK71" i="3"/>
  <c r="BK55" i="3"/>
  <c r="BK66" i="3" s="1"/>
  <c r="BF105" i="2"/>
  <c r="BF24" i="1"/>
  <c r="BF116" i="2"/>
  <c r="BH107" i="2"/>
  <c r="BH26" i="1"/>
  <c r="BH118" i="2"/>
  <c r="BQ109" i="2"/>
  <c r="BQ28" i="1"/>
  <c r="BQ120" i="2"/>
  <c r="BR54" i="2"/>
  <c r="BR39" i="1"/>
  <c r="BF49" i="1"/>
  <c r="BF55" i="2"/>
  <c r="BF66" i="2" s="1"/>
  <c r="BF71" i="2"/>
  <c r="BS39" i="2" l="1"/>
  <c r="BH53" i="11"/>
  <c r="BH55" i="11"/>
  <c r="BH56" i="11"/>
  <c r="BH57" i="11"/>
  <c r="BH54" i="11"/>
  <c r="BG42" i="11"/>
  <c r="BG20" i="11" s="1"/>
  <c r="BG17" i="11"/>
  <c r="BG43" i="11"/>
  <c r="BG21" i="11" s="1"/>
  <c r="BG41" i="11"/>
  <c r="BG19" i="11" s="1"/>
  <c r="BG40" i="11"/>
  <c r="BG18" i="11" s="1"/>
  <c r="BH9" i="2"/>
  <c r="BH9" i="1" s="1"/>
  <c r="BH44" i="11" s="1"/>
  <c r="BH7" i="1"/>
  <c r="BG15" i="1"/>
  <c r="BG12" i="1"/>
  <c r="G69" i="7" s="1"/>
  <c r="J68" i="7"/>
  <c r="BF44" i="1"/>
  <c r="K68" i="7" s="1"/>
  <c r="BG72" i="2"/>
  <c r="BG50" i="1"/>
  <c r="BG61" i="1" s="1"/>
  <c r="BF77" i="2"/>
  <c r="BF71" i="1"/>
  <c r="BF82" i="1" s="1"/>
  <c r="BF23" i="2"/>
  <c r="BR54" i="1"/>
  <c r="BR65" i="1" s="1"/>
  <c r="BR76" i="2"/>
  <c r="BF94" i="1"/>
  <c r="BF105" i="1"/>
  <c r="BF116" i="1"/>
  <c r="M68" i="7"/>
  <c r="BK97" i="1"/>
  <c r="BK108" i="1"/>
  <c r="BK119" i="1"/>
  <c r="BK23" i="3"/>
  <c r="BK77" i="3"/>
  <c r="BK88" i="3" s="1"/>
  <c r="BI52" i="1"/>
  <c r="BI63" i="1" s="1"/>
  <c r="BI74" i="2"/>
  <c r="BL13" i="3"/>
  <c r="BL15" i="3" s="1"/>
  <c r="BL34" i="3" s="1"/>
  <c r="BM7" i="3"/>
  <c r="BH96" i="1"/>
  <c r="BH107" i="1"/>
  <c r="BH118" i="1"/>
  <c r="BE121" i="1"/>
  <c r="U67" i="7" s="1"/>
  <c r="S67" i="7"/>
  <c r="BE99" i="1"/>
  <c r="R67" i="7" s="1"/>
  <c r="BE110" i="1"/>
  <c r="T67" i="7" s="1"/>
  <c r="BG34" i="1"/>
  <c r="BG40" i="2"/>
  <c r="BG49" i="2"/>
  <c r="BI36" i="2"/>
  <c r="BH35" i="2"/>
  <c r="BM38" i="2"/>
  <c r="BM38" i="3"/>
  <c r="BJ37" i="2"/>
  <c r="BF55" i="1"/>
  <c r="BF60" i="1"/>
  <c r="BQ120" i="1"/>
  <c r="BQ109" i="1"/>
  <c r="BQ98" i="1"/>
  <c r="BG117" i="1"/>
  <c r="BG95" i="1"/>
  <c r="BG106" i="1"/>
  <c r="BL75" i="2"/>
  <c r="BL53" i="1"/>
  <c r="BL64" i="1" s="1"/>
  <c r="BH51" i="1"/>
  <c r="BH62" i="1" s="1"/>
  <c r="BH73" i="2"/>
  <c r="BX39" i="3" l="1"/>
  <c r="BX54" i="3" s="1"/>
  <c r="BX76" i="3" s="1"/>
  <c r="BX28" i="3" s="1"/>
  <c r="BX109" i="3" s="1"/>
  <c r="E69" i="7"/>
  <c r="BH38" i="11"/>
  <c r="BH42" i="11" s="1"/>
  <c r="BH20" i="11" s="1"/>
  <c r="BH11" i="1"/>
  <c r="BH22" i="11" s="1"/>
  <c r="BH11" i="2"/>
  <c r="BH13" i="2" s="1"/>
  <c r="BG14" i="1"/>
  <c r="H69" i="7" s="1"/>
  <c r="BJ52" i="2"/>
  <c r="BJ37" i="1"/>
  <c r="BM9" i="3"/>
  <c r="BM53" i="3"/>
  <c r="BM75" i="3" s="1"/>
  <c r="BM27" i="3" s="1"/>
  <c r="BM108" i="3" s="1"/>
  <c r="BG55" i="2"/>
  <c r="BG66" i="2" s="1"/>
  <c r="BG71" i="2"/>
  <c r="BG49" i="1"/>
  <c r="BM10" i="3"/>
  <c r="BR28" i="2"/>
  <c r="BR76" i="1"/>
  <c r="BR87" i="1" s="1"/>
  <c r="BF77" i="1"/>
  <c r="Q68" i="7" s="1"/>
  <c r="BF88" i="2"/>
  <c r="BH25" i="2"/>
  <c r="BH73" i="1"/>
  <c r="BH84" i="1" s="1"/>
  <c r="BG24" i="2"/>
  <c r="BG72" i="1"/>
  <c r="BG83" i="1" s="1"/>
  <c r="BM53" i="2"/>
  <c r="BM38" i="1"/>
  <c r="BG43" i="2"/>
  <c r="BH42" i="2"/>
  <c r="BH42" i="1" s="1"/>
  <c r="C70" i="7" s="1"/>
  <c r="BO37" i="3"/>
  <c r="BL49" i="3"/>
  <c r="BN36" i="3"/>
  <c r="BN51" i="3" s="1"/>
  <c r="BN73" i="3" s="1"/>
  <c r="BN25" i="3" s="1"/>
  <c r="BN106" i="3" s="1"/>
  <c r="BM35" i="3"/>
  <c r="BM50" i="3" s="1"/>
  <c r="BM72" i="3" s="1"/>
  <c r="BM24" i="3" s="1"/>
  <c r="BM105" i="3" s="1"/>
  <c r="BL40" i="3"/>
  <c r="BM42" i="3" s="1"/>
  <c r="BK104" i="3"/>
  <c r="BK29" i="3"/>
  <c r="BK99" i="3" s="1"/>
  <c r="N68" i="7"/>
  <c r="BF66" i="1"/>
  <c r="O68" i="7" s="1"/>
  <c r="BI51" i="2"/>
  <c r="BI36" i="1"/>
  <c r="BL27" i="2"/>
  <c r="BL75" i="1"/>
  <c r="BL86" i="1" s="1"/>
  <c r="BS39" i="1"/>
  <c r="BS54" i="2"/>
  <c r="BH35" i="1"/>
  <c r="BH50" i="2"/>
  <c r="I69" i="7"/>
  <c r="BG40" i="1"/>
  <c r="BI74" i="1"/>
  <c r="BI85" i="1" s="1"/>
  <c r="BI26" i="2"/>
  <c r="BF29" i="2"/>
  <c r="BF23" i="1"/>
  <c r="BF115" i="2"/>
  <c r="BF104" i="2"/>
  <c r="L70" i="7" l="1"/>
  <c r="BI7" i="2"/>
  <c r="BI7" i="1" s="1"/>
  <c r="BH17" i="11"/>
  <c r="BH41" i="11"/>
  <c r="BH19" i="11" s="1"/>
  <c r="BH40" i="11"/>
  <c r="BH18" i="11" s="1"/>
  <c r="BH43" i="11"/>
  <c r="BH21" i="11" s="1"/>
  <c r="BH15" i="2"/>
  <c r="BH34" i="2" s="1"/>
  <c r="BH13" i="1"/>
  <c r="BF88" i="1"/>
  <c r="P68" i="7" s="1"/>
  <c r="BM11" i="3"/>
  <c r="BN7" i="3" s="1"/>
  <c r="BN10" i="3" s="1"/>
  <c r="BL43" i="3"/>
  <c r="BI9" i="2"/>
  <c r="BI9" i="1" s="1"/>
  <c r="BI44" i="11" s="1"/>
  <c r="BI107" i="2"/>
  <c r="BI26" i="1"/>
  <c r="BI118" i="2"/>
  <c r="BH50" i="1"/>
  <c r="BH61" i="1" s="1"/>
  <c r="BH72" i="2"/>
  <c r="BL71" i="3"/>
  <c r="BL55" i="3"/>
  <c r="BL66" i="3" s="1"/>
  <c r="BG24" i="1"/>
  <c r="BG105" i="2"/>
  <c r="BG116" i="2"/>
  <c r="BL119" i="2"/>
  <c r="BL108" i="2"/>
  <c r="BL27" i="1"/>
  <c r="BI73" i="2"/>
  <c r="BI51" i="1"/>
  <c r="BI62" i="1" s="1"/>
  <c r="BK110" i="3"/>
  <c r="BO52" i="3"/>
  <c r="BO74" i="3" s="1"/>
  <c r="BO26" i="3" s="1"/>
  <c r="BO107" i="3" s="1"/>
  <c r="BG60" i="1"/>
  <c r="BG55" i="1"/>
  <c r="BF99" i="2"/>
  <c r="BF110" i="2"/>
  <c r="BF121" i="2"/>
  <c r="BF115" i="1"/>
  <c r="BF104" i="1"/>
  <c r="BF29" i="1"/>
  <c r="BF93" i="1"/>
  <c r="M69" i="7"/>
  <c r="BG43" i="1"/>
  <c r="BS76" i="2"/>
  <c r="BS54" i="1"/>
  <c r="BS65" i="1" s="1"/>
  <c r="BM53" i="1"/>
  <c r="BM64" i="1" s="1"/>
  <c r="BM75" i="2"/>
  <c r="BH106" i="2"/>
  <c r="BH117" i="2"/>
  <c r="BH25" i="1"/>
  <c r="BR109" i="2"/>
  <c r="BR120" i="2"/>
  <c r="BR28" i="1"/>
  <c r="BG23" i="2"/>
  <c r="BG71" i="1"/>
  <c r="BG82" i="1" s="1"/>
  <c r="BG77" i="2"/>
  <c r="BJ52" i="1"/>
  <c r="BJ63" i="1" s="1"/>
  <c r="BJ74" i="2"/>
  <c r="BI10" i="2" l="1"/>
  <c r="BI10" i="1" s="1"/>
  <c r="BI58" i="11" s="1"/>
  <c r="BI55" i="11" s="1"/>
  <c r="BT39" i="2"/>
  <c r="BH15" i="1"/>
  <c r="F70" i="7"/>
  <c r="BH12" i="1"/>
  <c r="G70" i="7" s="1"/>
  <c r="BM13" i="3"/>
  <c r="BM15" i="3" s="1"/>
  <c r="BM34" i="3" s="1"/>
  <c r="BJ26" i="2"/>
  <c r="BJ74" i="1"/>
  <c r="BJ85" i="1" s="1"/>
  <c r="BG88" i="2"/>
  <c r="BG77" i="1"/>
  <c r="BS28" i="2"/>
  <c r="BS76" i="1"/>
  <c r="BS87" i="1" s="1"/>
  <c r="BH24" i="2"/>
  <c r="BH72" i="1"/>
  <c r="BH83" i="1" s="1"/>
  <c r="BR98" i="1"/>
  <c r="BR120" i="1"/>
  <c r="BR109" i="1"/>
  <c r="BL23" i="3"/>
  <c r="BL77" i="3"/>
  <c r="BL88" i="3" s="1"/>
  <c r="BM27" i="2"/>
  <c r="BM75" i="1"/>
  <c r="BM86" i="1" s="1"/>
  <c r="BG44" i="1"/>
  <c r="K69" i="7" s="1"/>
  <c r="J69" i="7"/>
  <c r="BF121" i="1"/>
  <c r="U68" i="7" s="1"/>
  <c r="BF99" i="1"/>
  <c r="R68" i="7" s="1"/>
  <c r="S68" i="7"/>
  <c r="BF110" i="1"/>
  <c r="T68" i="7" s="1"/>
  <c r="BG105" i="1"/>
  <c r="BG94" i="1"/>
  <c r="BG116" i="1"/>
  <c r="BG66" i="1"/>
  <c r="O69" i="7" s="1"/>
  <c r="N69" i="7"/>
  <c r="BL119" i="1"/>
  <c r="BL97" i="1"/>
  <c r="BL108" i="1"/>
  <c r="BI96" i="1"/>
  <c r="BI107" i="1"/>
  <c r="BI118" i="1"/>
  <c r="G31" i="9"/>
  <c r="BJ36" i="2"/>
  <c r="BI35" i="2"/>
  <c r="BH34" i="1"/>
  <c r="BH49" i="2"/>
  <c r="BH40" i="2"/>
  <c r="BH43" i="2" s="1"/>
  <c r="BK37" i="2"/>
  <c r="BN38" i="3"/>
  <c r="BN38" i="2"/>
  <c r="BG29" i="2"/>
  <c r="BG104" i="2"/>
  <c r="BG23" i="1"/>
  <c r="BG115" i="2"/>
  <c r="BH106" i="1"/>
  <c r="BH117" i="1"/>
  <c r="BH95" i="1"/>
  <c r="BI73" i="1"/>
  <c r="BI84" i="1" s="1"/>
  <c r="BI25" i="2"/>
  <c r="BI11" i="2" l="1"/>
  <c r="BI13" i="2" s="1"/>
  <c r="BI13" i="1" s="1"/>
  <c r="F71" i="7" s="1"/>
  <c r="F72" i="7" s="1"/>
  <c r="F7" i="7" s="1"/>
  <c r="BI11" i="1"/>
  <c r="BI22" i="11" s="1"/>
  <c r="BI53" i="11"/>
  <c r="BI57" i="11"/>
  <c r="BI54" i="11"/>
  <c r="BI56" i="11"/>
  <c r="BM40" i="3"/>
  <c r="BN42" i="3" s="1"/>
  <c r="BY39" i="3"/>
  <c r="BY54" i="3" s="1"/>
  <c r="BY76" i="3" s="1"/>
  <c r="BY28" i="3" s="1"/>
  <c r="BY109" i="3" s="1"/>
  <c r="BH14" i="1"/>
  <c r="H70" i="7" s="1"/>
  <c r="BI38" i="11"/>
  <c r="E70" i="7"/>
  <c r="BP37" i="3"/>
  <c r="BP52" i="3" s="1"/>
  <c r="BP74" i="3" s="1"/>
  <c r="BP26" i="3" s="1"/>
  <c r="BP107" i="3" s="1"/>
  <c r="BM49" i="3"/>
  <c r="BM55" i="3" s="1"/>
  <c r="BO36" i="3"/>
  <c r="BO51" i="3" s="1"/>
  <c r="BO73" i="3" s="1"/>
  <c r="BO25" i="3" s="1"/>
  <c r="BO106" i="3" s="1"/>
  <c r="BN35" i="3"/>
  <c r="BN50" i="3" s="1"/>
  <c r="BN72" i="3" s="1"/>
  <c r="BN24" i="3" s="1"/>
  <c r="BN105" i="3" s="1"/>
  <c r="BH71" i="2"/>
  <c r="BH49" i="1"/>
  <c r="BH55" i="2"/>
  <c r="BH66" i="2" s="1"/>
  <c r="BM119" i="2"/>
  <c r="BM27" i="1"/>
  <c r="BM108" i="2"/>
  <c r="BG121" i="2"/>
  <c r="BG99" i="2"/>
  <c r="BG110" i="2"/>
  <c r="BN53" i="3"/>
  <c r="BN75" i="3" s="1"/>
  <c r="BN27" i="3" s="1"/>
  <c r="BN108" i="3" s="1"/>
  <c r="BN9" i="3"/>
  <c r="BN11" i="3" s="1"/>
  <c r="BT39" i="1"/>
  <c r="BT54" i="2"/>
  <c r="BH40" i="1"/>
  <c r="I70" i="7"/>
  <c r="BS109" i="2"/>
  <c r="BS28" i="1"/>
  <c r="BS120" i="2"/>
  <c r="BJ26" i="1"/>
  <c r="BJ107" i="2"/>
  <c r="BJ118" i="2"/>
  <c r="BI117" i="2"/>
  <c r="BI25" i="1"/>
  <c r="BI106" i="2"/>
  <c r="BI35" i="1"/>
  <c r="BI50" i="2"/>
  <c r="BL104" i="3"/>
  <c r="BL29" i="3"/>
  <c r="BL99" i="3" s="1"/>
  <c r="BG88" i="1"/>
  <c r="P69" i="7" s="1"/>
  <c r="Q69" i="7"/>
  <c r="BN53" i="2"/>
  <c r="BN38" i="1"/>
  <c r="BG29" i="1"/>
  <c r="BG104" i="1"/>
  <c r="BG93" i="1"/>
  <c r="BG115" i="1"/>
  <c r="BK37" i="1"/>
  <c r="BK52" i="2"/>
  <c r="BI42" i="2"/>
  <c r="BI42" i="1" s="1"/>
  <c r="C71" i="7" s="1"/>
  <c r="C72" i="7" s="1"/>
  <c r="C7" i="7" s="1"/>
  <c r="BJ36" i="1"/>
  <c r="BJ51" i="2"/>
  <c r="BH24" i="1"/>
  <c r="BH105" i="2"/>
  <c r="BH116" i="2"/>
  <c r="BM43" i="3" l="1"/>
  <c r="BI15" i="2"/>
  <c r="BI34" i="2" s="1"/>
  <c r="BI49" i="2" s="1"/>
  <c r="BJ7" i="2"/>
  <c r="BJ10" i="2" s="1"/>
  <c r="BJ10" i="1" s="1"/>
  <c r="BJ58" i="11" s="1"/>
  <c r="BJ57" i="11" s="1"/>
  <c r="BM66" i="3"/>
  <c r="L71" i="7"/>
  <c r="L72" i="7" s="1"/>
  <c r="L7" i="7" s="1"/>
  <c r="G3" i="9" s="1"/>
  <c r="I8" i="8" s="1"/>
  <c r="BU39" i="2"/>
  <c r="BI42" i="11"/>
  <c r="BI20" i="11" s="1"/>
  <c r="BI17" i="11"/>
  <c r="BI41" i="11"/>
  <c r="BI19" i="11" s="1"/>
  <c r="BI43" i="11"/>
  <c r="BI21" i="11" s="1"/>
  <c r="BI40" i="11"/>
  <c r="BI18" i="11" s="1"/>
  <c r="BM71" i="3"/>
  <c r="BM23" i="3" s="1"/>
  <c r="BI12" i="1"/>
  <c r="G71" i="7" s="1"/>
  <c r="BI72" i="2"/>
  <c r="BI50" i="1"/>
  <c r="BI61" i="1" s="1"/>
  <c r="BN13" i="3"/>
  <c r="BN15" i="3" s="1"/>
  <c r="BN34" i="3" s="1"/>
  <c r="BO7" i="3"/>
  <c r="BM119" i="1"/>
  <c r="BM97" i="1"/>
  <c r="BM108" i="1"/>
  <c r="BH23" i="2"/>
  <c r="BH77" i="2"/>
  <c r="BH71" i="1"/>
  <c r="BH82" i="1" s="1"/>
  <c r="BI34" i="1"/>
  <c r="BI40" i="2"/>
  <c r="BJ35" i="2"/>
  <c r="BO38" i="2"/>
  <c r="BL37" i="2"/>
  <c r="BN75" i="2"/>
  <c r="BN53" i="1"/>
  <c r="BN64" i="1" s="1"/>
  <c r="BS120" i="1"/>
  <c r="BS109" i="1"/>
  <c r="BS98" i="1"/>
  <c r="M70" i="7"/>
  <c r="BJ73" i="2"/>
  <c r="BJ51" i="1"/>
  <c r="BJ62" i="1" s="1"/>
  <c r="BK52" i="1"/>
  <c r="BK63" i="1" s="1"/>
  <c r="BK74" i="2"/>
  <c r="BL110" i="3"/>
  <c r="BT76" i="2"/>
  <c r="BT54" i="1"/>
  <c r="BT65" i="1" s="1"/>
  <c r="BH105" i="1"/>
  <c r="BH94" i="1"/>
  <c r="BH116" i="1"/>
  <c r="S69" i="7"/>
  <c r="BG110" i="1"/>
  <c r="T69" i="7" s="1"/>
  <c r="BG121" i="1"/>
  <c r="U69" i="7" s="1"/>
  <c r="BG99" i="1"/>
  <c r="R69" i="7" s="1"/>
  <c r="BI95" i="1"/>
  <c r="BI106" i="1"/>
  <c r="BI117" i="1"/>
  <c r="G30" i="9"/>
  <c r="BJ96" i="1"/>
  <c r="BJ118" i="1"/>
  <c r="BJ107" i="1"/>
  <c r="BH43" i="1"/>
  <c r="BH60" i="1"/>
  <c r="BH55" i="1"/>
  <c r="BJ53" i="11" l="1"/>
  <c r="BJ9" i="2"/>
  <c r="BJ9" i="1" s="1"/>
  <c r="BJ44" i="11" s="1"/>
  <c r="BJ54" i="11"/>
  <c r="BJ7" i="1"/>
  <c r="G72" i="7"/>
  <c r="G7" i="7" s="1"/>
  <c r="G4" i="9" s="1"/>
  <c r="I9" i="8" s="1"/>
  <c r="BJ56" i="11"/>
  <c r="BJ55" i="11"/>
  <c r="BK36" i="2"/>
  <c r="BK36" i="1" s="1"/>
  <c r="BI15" i="1"/>
  <c r="E71" i="7" s="1"/>
  <c r="E72" i="7" s="1"/>
  <c r="H72" i="7" s="1"/>
  <c r="H7" i="7" s="1"/>
  <c r="G5" i="9" s="1"/>
  <c r="I10" i="8" s="1"/>
  <c r="BO38" i="3"/>
  <c r="BO38" i="1" s="1"/>
  <c r="BZ39" i="3"/>
  <c r="BM77" i="3"/>
  <c r="BM88" i="3" s="1"/>
  <c r="BJ11" i="2"/>
  <c r="BJ13" i="2" s="1"/>
  <c r="J70" i="7"/>
  <c r="BH44" i="1"/>
  <c r="K70" i="7" s="1"/>
  <c r="BK74" i="1"/>
  <c r="BK85" i="1" s="1"/>
  <c r="BK26" i="2"/>
  <c r="BU54" i="2"/>
  <c r="BU39" i="1"/>
  <c r="BJ42" i="2"/>
  <c r="BJ42" i="1" s="1"/>
  <c r="C75" i="7" s="1"/>
  <c r="BI43" i="2"/>
  <c r="BH88" i="2"/>
  <c r="BH77" i="1"/>
  <c r="BI24" i="2"/>
  <c r="BI72" i="1"/>
  <c r="BI83" i="1" s="1"/>
  <c r="BO53" i="2"/>
  <c r="N70" i="7"/>
  <c r="BH66" i="1"/>
  <c r="O70" i="7" s="1"/>
  <c r="BT76" i="1"/>
  <c r="BT87" i="1" s="1"/>
  <c r="BT28" i="2"/>
  <c r="BM29" i="3"/>
  <c r="BM104" i="3"/>
  <c r="BN75" i="1"/>
  <c r="BN86" i="1" s="1"/>
  <c r="BN27" i="2"/>
  <c r="BI55" i="2"/>
  <c r="BI66" i="2" s="1"/>
  <c r="BI49" i="1"/>
  <c r="BI71" i="2"/>
  <c r="BH23" i="1"/>
  <c r="BH115" i="2"/>
  <c r="BH29" i="2"/>
  <c r="BH104" i="2"/>
  <c r="BO10" i="3"/>
  <c r="BJ73" i="1"/>
  <c r="BJ84" i="1" s="1"/>
  <c r="BJ25" i="2"/>
  <c r="BL37" i="1"/>
  <c r="BL52" i="2"/>
  <c r="BJ35" i="1"/>
  <c r="BJ50" i="2"/>
  <c r="I71" i="7"/>
  <c r="I72" i="7" s="1"/>
  <c r="I7" i="7" s="1"/>
  <c r="G6" i="9" s="1"/>
  <c r="I12" i="8" s="1"/>
  <c r="BI40" i="1"/>
  <c r="BP36" i="3"/>
  <c r="BP51" i="3" s="1"/>
  <c r="BP73" i="3" s="1"/>
  <c r="BP25" i="3" s="1"/>
  <c r="BP106" i="3" s="1"/>
  <c r="BO35" i="3"/>
  <c r="BO50" i="3" s="1"/>
  <c r="BO72" i="3" s="1"/>
  <c r="BO24" i="3" s="1"/>
  <c r="BO105" i="3" s="1"/>
  <c r="BN49" i="3"/>
  <c r="BN40" i="3"/>
  <c r="BN43" i="3" s="1"/>
  <c r="BZ54" i="3"/>
  <c r="BZ76" i="3" s="1"/>
  <c r="BZ28" i="3" s="1"/>
  <c r="BZ109" i="3" s="1"/>
  <c r="BQ37" i="3"/>
  <c r="BO9" i="3" l="1"/>
  <c r="BJ11" i="1"/>
  <c r="BJ22" i="11" s="1"/>
  <c r="BJ38" i="11"/>
  <c r="BJ43" i="11" s="1"/>
  <c r="BJ21" i="11" s="1"/>
  <c r="E7" i="7"/>
  <c r="BI14" i="1"/>
  <c r="H71" i="7" s="1"/>
  <c r="BK51" i="2"/>
  <c r="BK73" i="2" s="1"/>
  <c r="BO53" i="3"/>
  <c r="BO75" i="3" s="1"/>
  <c r="BO27" i="3" s="1"/>
  <c r="BO108" i="3" s="1"/>
  <c r="L75" i="7"/>
  <c r="BM99" i="3"/>
  <c r="BK7" i="2"/>
  <c r="BK10" i="2" s="1"/>
  <c r="BK10" i="1" s="1"/>
  <c r="BK58" i="11" s="1"/>
  <c r="BJ15" i="2"/>
  <c r="BJ15" i="1" s="1"/>
  <c r="BJ13" i="1"/>
  <c r="BO11" i="3"/>
  <c r="BO13" i="3" s="1"/>
  <c r="BO15" i="3" s="1"/>
  <c r="BO34" i="3" s="1"/>
  <c r="BN71" i="3"/>
  <c r="BN55" i="3"/>
  <c r="BN66" i="3" s="1"/>
  <c r="BI60" i="1"/>
  <c r="BI55" i="1"/>
  <c r="BT120" i="2"/>
  <c r="BT109" i="2"/>
  <c r="BT28" i="1"/>
  <c r="BO75" i="2"/>
  <c r="BJ72" i="2"/>
  <c r="BJ50" i="1"/>
  <c r="BJ61" i="1" s="1"/>
  <c r="BK118" i="2"/>
  <c r="BK26" i="1"/>
  <c r="BK107" i="2"/>
  <c r="BH104" i="1"/>
  <c r="BH93" i="1"/>
  <c r="BH29" i="1"/>
  <c r="BH115" i="1"/>
  <c r="BU54" i="1"/>
  <c r="BU65" i="1" s="1"/>
  <c r="BU76" i="2"/>
  <c r="BH99" i="2"/>
  <c r="BH110" i="2"/>
  <c r="BH121" i="2"/>
  <c r="BN119" i="2"/>
  <c r="BN108" i="2"/>
  <c r="BN27" i="1"/>
  <c r="Q70" i="7"/>
  <c r="BH88" i="1"/>
  <c r="P70" i="7" s="1"/>
  <c r="BQ52" i="3"/>
  <c r="BQ74" i="3" s="1"/>
  <c r="BQ26" i="3" s="1"/>
  <c r="BQ107" i="3" s="1"/>
  <c r="BO42" i="3"/>
  <c r="M71" i="7"/>
  <c r="M72" i="7" s="1"/>
  <c r="M7" i="7" s="1"/>
  <c r="BI43" i="1"/>
  <c r="BL74" i="2"/>
  <c r="BL52" i="1"/>
  <c r="BL63" i="1" s="1"/>
  <c r="BJ25" i="1"/>
  <c r="BJ106" i="2"/>
  <c r="BJ117" i="2"/>
  <c r="BI71" i="1"/>
  <c r="BI82" i="1" s="1"/>
  <c r="BI77" i="2"/>
  <c r="BI23" i="2"/>
  <c r="BM110" i="3"/>
  <c r="BI116" i="2"/>
  <c r="BI105" i="2"/>
  <c r="BI24" i="1"/>
  <c r="BJ41" i="11" l="1"/>
  <c r="BJ19" i="11" s="1"/>
  <c r="BJ17" i="11"/>
  <c r="BJ40" i="11"/>
  <c r="BJ18" i="11" s="1"/>
  <c r="BJ42" i="11"/>
  <c r="BJ20" i="11" s="1"/>
  <c r="BK51" i="1"/>
  <c r="BK62" i="1" s="1"/>
  <c r="BO53" i="1"/>
  <c r="BO64" i="1" s="1"/>
  <c r="CA39" i="3"/>
  <c r="CA54" i="3" s="1"/>
  <c r="CA76" i="3" s="1"/>
  <c r="CA28" i="3" s="1"/>
  <c r="CA109" i="3" s="1"/>
  <c r="BK38" i="11"/>
  <c r="BK53" i="11"/>
  <c r="BK55" i="11"/>
  <c r="BK56" i="11"/>
  <c r="BK54" i="11"/>
  <c r="BK57" i="11"/>
  <c r="BJ34" i="2"/>
  <c r="BK9" i="2"/>
  <c r="BK9" i="1" s="1"/>
  <c r="BK44" i="11" s="1"/>
  <c r="BK7" i="1"/>
  <c r="F75" i="7"/>
  <c r="BJ12" i="1"/>
  <c r="G75" i="7" s="1"/>
  <c r="BP7" i="3"/>
  <c r="BP10" i="3" s="1"/>
  <c r="G7" i="9"/>
  <c r="I13" i="8" s="1"/>
  <c r="I14" i="8" s="1"/>
  <c r="X7" i="7"/>
  <c r="N71" i="7"/>
  <c r="N72" i="7" s="1"/>
  <c r="BI66" i="1"/>
  <c r="O71" i="7" s="1"/>
  <c r="BI105" i="1"/>
  <c r="BI94" i="1"/>
  <c r="BI116" i="1"/>
  <c r="G29" i="9"/>
  <c r="BL74" i="1"/>
  <c r="BL85" i="1" s="1"/>
  <c r="BL26" i="2"/>
  <c r="BU28" i="2"/>
  <c r="BU76" i="1"/>
  <c r="BU87" i="1" s="1"/>
  <c r="BH99" i="1"/>
  <c r="R70" i="7" s="1"/>
  <c r="BH121" i="1"/>
  <c r="U70" i="7" s="1"/>
  <c r="S70" i="7"/>
  <c r="BH110" i="1"/>
  <c r="T70" i="7" s="1"/>
  <c r="BQ36" i="3"/>
  <c r="BQ51" i="3" s="1"/>
  <c r="BQ73" i="3" s="1"/>
  <c r="BQ25" i="3" s="1"/>
  <c r="BQ106" i="3" s="1"/>
  <c r="BO49" i="3"/>
  <c r="BP35" i="3"/>
  <c r="BP50" i="3" s="1"/>
  <c r="BP72" i="3" s="1"/>
  <c r="BP24" i="3" s="1"/>
  <c r="BP105" i="3" s="1"/>
  <c r="BO40" i="3"/>
  <c r="BR37" i="3"/>
  <c r="BK107" i="1"/>
  <c r="BK118" i="1"/>
  <c r="BK96" i="1"/>
  <c r="BT98" i="1"/>
  <c r="BT109" i="1"/>
  <c r="BT120" i="1"/>
  <c r="BI115" i="2"/>
  <c r="BI104" i="2"/>
  <c r="BI29" i="2"/>
  <c r="BI23" i="1"/>
  <c r="J71" i="7"/>
  <c r="BI44" i="1"/>
  <c r="K71" i="7" s="1"/>
  <c r="BJ24" i="2"/>
  <c r="BJ72" i="1"/>
  <c r="BJ83" i="1" s="1"/>
  <c r="BK73" i="1"/>
  <c r="BK84" i="1" s="1"/>
  <c r="BK25" i="2"/>
  <c r="E75" i="7"/>
  <c r="BJ14" i="1"/>
  <c r="H75" i="7" s="1"/>
  <c r="BI88" i="2"/>
  <c r="BI77" i="1"/>
  <c r="BJ95" i="1"/>
  <c r="BJ117" i="1"/>
  <c r="BJ106" i="1"/>
  <c r="BN97" i="1"/>
  <c r="BN119" i="1"/>
  <c r="BN108" i="1"/>
  <c r="BO75" i="1"/>
  <c r="BO86" i="1" s="1"/>
  <c r="BO27" i="2"/>
  <c r="BN77" i="3"/>
  <c r="BN88" i="3" s="1"/>
  <c r="BN23" i="3"/>
  <c r="BV39" i="2" l="1"/>
  <c r="BV54" i="2" s="1"/>
  <c r="BK42" i="11"/>
  <c r="BK20" i="11" s="1"/>
  <c r="BK17" i="11"/>
  <c r="BK41" i="11"/>
  <c r="BK19" i="11" s="1"/>
  <c r="BK43" i="11"/>
  <c r="BK21" i="11" s="1"/>
  <c r="BK40" i="11"/>
  <c r="BK18" i="11" s="1"/>
  <c r="BK11" i="2"/>
  <c r="BL7" i="2" s="1"/>
  <c r="BJ40" i="2"/>
  <c r="BJ43" i="2" s="1"/>
  <c r="BM37" i="2"/>
  <c r="BM37" i="1" s="1"/>
  <c r="BJ49" i="2"/>
  <c r="BJ71" i="2" s="1"/>
  <c r="BP38" i="3"/>
  <c r="BP53" i="3" s="1"/>
  <c r="BP75" i="3" s="1"/>
  <c r="BP27" i="3" s="1"/>
  <c r="BP108" i="3" s="1"/>
  <c r="BP38" i="2"/>
  <c r="BP53" i="2" s="1"/>
  <c r="BL36" i="2"/>
  <c r="BL51" i="2" s="1"/>
  <c r="BJ34" i="1"/>
  <c r="I75" i="7" s="1"/>
  <c r="BK35" i="2"/>
  <c r="BK50" i="2" s="1"/>
  <c r="BK11" i="1"/>
  <c r="BU28" i="1"/>
  <c r="BU120" i="2"/>
  <c r="BU109" i="2"/>
  <c r="BO119" i="2"/>
  <c r="BO108" i="2"/>
  <c r="BO27" i="1"/>
  <c r="BI88" i="1"/>
  <c r="P71" i="7" s="1"/>
  <c r="Q71" i="7"/>
  <c r="Q72" i="7" s="1"/>
  <c r="BK25" i="1"/>
  <c r="BK117" i="2"/>
  <c r="BK106" i="2"/>
  <c r="BI121" i="2"/>
  <c r="BI110" i="2"/>
  <c r="BI99" i="2"/>
  <c r="BO71" i="3"/>
  <c r="BO55" i="3"/>
  <c r="BO66" i="3" s="1"/>
  <c r="N7" i="7"/>
  <c r="G8" i="9" s="1"/>
  <c r="O72" i="7"/>
  <c r="BI93" i="1"/>
  <c r="BI104" i="1"/>
  <c r="BI29" i="1"/>
  <c r="BI115" i="1"/>
  <c r="G28" i="9"/>
  <c r="G35" i="9" s="1"/>
  <c r="BR52" i="3"/>
  <c r="BR74" i="3" s="1"/>
  <c r="BR26" i="3" s="1"/>
  <c r="BR107" i="3" s="1"/>
  <c r="BL118" i="2"/>
  <c r="BL107" i="2"/>
  <c r="BL26" i="1"/>
  <c r="BK42" i="2"/>
  <c r="BK42" i="1" s="1"/>
  <c r="C76" i="7" s="1"/>
  <c r="BJ116" i="2"/>
  <c r="BJ105" i="2"/>
  <c r="BJ24" i="1"/>
  <c r="BV39" i="1"/>
  <c r="BN29" i="3"/>
  <c r="BN99" i="3" s="1"/>
  <c r="BN104" i="3"/>
  <c r="J72" i="7"/>
  <c r="J7" i="7" s="1"/>
  <c r="K72" i="7"/>
  <c r="K7" i="7" s="1"/>
  <c r="BP42" i="3"/>
  <c r="BO43" i="3"/>
  <c r="O7" i="7" l="1"/>
  <c r="G9" i="9" s="1"/>
  <c r="I17" i="8" s="1"/>
  <c r="L76" i="7"/>
  <c r="BK22" i="11"/>
  <c r="BM52" i="2"/>
  <c r="BM74" i="2" s="1"/>
  <c r="BK13" i="2"/>
  <c r="BK13" i="1" s="1"/>
  <c r="BJ55" i="2"/>
  <c r="BJ66" i="2" s="1"/>
  <c r="BP9" i="3"/>
  <c r="BP11" i="3" s="1"/>
  <c r="BQ7" i="3" s="1"/>
  <c r="BK35" i="1"/>
  <c r="BL36" i="1"/>
  <c r="BJ49" i="1"/>
  <c r="BJ60" i="1" s="1"/>
  <c r="BJ40" i="1"/>
  <c r="BJ43" i="1" s="1"/>
  <c r="G23" i="9"/>
  <c r="I16" i="8"/>
  <c r="BP38" i="1"/>
  <c r="BO23" i="3"/>
  <c r="BO77" i="3"/>
  <c r="BO88" i="3" s="1"/>
  <c r="BK50" i="1"/>
  <c r="BK72" i="2"/>
  <c r="BL107" i="1"/>
  <c r="BL96" i="1"/>
  <c r="BL118" i="1"/>
  <c r="P72" i="7"/>
  <c r="P7" i="7" s="1"/>
  <c r="G10" i="9" s="1"/>
  <c r="Q7" i="7"/>
  <c r="BK95" i="1"/>
  <c r="BK117" i="1"/>
  <c r="BK106" i="1"/>
  <c r="BN110" i="3"/>
  <c r="BJ105" i="1"/>
  <c r="BJ94" i="1"/>
  <c r="BJ116" i="1"/>
  <c r="G39" i="9"/>
  <c r="I24" i="8" s="1"/>
  <c r="BP75" i="2"/>
  <c r="BP53" i="1"/>
  <c r="BL9" i="2"/>
  <c r="BL9" i="1" s="1"/>
  <c r="BL44" i="11" s="1"/>
  <c r="BL7" i="1"/>
  <c r="BL10" i="2"/>
  <c r="BL10" i="1" s="1"/>
  <c r="BL58" i="11" s="1"/>
  <c r="BV76" i="2"/>
  <c r="BV54" i="1"/>
  <c r="BV65" i="1" s="1"/>
  <c r="BI99" i="1"/>
  <c r="R71" i="7" s="1"/>
  <c r="BI121" i="1"/>
  <c r="U71" i="7" s="1"/>
  <c r="S71" i="7"/>
  <c r="S72" i="7" s="1"/>
  <c r="BI110" i="1"/>
  <c r="T71" i="7" s="1"/>
  <c r="BL51" i="1"/>
  <c r="BL73" i="2"/>
  <c r="BO108" i="1"/>
  <c r="BO119" i="1"/>
  <c r="BO97" i="1"/>
  <c r="BJ77" i="2"/>
  <c r="BJ71" i="1"/>
  <c r="BJ23" i="2"/>
  <c r="BU98" i="1"/>
  <c r="BU109" i="1"/>
  <c r="BU120" i="1"/>
  <c r="H33" i="9"/>
  <c r="BK15" i="2" l="1"/>
  <c r="BK34" i="2" s="1"/>
  <c r="BQ38" i="3" s="1"/>
  <c r="BL57" i="11"/>
  <c r="BL55" i="11"/>
  <c r="BL53" i="11"/>
  <c r="BL54" i="11"/>
  <c r="BL56" i="11"/>
  <c r="BM52" i="1"/>
  <c r="BM63" i="1" s="1"/>
  <c r="BP13" i="3"/>
  <c r="BP15" i="3" s="1"/>
  <c r="BP34" i="3" s="1"/>
  <c r="BK61" i="1"/>
  <c r="BL62" i="1"/>
  <c r="BJ55" i="1"/>
  <c r="BJ66" i="1" s="1"/>
  <c r="O75" i="7" s="1"/>
  <c r="BJ82" i="1"/>
  <c r="M75" i="7"/>
  <c r="BP64" i="1"/>
  <c r="G24" i="9"/>
  <c r="I18" i="8"/>
  <c r="F76" i="7"/>
  <c r="BK12" i="1"/>
  <c r="G76" i="7" s="1"/>
  <c r="BL25" i="2"/>
  <c r="BL73" i="1"/>
  <c r="BL84" i="1" s="1"/>
  <c r="BP27" i="2"/>
  <c r="BP75" i="1"/>
  <c r="BP86" i="1" s="1"/>
  <c r="BK40" i="2"/>
  <c r="BK43" i="2" s="1"/>
  <c r="BK72" i="1"/>
  <c r="BK83" i="1" s="1"/>
  <c r="BK24" i="2"/>
  <c r="BL11" i="1"/>
  <c r="BL22" i="11" s="1"/>
  <c r="BJ104" i="2"/>
  <c r="BJ115" i="2"/>
  <c r="BJ29" i="2"/>
  <c r="BJ23" i="1"/>
  <c r="BQ10" i="3"/>
  <c r="U72" i="7"/>
  <c r="U7" i="7" s="1"/>
  <c r="G13" i="9" s="1"/>
  <c r="I21" i="8" s="1"/>
  <c r="S7" i="7"/>
  <c r="R72" i="7"/>
  <c r="R7" i="7" s="1"/>
  <c r="G11" i="9" s="1"/>
  <c r="T72" i="7"/>
  <c r="T7" i="7" s="1"/>
  <c r="G12" i="9" s="1"/>
  <c r="I20" i="8" s="1"/>
  <c r="BV76" i="1"/>
  <c r="BV87" i="1" s="1"/>
  <c r="BV28" i="2"/>
  <c r="G43" i="9"/>
  <c r="G45" i="9"/>
  <c r="G44" i="9"/>
  <c r="G42" i="9"/>
  <c r="G41" i="9"/>
  <c r="G40" i="9"/>
  <c r="BJ88" i="2"/>
  <c r="BJ77" i="1"/>
  <c r="J75" i="7"/>
  <c r="BJ44" i="1"/>
  <c r="K75" i="7" s="1"/>
  <c r="BL11" i="2"/>
  <c r="BM74" i="1"/>
  <c r="BM26" i="2"/>
  <c r="BO104" i="3"/>
  <c r="BO29" i="3"/>
  <c r="BO99" i="3" s="1"/>
  <c r="BN37" i="2" l="1"/>
  <c r="BM36" i="2"/>
  <c r="BQ38" i="2"/>
  <c r="BQ53" i="2" s="1"/>
  <c r="BL35" i="2"/>
  <c r="BL35" i="1" s="1"/>
  <c r="BK34" i="1"/>
  <c r="I76" i="7" s="1"/>
  <c r="BW39" i="2"/>
  <c r="BW54" i="2" s="1"/>
  <c r="BR36" i="3"/>
  <c r="BR51" i="3" s="1"/>
  <c r="BR73" i="3" s="1"/>
  <c r="BR25" i="3" s="1"/>
  <c r="BR106" i="3" s="1"/>
  <c r="CB39" i="3"/>
  <c r="CB54" i="3" s="1"/>
  <c r="CB76" i="3" s="1"/>
  <c r="CB28" i="3" s="1"/>
  <c r="CB109" i="3" s="1"/>
  <c r="BK49" i="2"/>
  <c r="BK49" i="1" s="1"/>
  <c r="BM85" i="1"/>
  <c r="N75" i="7"/>
  <c r="BK15" i="1"/>
  <c r="BK14" i="1" s="1"/>
  <c r="H76" i="7" s="1"/>
  <c r="BQ35" i="3"/>
  <c r="BQ50" i="3" s="1"/>
  <c r="BQ72" i="3" s="1"/>
  <c r="BQ24" i="3" s="1"/>
  <c r="BQ105" i="3" s="1"/>
  <c r="BP49" i="3"/>
  <c r="BP71" i="3" s="1"/>
  <c r="BP40" i="3"/>
  <c r="BP43" i="3" s="1"/>
  <c r="BS37" i="3"/>
  <c r="BS52" i="3" s="1"/>
  <c r="BS74" i="3" s="1"/>
  <c r="BS26" i="3" s="1"/>
  <c r="BS107" i="3" s="1"/>
  <c r="G22" i="9"/>
  <c r="I19" i="8"/>
  <c r="Y7" i="7"/>
  <c r="G17" i="9"/>
  <c r="G18" i="9" s="1"/>
  <c r="G21" i="9" s="1"/>
  <c r="I22" i="8"/>
  <c r="BK105" i="2"/>
  <c r="BK116" i="2"/>
  <c r="BK24" i="1"/>
  <c r="BO110" i="3"/>
  <c r="BM107" i="2"/>
  <c r="BM26" i="1"/>
  <c r="BM118" i="2"/>
  <c r="BJ88" i="1"/>
  <c r="P75" i="7" s="1"/>
  <c r="Q75" i="7"/>
  <c r="BV28" i="1"/>
  <c r="BV120" i="2"/>
  <c r="BV109" i="2"/>
  <c r="AA7" i="7"/>
  <c r="BJ104" i="1"/>
  <c r="BJ93" i="1"/>
  <c r="BJ29" i="1"/>
  <c r="BJ115" i="1"/>
  <c r="L77" i="7"/>
  <c r="BL42" i="2"/>
  <c r="BL42" i="1" s="1"/>
  <c r="C77" i="7" s="1"/>
  <c r="BP108" i="2"/>
  <c r="BP27" i="1"/>
  <c r="BP119" i="2"/>
  <c r="BJ121" i="2"/>
  <c r="BJ110" i="2"/>
  <c r="BJ99" i="2"/>
  <c r="BN37" i="1"/>
  <c r="BN52" i="2"/>
  <c r="BQ53" i="3"/>
  <c r="BQ75" i="3" s="1"/>
  <c r="BQ27" i="3" s="1"/>
  <c r="BQ108" i="3" s="1"/>
  <c r="BQ9" i="3"/>
  <c r="BQ11" i="3" s="1"/>
  <c r="BM7" i="2"/>
  <c r="BL13" i="2"/>
  <c r="BM51" i="2"/>
  <c r="BM36" i="1"/>
  <c r="BL25" i="1"/>
  <c r="BL117" i="2"/>
  <c r="BL106" i="2"/>
  <c r="I1" i="8" l="1"/>
  <c r="BQ38" i="1"/>
  <c r="BL50" i="2"/>
  <c r="BL50" i="1" s="1"/>
  <c r="BL61" i="1" s="1"/>
  <c r="BK40" i="1"/>
  <c r="BK43" i="1" s="1"/>
  <c r="BW39" i="1"/>
  <c r="BK71" i="2"/>
  <c r="BK71" i="1" s="1"/>
  <c r="BK82" i="1" s="1"/>
  <c r="BK55" i="2"/>
  <c r="BK66" i="2" s="1"/>
  <c r="BP55" i="3"/>
  <c r="BP66" i="3" s="1"/>
  <c r="E76" i="7"/>
  <c r="BL38" i="11"/>
  <c r="BL40" i="11" s="1"/>
  <c r="BL18" i="11" s="1"/>
  <c r="BQ42" i="3"/>
  <c r="I23" i="8"/>
  <c r="BL15" i="2"/>
  <c r="BL15" i="1" s="1"/>
  <c r="BL13" i="1"/>
  <c r="BM9" i="2"/>
  <c r="BM9" i="1" s="1"/>
  <c r="BM44" i="11" s="1"/>
  <c r="BM10" i="2"/>
  <c r="BM10" i="1" s="1"/>
  <c r="BM58" i="11" s="1"/>
  <c r="BM7" i="1"/>
  <c r="BN52" i="1"/>
  <c r="BN63" i="1" s="1"/>
  <c r="BN74" i="2"/>
  <c r="BQ75" i="2"/>
  <c r="BQ53" i="1"/>
  <c r="BL117" i="1"/>
  <c r="BL106" i="1"/>
  <c r="BL95" i="1"/>
  <c r="BP23" i="3"/>
  <c r="BP77" i="3"/>
  <c r="S75" i="7"/>
  <c r="BJ110" i="1"/>
  <c r="T75" i="7" s="1"/>
  <c r="BJ99" i="1"/>
  <c r="R75" i="7" s="1"/>
  <c r="BJ121" i="1"/>
  <c r="U75" i="7" s="1"/>
  <c r="BV120" i="1"/>
  <c r="BV109" i="1"/>
  <c r="BV98" i="1"/>
  <c r="BK105" i="1"/>
  <c r="BK116" i="1"/>
  <c r="BK94" i="1"/>
  <c r="BK55" i="1"/>
  <c r="BK60" i="1"/>
  <c r="BM73" i="2"/>
  <c r="BM51" i="1"/>
  <c r="BM62" i="1" s="1"/>
  <c r="BR7" i="3"/>
  <c r="BR10" i="3" s="1"/>
  <c r="BQ13" i="3"/>
  <c r="BQ15" i="3" s="1"/>
  <c r="BQ34" i="3" s="1"/>
  <c r="BP97" i="1"/>
  <c r="BP119" i="1"/>
  <c r="BP108" i="1"/>
  <c r="BW76" i="2"/>
  <c r="BW54" i="1"/>
  <c r="M76" i="7"/>
  <c r="BM118" i="1"/>
  <c r="BM96" i="1"/>
  <c r="BM107" i="1"/>
  <c r="BL72" i="2" l="1"/>
  <c r="BQ64" i="1"/>
  <c r="BW65" i="1"/>
  <c r="BK77" i="2"/>
  <c r="BK77" i="1" s="1"/>
  <c r="BK23" i="2"/>
  <c r="BK104" i="2" s="1"/>
  <c r="CC39" i="3"/>
  <c r="CC54" i="3" s="1"/>
  <c r="CC76" i="3" s="1"/>
  <c r="CC28" i="3" s="1"/>
  <c r="CC109" i="3" s="1"/>
  <c r="BP88" i="3"/>
  <c r="BL17" i="11"/>
  <c r="BL42" i="11"/>
  <c r="BL20" i="11" s="1"/>
  <c r="BL43" i="11"/>
  <c r="BL21" i="11" s="1"/>
  <c r="BL41" i="11"/>
  <c r="BL19" i="11" s="1"/>
  <c r="BM38" i="11"/>
  <c r="BM40" i="11" s="1"/>
  <c r="BM56" i="11"/>
  <c r="BM55" i="11"/>
  <c r="BM54" i="11"/>
  <c r="BM57" i="11"/>
  <c r="BM53" i="11"/>
  <c r="BL34" i="2"/>
  <c r="F77" i="7"/>
  <c r="BL12" i="1"/>
  <c r="G77" i="7" s="1"/>
  <c r="BM11" i="1"/>
  <c r="BM11" i="2"/>
  <c r="BM13" i="2" s="1"/>
  <c r="BR35" i="3"/>
  <c r="BR50" i="3" s="1"/>
  <c r="BR72" i="3" s="1"/>
  <c r="BR24" i="3" s="1"/>
  <c r="BR105" i="3" s="1"/>
  <c r="BS36" i="3"/>
  <c r="BS51" i="3" s="1"/>
  <c r="BS73" i="3" s="1"/>
  <c r="BS25" i="3" s="1"/>
  <c r="BS106" i="3" s="1"/>
  <c r="BQ49" i="3"/>
  <c r="BQ40" i="3"/>
  <c r="BT37" i="3"/>
  <c r="BT52" i="3" s="1"/>
  <c r="BT74" i="3" s="1"/>
  <c r="BT26" i="3" s="1"/>
  <c r="BT107" i="3" s="1"/>
  <c r="N76" i="7"/>
  <c r="BK66" i="1"/>
  <c r="O76" i="7" s="1"/>
  <c r="BP104" i="3"/>
  <c r="BP29" i="3"/>
  <c r="BP99" i="3" s="1"/>
  <c r="BQ75" i="1"/>
  <c r="BQ86" i="1" s="1"/>
  <c r="BQ27" i="2"/>
  <c r="BL72" i="1"/>
  <c r="BL83" i="1" s="1"/>
  <c r="BL24" i="2"/>
  <c r="BL14" i="1"/>
  <c r="H77" i="7" s="1"/>
  <c r="E77" i="7"/>
  <c r="BN74" i="1"/>
  <c r="BN85" i="1" s="1"/>
  <c r="BN26" i="2"/>
  <c r="BK44" i="1"/>
  <c r="K76" i="7" s="1"/>
  <c r="J76" i="7"/>
  <c r="BW28" i="2"/>
  <c r="BW76" i="1"/>
  <c r="BW87" i="1" s="1"/>
  <c r="BM73" i="1"/>
  <c r="BM84" i="1" s="1"/>
  <c r="BM25" i="2"/>
  <c r="BK115" i="2" l="1"/>
  <c r="BK23" i="1"/>
  <c r="BK93" i="1" s="1"/>
  <c r="BK88" i="2"/>
  <c r="BX39" i="2"/>
  <c r="BX54" i="2" s="1"/>
  <c r="BK29" i="2"/>
  <c r="BK110" i="2" s="1"/>
  <c r="BM41" i="11"/>
  <c r="BM19" i="11" s="1"/>
  <c r="BM42" i="11"/>
  <c r="BM20" i="11" s="1"/>
  <c r="BM43" i="11"/>
  <c r="BM21" i="11" s="1"/>
  <c r="BM18" i="11"/>
  <c r="BM17" i="11"/>
  <c r="L78" i="7"/>
  <c r="BM22" i="11"/>
  <c r="BM35" i="2"/>
  <c r="BM35" i="1" s="1"/>
  <c r="BR38" i="2"/>
  <c r="BR53" i="2" s="1"/>
  <c r="BL49" i="2"/>
  <c r="BL49" i="1" s="1"/>
  <c r="BO37" i="2"/>
  <c r="BO52" i="2" s="1"/>
  <c r="BN36" i="2"/>
  <c r="BN51" i="2" s="1"/>
  <c r="BL40" i="2"/>
  <c r="BL43" i="2" s="1"/>
  <c r="BR38" i="3"/>
  <c r="BR53" i="3" s="1"/>
  <c r="BR75" i="3" s="1"/>
  <c r="BR27" i="3" s="1"/>
  <c r="BR108" i="3" s="1"/>
  <c r="BL34" i="1"/>
  <c r="I77" i="7" s="1"/>
  <c r="BN7" i="2"/>
  <c r="BN10" i="2" s="1"/>
  <c r="BN10" i="1" s="1"/>
  <c r="BN58" i="11" s="1"/>
  <c r="BM15" i="2"/>
  <c r="BM34" i="2" s="1"/>
  <c r="BM13" i="1"/>
  <c r="F78" i="7" s="1"/>
  <c r="BR42" i="3"/>
  <c r="BN107" i="2"/>
  <c r="BN118" i="2"/>
  <c r="BN26" i="1"/>
  <c r="BL116" i="2"/>
  <c r="BL105" i="2"/>
  <c r="BL24" i="1"/>
  <c r="BK99" i="2"/>
  <c r="BK121" i="2"/>
  <c r="BP110" i="3"/>
  <c r="BQ71" i="3"/>
  <c r="BQ55" i="3"/>
  <c r="BQ66" i="3" s="1"/>
  <c r="BW28" i="1"/>
  <c r="BW109" i="2"/>
  <c r="BW120" i="2"/>
  <c r="BK88" i="1"/>
  <c r="P76" i="7" s="1"/>
  <c r="Q76" i="7"/>
  <c r="BQ43" i="3"/>
  <c r="BM106" i="2"/>
  <c r="BM25" i="1"/>
  <c r="BM117" i="2"/>
  <c r="BQ119" i="2"/>
  <c r="BQ27" i="1"/>
  <c r="BQ108" i="2"/>
  <c r="BK115" i="1" l="1"/>
  <c r="BK104" i="1"/>
  <c r="BK29" i="1"/>
  <c r="S76" i="7" s="1"/>
  <c r="BY39" i="2"/>
  <c r="BX39" i="1"/>
  <c r="BN56" i="11"/>
  <c r="BN55" i="11"/>
  <c r="BN54" i="11"/>
  <c r="BN57" i="11"/>
  <c r="BN53" i="11"/>
  <c r="BL71" i="2"/>
  <c r="BL23" i="2" s="1"/>
  <c r="BM50" i="2"/>
  <c r="BM50" i="1" s="1"/>
  <c r="BM61" i="1" s="1"/>
  <c r="BL55" i="2"/>
  <c r="BL66" i="2" s="1"/>
  <c r="BM42" i="2"/>
  <c r="BM42" i="1" s="1"/>
  <c r="C78" i="7" s="1"/>
  <c r="BL40" i="1"/>
  <c r="BL43" i="1" s="1"/>
  <c r="J77" i="7" s="1"/>
  <c r="BO37" i="1"/>
  <c r="BN9" i="2"/>
  <c r="BN9" i="1" s="1"/>
  <c r="BN44" i="11" s="1"/>
  <c r="BN36" i="1"/>
  <c r="BR9" i="3"/>
  <c r="BR11" i="3" s="1"/>
  <c r="BR13" i="3" s="1"/>
  <c r="BR15" i="3" s="1"/>
  <c r="BR34" i="3" s="1"/>
  <c r="BR38" i="1"/>
  <c r="BN7" i="1"/>
  <c r="BM15" i="1"/>
  <c r="BM12" i="1"/>
  <c r="G78" i="7" s="1"/>
  <c r="BN118" i="1"/>
  <c r="BN107" i="1"/>
  <c r="BN96" i="1"/>
  <c r="BM106" i="1"/>
  <c r="BM117" i="1"/>
  <c r="BM95" i="1"/>
  <c r="BQ77" i="3"/>
  <c r="BQ88" i="3" s="1"/>
  <c r="BQ23" i="3"/>
  <c r="BN73" i="2"/>
  <c r="BN51" i="1"/>
  <c r="BO52" i="1"/>
  <c r="BO74" i="2"/>
  <c r="BL116" i="1"/>
  <c r="BL94" i="1"/>
  <c r="BL105" i="1"/>
  <c r="BQ119" i="1"/>
  <c r="BQ108" i="1"/>
  <c r="BQ97" i="1"/>
  <c r="BR75" i="2"/>
  <c r="BR53" i="1"/>
  <c r="BO36" i="2"/>
  <c r="BM34" i="1"/>
  <c r="BM49" i="2"/>
  <c r="BM40" i="2"/>
  <c r="BN35" i="2"/>
  <c r="BS38" i="3"/>
  <c r="BS38" i="2"/>
  <c r="BP37" i="2"/>
  <c r="BX76" i="2"/>
  <c r="BX54" i="1"/>
  <c r="BW98" i="1"/>
  <c r="BW120" i="1"/>
  <c r="BW109" i="1"/>
  <c r="BL55" i="1"/>
  <c r="BL60" i="1"/>
  <c r="BK121" i="1" l="1"/>
  <c r="U76" i="7" s="1"/>
  <c r="BX65" i="1"/>
  <c r="BK99" i="1"/>
  <c r="R76" i="7" s="1"/>
  <c r="BK110" i="1"/>
  <c r="T76" i="7" s="1"/>
  <c r="CD39" i="3"/>
  <c r="CD54" i="3" s="1"/>
  <c r="CD76" i="3" s="1"/>
  <c r="CD28" i="3" s="1"/>
  <c r="CD109" i="3" s="1"/>
  <c r="BM72" i="2"/>
  <c r="BM72" i="1" s="1"/>
  <c r="BM83" i="1" s="1"/>
  <c r="E78" i="7"/>
  <c r="BN38" i="11"/>
  <c r="BN42" i="11" s="1"/>
  <c r="BN20" i="11" s="1"/>
  <c r="BL71" i="1"/>
  <c r="BL82" i="1" s="1"/>
  <c r="BL77" i="2"/>
  <c r="BL77" i="1" s="1"/>
  <c r="BL44" i="1"/>
  <c r="K77" i="7" s="1"/>
  <c r="BN11" i="1"/>
  <c r="BN11" i="2"/>
  <c r="BO7" i="2" s="1"/>
  <c r="BO63" i="1"/>
  <c r="BS7" i="3"/>
  <c r="BS10" i="3" s="1"/>
  <c r="M77" i="7"/>
  <c r="BN62" i="1"/>
  <c r="BR64" i="1"/>
  <c r="BM14" i="1"/>
  <c r="H78" i="7" s="1"/>
  <c r="BS53" i="3"/>
  <c r="BS75" i="3" s="1"/>
  <c r="BS27" i="3" s="1"/>
  <c r="BS108" i="3" s="1"/>
  <c r="BL23" i="1"/>
  <c r="BL29" i="2"/>
  <c r="BL115" i="2"/>
  <c r="BL104" i="2"/>
  <c r="BT36" i="3"/>
  <c r="BT51" i="3" s="1"/>
  <c r="BT73" i="3" s="1"/>
  <c r="BT25" i="3" s="1"/>
  <c r="BT106" i="3" s="1"/>
  <c r="BS35" i="3"/>
  <c r="BS50" i="3" s="1"/>
  <c r="BS72" i="3" s="1"/>
  <c r="BS24" i="3" s="1"/>
  <c r="BS105" i="3" s="1"/>
  <c r="BR49" i="3"/>
  <c r="BR40" i="3"/>
  <c r="BR43" i="3" s="1"/>
  <c r="BU37" i="3"/>
  <c r="BU52" i="3" s="1"/>
  <c r="BU74" i="3" s="1"/>
  <c r="BU26" i="3" s="1"/>
  <c r="BU107" i="3" s="1"/>
  <c r="BP52" i="2"/>
  <c r="BP37" i="1"/>
  <c r="BN50" i="2"/>
  <c r="BN35" i="1"/>
  <c r="BO51" i="2"/>
  <c r="BO36" i="1"/>
  <c r="BN25" i="2"/>
  <c r="BN73" i="1"/>
  <c r="BN84" i="1" s="1"/>
  <c r="BX76" i="1"/>
  <c r="BX87" i="1" s="1"/>
  <c r="BX28" i="2"/>
  <c r="I78" i="7"/>
  <c r="BM40" i="1"/>
  <c r="N77" i="7"/>
  <c r="BL66" i="1"/>
  <c r="O77" i="7" s="1"/>
  <c r="BY39" i="1"/>
  <c r="BY54" i="2"/>
  <c r="BN42" i="2"/>
  <c r="BN42" i="1" s="1"/>
  <c r="C79" i="7" s="1"/>
  <c r="BM43" i="2"/>
  <c r="BO74" i="1"/>
  <c r="BO85" i="1" s="1"/>
  <c r="BO26" i="2"/>
  <c r="BQ29" i="3"/>
  <c r="BQ99" i="3" s="1"/>
  <c r="BQ104" i="3"/>
  <c r="BS53" i="2"/>
  <c r="BS38" i="1"/>
  <c r="BM71" i="2"/>
  <c r="BM49" i="1"/>
  <c r="BM55" i="2"/>
  <c r="BM66" i="2" s="1"/>
  <c r="BR75" i="1"/>
  <c r="BR86" i="1" s="1"/>
  <c r="BR27" i="2"/>
  <c r="BM24" i="2" l="1"/>
  <c r="BM116" i="2" s="1"/>
  <c r="BN41" i="11"/>
  <c r="BN19" i="11" s="1"/>
  <c r="BN43" i="11"/>
  <c r="BN21" i="11" s="1"/>
  <c r="BN17" i="11"/>
  <c r="L79" i="7"/>
  <c r="BN22" i="11"/>
  <c r="BN40" i="11"/>
  <c r="BN18" i="11" s="1"/>
  <c r="BL88" i="2"/>
  <c r="BN13" i="2"/>
  <c r="BN15" i="2" s="1"/>
  <c r="BN15" i="1" s="1"/>
  <c r="BS9" i="3"/>
  <c r="BS11" i="3" s="1"/>
  <c r="BS13" i="3" s="1"/>
  <c r="BS15" i="3" s="1"/>
  <c r="BS34" i="3" s="1"/>
  <c r="BM60" i="1"/>
  <c r="BM55" i="1"/>
  <c r="BO107" i="2"/>
  <c r="BO26" i="1"/>
  <c r="BO118" i="2"/>
  <c r="BN25" i="1"/>
  <c r="BN117" i="2"/>
  <c r="BN106" i="2"/>
  <c r="BN72" i="2"/>
  <c r="BN50" i="1"/>
  <c r="BN61" i="1" s="1"/>
  <c r="BL110" i="2"/>
  <c r="BL121" i="2"/>
  <c r="BL99" i="2"/>
  <c r="BQ110" i="3"/>
  <c r="BO9" i="2"/>
  <c r="BO9" i="1" s="1"/>
  <c r="BO44" i="11" s="1"/>
  <c r="BO10" i="2"/>
  <c r="BO10" i="1" s="1"/>
  <c r="BO58" i="11" s="1"/>
  <c r="BO7" i="1"/>
  <c r="BR55" i="3"/>
  <c r="BR66" i="3" s="1"/>
  <c r="BR71" i="3"/>
  <c r="BR119" i="2"/>
  <c r="BR108" i="2"/>
  <c r="BR27" i="1"/>
  <c r="BM23" i="2"/>
  <c r="BM77" i="2"/>
  <c r="BM71" i="1"/>
  <c r="BM82" i="1" s="1"/>
  <c r="BL88" i="1"/>
  <c r="P77" i="7" s="1"/>
  <c r="Q77" i="7"/>
  <c r="BY76" i="2"/>
  <c r="BY54" i="1"/>
  <c r="BY65" i="1" s="1"/>
  <c r="M78" i="7"/>
  <c r="BL115" i="1"/>
  <c r="BL104" i="1"/>
  <c r="BL93" i="1"/>
  <c r="BL29" i="1"/>
  <c r="BS53" i="1"/>
  <c r="BS64" i="1" s="1"/>
  <c r="BS75" i="2"/>
  <c r="BX28" i="1"/>
  <c r="BX120" i="2"/>
  <c r="BX109" i="2"/>
  <c r="BO51" i="1"/>
  <c r="BO62" i="1" s="1"/>
  <c r="BO73" i="2"/>
  <c r="BP52" i="1"/>
  <c r="BP63" i="1" s="1"/>
  <c r="BP74" i="2"/>
  <c r="BS42" i="3"/>
  <c r="BM43" i="1"/>
  <c r="BM24" i="1" l="1"/>
  <c r="BM116" i="1" s="1"/>
  <c r="BM105" i="2"/>
  <c r="CE39" i="3"/>
  <c r="CE54" i="3" s="1"/>
  <c r="CE76" i="3" s="1"/>
  <c r="CE28" i="3" s="1"/>
  <c r="CE109" i="3" s="1"/>
  <c r="BO56" i="11"/>
  <c r="BO53" i="11"/>
  <c r="BO54" i="11"/>
  <c r="BO55" i="11"/>
  <c r="BO57" i="11"/>
  <c r="BO38" i="11"/>
  <c r="BO41" i="11" s="1"/>
  <c r="BN13" i="1"/>
  <c r="BN12" i="1" s="1"/>
  <c r="G79" i="7" s="1"/>
  <c r="BN34" i="2"/>
  <c r="BT7" i="3"/>
  <c r="BT10" i="3" s="1"/>
  <c r="J78" i="7"/>
  <c r="BM44" i="1"/>
  <c r="K78" i="7" s="1"/>
  <c r="BL121" i="1"/>
  <c r="U77" i="7" s="1"/>
  <c r="BL99" i="1"/>
  <c r="R77" i="7" s="1"/>
  <c r="S77" i="7"/>
  <c r="BL110" i="1"/>
  <c r="T77" i="7" s="1"/>
  <c r="BO35" i="2"/>
  <c r="BM66" i="1"/>
  <c r="O78" i="7" s="1"/>
  <c r="N78" i="7"/>
  <c r="BO25" i="2"/>
  <c r="BO73" i="1"/>
  <c r="BO84" i="1" s="1"/>
  <c r="BX120" i="1"/>
  <c r="BX109" i="1"/>
  <c r="BX98" i="1"/>
  <c r="BO11" i="2"/>
  <c r="BR97" i="1"/>
  <c r="BR119" i="1"/>
  <c r="BR108" i="1"/>
  <c r="BS27" i="2"/>
  <c r="BS75" i="1"/>
  <c r="BS86" i="1" s="1"/>
  <c r="BM105" i="1"/>
  <c r="BY76" i="1"/>
  <c r="BY87" i="1" s="1"/>
  <c r="BY28" i="2"/>
  <c r="BM88" i="2"/>
  <c r="BM77" i="1"/>
  <c r="BN95" i="1"/>
  <c r="BN117" i="1"/>
  <c r="BN106" i="1"/>
  <c r="BO96" i="1"/>
  <c r="BO107" i="1"/>
  <c r="BO118" i="1"/>
  <c r="BP74" i="1"/>
  <c r="BP85" i="1" s="1"/>
  <c r="BP26" i="2"/>
  <c r="BM23" i="1"/>
  <c r="BM115" i="2"/>
  <c r="BM29" i="2"/>
  <c r="BM104" i="2"/>
  <c r="BR23" i="3"/>
  <c r="BR77" i="3"/>
  <c r="BR88" i="3" s="1"/>
  <c r="BO11" i="1"/>
  <c r="BO22" i="11" s="1"/>
  <c r="BN72" i="1"/>
  <c r="BN83" i="1" s="1"/>
  <c r="BN24" i="2"/>
  <c r="E79" i="7"/>
  <c r="BS40" i="3"/>
  <c r="BS49" i="3"/>
  <c r="BT35" i="3"/>
  <c r="BT50" i="3" s="1"/>
  <c r="BT72" i="3" s="1"/>
  <c r="BT24" i="3" s="1"/>
  <c r="BT105" i="3" s="1"/>
  <c r="BU36" i="3"/>
  <c r="BU51" i="3" s="1"/>
  <c r="BU73" i="3" s="1"/>
  <c r="BU25" i="3" s="1"/>
  <c r="BU106" i="3" s="1"/>
  <c r="BV37" i="3"/>
  <c r="BM94" i="1" l="1"/>
  <c r="BZ39" i="2"/>
  <c r="BZ39" i="1" s="1"/>
  <c r="BO19" i="11"/>
  <c r="BT38" i="2"/>
  <c r="BO40" i="11"/>
  <c r="BO18" i="11" s="1"/>
  <c r="BO43" i="11"/>
  <c r="BO21" i="11" s="1"/>
  <c r="BO42" i="11"/>
  <c r="BO20" i="11" s="1"/>
  <c r="BO17" i="11"/>
  <c r="BT38" i="3"/>
  <c r="BT53" i="3" s="1"/>
  <c r="BT75" i="3" s="1"/>
  <c r="BT27" i="3" s="1"/>
  <c r="BT108" i="3" s="1"/>
  <c r="BQ37" i="2"/>
  <c r="BQ37" i="1" s="1"/>
  <c r="BN14" i="1"/>
  <c r="H79" i="7" s="1"/>
  <c r="BN34" i="1"/>
  <c r="I79" i="7" s="1"/>
  <c r="F79" i="7"/>
  <c r="BP36" i="2"/>
  <c r="BP51" i="2" s="1"/>
  <c r="BN49" i="2"/>
  <c r="BN49" i="1" s="1"/>
  <c r="BN40" i="2"/>
  <c r="BN43" i="2" s="1"/>
  <c r="BY28" i="1"/>
  <c r="BY120" i="2"/>
  <c r="BY109" i="2"/>
  <c r="BT53" i="2"/>
  <c r="BO35" i="1"/>
  <c r="BO50" i="2"/>
  <c r="BS55" i="3"/>
  <c r="BS66" i="3" s="1"/>
  <c r="BS71" i="3"/>
  <c r="BN116" i="2"/>
  <c r="BN24" i="1"/>
  <c r="BN105" i="2"/>
  <c r="BR29" i="3"/>
  <c r="BR99" i="3" s="1"/>
  <c r="BR104" i="3"/>
  <c r="BM29" i="1"/>
  <c r="BM104" i="1"/>
  <c r="BM115" i="1"/>
  <c r="BM93" i="1"/>
  <c r="BZ54" i="2"/>
  <c r="BT42" i="3"/>
  <c r="BS43" i="3"/>
  <c r="BP118" i="2"/>
  <c r="BP26" i="1"/>
  <c r="BP107" i="2"/>
  <c r="Q78" i="7"/>
  <c r="BM88" i="1"/>
  <c r="P78" i="7" s="1"/>
  <c r="BS108" i="2"/>
  <c r="BS27" i="1"/>
  <c r="BS119" i="2"/>
  <c r="BP7" i="2"/>
  <c r="BO13" i="2"/>
  <c r="BV52" i="3"/>
  <c r="BV74" i="3" s="1"/>
  <c r="BV26" i="3" s="1"/>
  <c r="BV107" i="3" s="1"/>
  <c r="L80" i="7"/>
  <c r="BM99" i="2"/>
  <c r="BM110" i="2"/>
  <c r="BM121" i="2"/>
  <c r="BO25" i="1"/>
  <c r="BO106" i="2"/>
  <c r="BO117" i="2"/>
  <c r="BQ52" i="2" l="1"/>
  <c r="BQ52" i="1" s="1"/>
  <c r="BQ63" i="1" s="1"/>
  <c r="BT9" i="3"/>
  <c r="BT11" i="3" s="1"/>
  <c r="BU7" i="3" s="1"/>
  <c r="BT38" i="1"/>
  <c r="BN40" i="1"/>
  <c r="BN43" i="1" s="1"/>
  <c r="J79" i="7" s="1"/>
  <c r="BP36" i="1"/>
  <c r="BN71" i="2"/>
  <c r="BN71" i="1" s="1"/>
  <c r="BN82" i="1" s="1"/>
  <c r="BN55" i="2"/>
  <c r="BN66" i="2" s="1"/>
  <c r="BO42" i="2"/>
  <c r="BO42" i="1" s="1"/>
  <c r="C80" i="7" s="1"/>
  <c r="BO15" i="2"/>
  <c r="BO34" i="2" s="1"/>
  <c r="BO13" i="1"/>
  <c r="BT53" i="1"/>
  <c r="BT75" i="2"/>
  <c r="BO117" i="1"/>
  <c r="BO106" i="1"/>
  <c r="BO95" i="1"/>
  <c r="BS97" i="1"/>
  <c r="BS119" i="1"/>
  <c r="BS108" i="1"/>
  <c r="BN60" i="1"/>
  <c r="BN55" i="1"/>
  <c r="BZ54" i="1"/>
  <c r="BZ65" i="1" s="1"/>
  <c r="BZ76" i="2"/>
  <c r="BM110" i="1"/>
  <c r="T78" i="7" s="1"/>
  <c r="S78" i="7"/>
  <c r="BM99" i="1"/>
  <c r="R78" i="7" s="1"/>
  <c r="BM121" i="1"/>
  <c r="U78" i="7" s="1"/>
  <c r="BN105" i="1"/>
  <c r="BN116" i="1"/>
  <c r="BN94" i="1"/>
  <c r="BO72" i="2"/>
  <c r="BO50" i="1"/>
  <c r="BO61" i="1" s="1"/>
  <c r="BP96" i="1"/>
  <c r="BP118" i="1"/>
  <c r="BP107" i="1"/>
  <c r="BP9" i="2"/>
  <c r="BP9" i="1" s="1"/>
  <c r="BP44" i="11" s="1"/>
  <c r="BP7" i="1"/>
  <c r="BP10" i="2"/>
  <c r="BP10" i="1" s="1"/>
  <c r="BP58" i="11" s="1"/>
  <c r="BP51" i="1"/>
  <c r="BP73" i="2"/>
  <c r="BR110" i="3"/>
  <c r="BS23" i="3"/>
  <c r="BS77" i="3"/>
  <c r="BS88" i="3" s="1"/>
  <c r="BY120" i="1"/>
  <c r="BY98" i="1"/>
  <c r="BY109" i="1"/>
  <c r="CA39" i="2" l="1"/>
  <c r="BQ74" i="2"/>
  <c r="BQ26" i="2" s="1"/>
  <c r="BT13" i="3"/>
  <c r="BT15" i="3" s="1"/>
  <c r="BT34" i="3" s="1"/>
  <c r="BT49" i="3" s="1"/>
  <c r="BP53" i="11"/>
  <c r="BP57" i="11"/>
  <c r="BP54" i="11"/>
  <c r="BP55" i="11"/>
  <c r="BP56" i="11"/>
  <c r="BT64" i="1"/>
  <c r="M79" i="7"/>
  <c r="BP62" i="1"/>
  <c r="BN44" i="1"/>
  <c r="K79" i="7" s="1"/>
  <c r="BN23" i="2"/>
  <c r="BN23" i="1" s="1"/>
  <c r="BN77" i="2"/>
  <c r="BN88" i="2" s="1"/>
  <c r="BO15" i="1"/>
  <c r="F80" i="7"/>
  <c r="BO12" i="1"/>
  <c r="G80" i="7" s="1"/>
  <c r="BP11" i="2"/>
  <c r="BQ7" i="2" s="1"/>
  <c r="BZ76" i="1"/>
  <c r="BZ87" i="1" s="1"/>
  <c r="BZ28" i="2"/>
  <c r="BP25" i="2"/>
  <c r="BP73" i="1"/>
  <c r="BP84" i="1" s="1"/>
  <c r="BP35" i="2"/>
  <c r="BO49" i="2"/>
  <c r="BO40" i="2"/>
  <c r="BO43" i="2" s="1"/>
  <c r="BO34" i="1"/>
  <c r="BQ36" i="2"/>
  <c r="BR37" i="2"/>
  <c r="BU38" i="3"/>
  <c r="BU38" i="2"/>
  <c r="BU10" i="3"/>
  <c r="BO72" i="1"/>
  <c r="BO83" i="1" s="1"/>
  <c r="BO24" i="2"/>
  <c r="BS29" i="3"/>
  <c r="BS99" i="3" s="1"/>
  <c r="BS104" i="3"/>
  <c r="BN66" i="1"/>
  <c r="O79" i="7" s="1"/>
  <c r="N79" i="7"/>
  <c r="BT27" i="2"/>
  <c r="BT75" i="1"/>
  <c r="BT86" i="1" s="1"/>
  <c r="BP11" i="1"/>
  <c r="BP22" i="11" s="1"/>
  <c r="BQ74" i="1" l="1"/>
  <c r="BQ85" i="1" s="1"/>
  <c r="BU35" i="3"/>
  <c r="BU50" i="3" s="1"/>
  <c r="BU72" i="3" s="1"/>
  <c r="BU24" i="3" s="1"/>
  <c r="BU105" i="3" s="1"/>
  <c r="CF39" i="3"/>
  <c r="CF54" i="3" s="1"/>
  <c r="CF76" i="3" s="1"/>
  <c r="CF28" i="3" s="1"/>
  <c r="CF109" i="3" s="1"/>
  <c r="BT40" i="3"/>
  <c r="BU42" i="3" s="1"/>
  <c r="BV36" i="3"/>
  <c r="BV51" i="3" s="1"/>
  <c r="BV73" i="3" s="1"/>
  <c r="BV25" i="3" s="1"/>
  <c r="BV106" i="3" s="1"/>
  <c r="BW37" i="3"/>
  <c r="BW52" i="3" s="1"/>
  <c r="BW74" i="3" s="1"/>
  <c r="BW26" i="3" s="1"/>
  <c r="BW107" i="3" s="1"/>
  <c r="E80" i="7"/>
  <c r="BP38" i="11"/>
  <c r="BN77" i="1"/>
  <c r="Q79" i="7" s="1"/>
  <c r="BN115" i="2"/>
  <c r="BN29" i="2"/>
  <c r="BN110" i="2" s="1"/>
  <c r="BO14" i="1"/>
  <c r="H80" i="7" s="1"/>
  <c r="BN104" i="2"/>
  <c r="BP13" i="2"/>
  <c r="BS110" i="3"/>
  <c r="BN29" i="1"/>
  <c r="BN93" i="1"/>
  <c r="BN115" i="1"/>
  <c r="BN104" i="1"/>
  <c r="BU38" i="1"/>
  <c r="BU53" i="2"/>
  <c r="BQ36" i="1"/>
  <c r="BQ51" i="2"/>
  <c r="BP50" i="2"/>
  <c r="BP35" i="1"/>
  <c r="BP25" i="1"/>
  <c r="BP117" i="2"/>
  <c r="BP106" i="2"/>
  <c r="BR52" i="2"/>
  <c r="BR37" i="1"/>
  <c r="BO105" i="2"/>
  <c r="BO24" i="1"/>
  <c r="BO116" i="2"/>
  <c r="CA39" i="1"/>
  <c r="CA54" i="2"/>
  <c r="I80" i="7"/>
  <c r="BO40" i="1"/>
  <c r="BO43" i="1" s="1"/>
  <c r="BZ28" i="1"/>
  <c r="BZ109" i="2"/>
  <c r="BZ120" i="2"/>
  <c r="BT108" i="2"/>
  <c r="BT27" i="1"/>
  <c r="BT119" i="2"/>
  <c r="BQ107" i="2"/>
  <c r="BQ26" i="1"/>
  <c r="BQ118" i="2"/>
  <c r="BO49" i="1"/>
  <c r="BO71" i="2"/>
  <c r="BO55" i="2"/>
  <c r="BO66" i="2" s="1"/>
  <c r="L81" i="7"/>
  <c r="BT55" i="3"/>
  <c r="BT71" i="3"/>
  <c r="BQ9" i="2"/>
  <c r="BQ9" i="1" s="1"/>
  <c r="BQ44" i="11" s="1"/>
  <c r="BQ7" i="1"/>
  <c r="BQ10" i="2"/>
  <c r="BQ10" i="1" s="1"/>
  <c r="BQ58" i="11" s="1"/>
  <c r="BU9" i="3"/>
  <c r="BU11" i="3" s="1"/>
  <c r="BU53" i="3"/>
  <c r="BU75" i="3" s="1"/>
  <c r="BU27" i="3" s="1"/>
  <c r="BU108" i="3" s="1"/>
  <c r="BP42" i="2"/>
  <c r="BP42" i="1" s="1"/>
  <c r="C81" i="7" s="1"/>
  <c r="BT66" i="3" l="1"/>
  <c r="BN99" i="2"/>
  <c r="BT43" i="3"/>
  <c r="BP17" i="11"/>
  <c r="BP42" i="11"/>
  <c r="BP20" i="11" s="1"/>
  <c r="BP40" i="11"/>
  <c r="BP18" i="11" s="1"/>
  <c r="BP43" i="11"/>
  <c r="BP21" i="11" s="1"/>
  <c r="BP41" i="11"/>
  <c r="BP19" i="11" s="1"/>
  <c r="BQ57" i="11"/>
  <c r="BQ53" i="11"/>
  <c r="BQ56" i="11"/>
  <c r="BQ55" i="11"/>
  <c r="BQ54" i="11"/>
  <c r="BN88" i="1"/>
  <c r="P79" i="7" s="1"/>
  <c r="BN121" i="2"/>
  <c r="BP15" i="2"/>
  <c r="BP15" i="1" s="1"/>
  <c r="BP13" i="1"/>
  <c r="BQ11" i="1"/>
  <c r="BQ22" i="11" s="1"/>
  <c r="J80" i="7"/>
  <c r="BO44" i="1"/>
  <c r="K80" i="7" s="1"/>
  <c r="BU53" i="1"/>
  <c r="BU64" i="1" s="1"/>
  <c r="BU75" i="2"/>
  <c r="BO23" i="2"/>
  <c r="BO71" i="1"/>
  <c r="BO82" i="1" s="1"/>
  <c r="BO77" i="2"/>
  <c r="M80" i="7"/>
  <c r="BO94" i="1"/>
  <c r="BO105" i="1"/>
  <c r="BO116" i="1"/>
  <c r="BP50" i="1"/>
  <c r="BP61" i="1" s="1"/>
  <c r="BP72" i="2"/>
  <c r="BN121" i="1"/>
  <c r="U79" i="7" s="1"/>
  <c r="BN99" i="1"/>
  <c r="R79" i="7" s="1"/>
  <c r="BN110" i="1"/>
  <c r="T79" i="7" s="1"/>
  <c r="S79" i="7"/>
  <c r="BU13" i="3"/>
  <c r="BU15" i="3" s="1"/>
  <c r="BU34" i="3" s="1"/>
  <c r="BV7" i="3"/>
  <c r="BO55" i="1"/>
  <c r="BO60" i="1"/>
  <c r="BR52" i="1"/>
  <c r="BR63" i="1" s="1"/>
  <c r="BR74" i="2"/>
  <c r="BQ51" i="1"/>
  <c r="BQ62" i="1" s="1"/>
  <c r="BQ73" i="2"/>
  <c r="BQ96" i="1"/>
  <c r="BQ118" i="1"/>
  <c r="BQ107" i="1"/>
  <c r="BQ11" i="2"/>
  <c r="BT77" i="3"/>
  <c r="BT88" i="3" s="1"/>
  <c r="BT23" i="3"/>
  <c r="BT119" i="1"/>
  <c r="BT108" i="1"/>
  <c r="BT97" i="1"/>
  <c r="BZ98" i="1"/>
  <c r="BZ120" i="1"/>
  <c r="BZ109" i="1"/>
  <c r="CA54" i="1"/>
  <c r="CA65" i="1" s="1"/>
  <c r="CA76" i="2"/>
  <c r="BP117" i="1"/>
  <c r="BP95" i="1"/>
  <c r="BP106" i="1"/>
  <c r="CG39" i="3" l="1"/>
  <c r="CG54" i="3" s="1"/>
  <c r="CG76" i="3" s="1"/>
  <c r="CG28" i="3" s="1"/>
  <c r="CG109" i="3" s="1"/>
  <c r="E81" i="7"/>
  <c r="BQ38" i="11"/>
  <c r="BQ17" i="11" s="1"/>
  <c r="BP14" i="1"/>
  <c r="H81" i="7" s="1"/>
  <c r="BP34" i="2"/>
  <c r="F81" i="7"/>
  <c r="BP12" i="1"/>
  <c r="G81" i="7" s="1"/>
  <c r="L82" i="7"/>
  <c r="BQ25" i="2"/>
  <c r="BQ73" i="1"/>
  <c r="BQ84" i="1" s="1"/>
  <c r="BP72" i="1"/>
  <c r="BP83" i="1" s="1"/>
  <c r="BP24" i="2"/>
  <c r="BT29" i="3"/>
  <c r="BT99" i="3" s="1"/>
  <c r="BT104" i="3"/>
  <c r="BQ13" i="2"/>
  <c r="BR7" i="2"/>
  <c r="N80" i="7"/>
  <c r="BO66" i="1"/>
  <c r="O80" i="7" s="1"/>
  <c r="BO29" i="2"/>
  <c r="BO23" i="1"/>
  <c r="BO115" i="2"/>
  <c r="BO104" i="2"/>
  <c r="BU49" i="3"/>
  <c r="BV35" i="3"/>
  <c r="BV50" i="3" s="1"/>
  <c r="BV72" i="3" s="1"/>
  <c r="BV24" i="3" s="1"/>
  <c r="BV105" i="3" s="1"/>
  <c r="BU40" i="3"/>
  <c r="BU43" i="3" s="1"/>
  <c r="BW36" i="3"/>
  <c r="BW51" i="3" s="1"/>
  <c r="BW73" i="3" s="1"/>
  <c r="BW25" i="3" s="1"/>
  <c r="BW106" i="3" s="1"/>
  <c r="BX37" i="3"/>
  <c r="BO77" i="1"/>
  <c r="BO88" i="2"/>
  <c r="CA28" i="2"/>
  <c r="CA76" i="1"/>
  <c r="CA87" i="1" s="1"/>
  <c r="BR26" i="2"/>
  <c r="BR74" i="1"/>
  <c r="BR85" i="1" s="1"/>
  <c r="BV10" i="3"/>
  <c r="BU75" i="1"/>
  <c r="BU86" i="1" s="1"/>
  <c r="BU27" i="2"/>
  <c r="CB39" i="2" l="1"/>
  <c r="CB54" i="2" s="1"/>
  <c r="CB54" i="1" s="1"/>
  <c r="BQ43" i="11"/>
  <c r="BQ21" i="11" s="1"/>
  <c r="BQ40" i="11"/>
  <c r="BQ18" i="11" s="1"/>
  <c r="BQ42" i="11"/>
  <c r="BQ20" i="11" s="1"/>
  <c r="BQ41" i="11"/>
  <c r="BQ19" i="11" s="1"/>
  <c r="BP34" i="1"/>
  <c r="BP40" i="1" s="1"/>
  <c r="BP43" i="1" s="1"/>
  <c r="BV38" i="2"/>
  <c r="BV53" i="2" s="1"/>
  <c r="BV75" i="2" s="1"/>
  <c r="BS37" i="2"/>
  <c r="BS37" i="1" s="1"/>
  <c r="BR36" i="2"/>
  <c r="BR36" i="1" s="1"/>
  <c r="BV38" i="3"/>
  <c r="BV53" i="3" s="1"/>
  <c r="BV75" i="3" s="1"/>
  <c r="BV27" i="3" s="1"/>
  <c r="BV108" i="3" s="1"/>
  <c r="BQ35" i="2"/>
  <c r="BQ50" i="2" s="1"/>
  <c r="BQ72" i="2" s="1"/>
  <c r="BP40" i="2"/>
  <c r="BP49" i="2"/>
  <c r="BQ15" i="2"/>
  <c r="BQ34" i="2" s="1"/>
  <c r="BQ13" i="1"/>
  <c r="CA28" i="1"/>
  <c r="CA120" i="2"/>
  <c r="CA109" i="2"/>
  <c r="BX52" i="3"/>
  <c r="BX74" i="3" s="1"/>
  <c r="BX26" i="3" s="1"/>
  <c r="BX107" i="3" s="1"/>
  <c r="BQ106" i="2"/>
  <c r="BQ25" i="1"/>
  <c r="BQ117" i="2"/>
  <c r="BO121" i="2"/>
  <c r="BO99" i="2"/>
  <c r="BO110" i="2"/>
  <c r="BU108" i="2"/>
  <c r="BU27" i="1"/>
  <c r="BU119" i="2"/>
  <c r="BV42" i="3"/>
  <c r="BT110" i="3"/>
  <c r="BP116" i="2"/>
  <c r="BP105" i="2"/>
  <c r="BP24" i="1"/>
  <c r="BU55" i="3"/>
  <c r="BU66" i="3" s="1"/>
  <c r="BU71" i="3"/>
  <c r="BR26" i="1"/>
  <c r="BR118" i="2"/>
  <c r="BR107" i="2"/>
  <c r="BO88" i="1"/>
  <c r="P80" i="7" s="1"/>
  <c r="Q80" i="7"/>
  <c r="BO93" i="1"/>
  <c r="BO115" i="1"/>
  <c r="BO29" i="1"/>
  <c r="BO104" i="1"/>
  <c r="BR9" i="2"/>
  <c r="BR9" i="1" s="1"/>
  <c r="BR44" i="11" s="1"/>
  <c r="BR10" i="2"/>
  <c r="BR10" i="1" s="1"/>
  <c r="BR58" i="11" s="1"/>
  <c r="BR7" i="1"/>
  <c r="CC39" i="2" l="1"/>
  <c r="BR57" i="11"/>
  <c r="BR53" i="11"/>
  <c r="BR56" i="11"/>
  <c r="BR55" i="11"/>
  <c r="BR54" i="11"/>
  <c r="I81" i="7"/>
  <c r="M81" i="7"/>
  <c r="CB76" i="2"/>
  <c r="CB76" i="1" s="1"/>
  <c r="CB87" i="1" s="1"/>
  <c r="BS52" i="2"/>
  <c r="BS74" i="2" s="1"/>
  <c r="BS74" i="1" s="1"/>
  <c r="BR51" i="2"/>
  <c r="BR73" i="2" s="1"/>
  <c r="BR73" i="1" s="1"/>
  <c r="CB39" i="1"/>
  <c r="CB65" i="1" s="1"/>
  <c r="BQ50" i="1"/>
  <c r="BV53" i="1"/>
  <c r="BQ15" i="1"/>
  <c r="BV9" i="3"/>
  <c r="BV11" i="3" s="1"/>
  <c r="BV13" i="3" s="1"/>
  <c r="BV15" i="3" s="1"/>
  <c r="BV34" i="3" s="1"/>
  <c r="BQ35" i="1"/>
  <c r="BV38" i="1"/>
  <c r="BP43" i="2"/>
  <c r="BQ42" i="2"/>
  <c r="BQ42" i="1" s="1"/>
  <c r="C82" i="7" s="1"/>
  <c r="BP49" i="1"/>
  <c r="BP55" i="2"/>
  <c r="BP66" i="2" s="1"/>
  <c r="BP71" i="2"/>
  <c r="F82" i="7"/>
  <c r="BQ12" i="1"/>
  <c r="G82" i="7" s="1"/>
  <c r="BS52" i="1"/>
  <c r="BS63" i="1" s="1"/>
  <c r="BR11" i="1"/>
  <c r="BR22" i="11" s="1"/>
  <c r="S80" i="7"/>
  <c r="BO110" i="1"/>
  <c r="T80" i="7" s="1"/>
  <c r="BO121" i="1"/>
  <c r="U80" i="7" s="1"/>
  <c r="BO99" i="1"/>
  <c r="R80" i="7" s="1"/>
  <c r="BQ49" i="2"/>
  <c r="BQ40" i="2"/>
  <c r="BR42" i="2" s="1"/>
  <c r="BR42" i="1" s="1"/>
  <c r="C83" i="7" s="1"/>
  <c r="BR35" i="2"/>
  <c r="BS36" i="2"/>
  <c r="BQ34" i="1"/>
  <c r="BW38" i="2"/>
  <c r="BT37" i="2"/>
  <c r="BW38" i="3"/>
  <c r="J81" i="7"/>
  <c r="BP44" i="1"/>
  <c r="K81" i="7" s="1"/>
  <c r="BV75" i="1"/>
  <c r="BV27" i="2"/>
  <c r="BU23" i="3"/>
  <c r="BU77" i="3"/>
  <c r="BU88" i="3" s="1"/>
  <c r="BP105" i="1"/>
  <c r="BP116" i="1"/>
  <c r="BP94" i="1"/>
  <c r="BQ72" i="1"/>
  <c r="BQ24" i="2"/>
  <c r="BR11" i="2"/>
  <c r="BR96" i="1"/>
  <c r="BR118" i="1"/>
  <c r="BR107" i="1"/>
  <c r="BU97" i="1"/>
  <c r="BU119" i="1"/>
  <c r="BU108" i="1"/>
  <c r="H32" i="9"/>
  <c r="BQ117" i="1"/>
  <c r="BQ95" i="1"/>
  <c r="BQ106" i="1"/>
  <c r="CA109" i="1"/>
  <c r="CA98" i="1"/>
  <c r="CA120" i="1"/>
  <c r="BV40" i="3" l="1"/>
  <c r="BV43" i="3" s="1"/>
  <c r="CH39" i="3"/>
  <c r="CH54" i="3" s="1"/>
  <c r="CH76" i="3" s="1"/>
  <c r="CH28" i="3" s="1"/>
  <c r="CH109" i="3" s="1"/>
  <c r="E82" i="7"/>
  <c r="BR38" i="11"/>
  <c r="BR25" i="2"/>
  <c r="BR25" i="1" s="1"/>
  <c r="CB28" i="2"/>
  <c r="CB28" i="1" s="1"/>
  <c r="BS26" i="2"/>
  <c r="BS107" i="2" s="1"/>
  <c r="BV64" i="1"/>
  <c r="BQ43" i="2"/>
  <c r="BR51" i="1"/>
  <c r="BR62" i="1" s="1"/>
  <c r="BQ61" i="1"/>
  <c r="BQ14" i="1"/>
  <c r="H82" i="7" s="1"/>
  <c r="BQ83" i="1"/>
  <c r="BW35" i="3"/>
  <c r="BW50" i="3" s="1"/>
  <c r="BW72" i="3" s="1"/>
  <c r="BW24" i="3" s="1"/>
  <c r="BW105" i="3" s="1"/>
  <c r="BV86" i="1"/>
  <c r="BW7" i="3"/>
  <c r="BW10" i="3" s="1"/>
  <c r="BV49" i="3"/>
  <c r="BV71" i="3" s="1"/>
  <c r="BX36" i="3"/>
  <c r="BX51" i="3" s="1"/>
  <c r="BX73" i="3" s="1"/>
  <c r="BX25" i="3" s="1"/>
  <c r="BX106" i="3" s="1"/>
  <c r="BY37" i="3"/>
  <c r="BY52" i="3" s="1"/>
  <c r="BY74" i="3" s="1"/>
  <c r="BY26" i="3" s="1"/>
  <c r="BY107" i="3" s="1"/>
  <c r="BP71" i="1"/>
  <c r="BP82" i="1" s="1"/>
  <c r="BP23" i="2"/>
  <c r="BP77" i="2"/>
  <c r="BP55" i="1"/>
  <c r="BP60" i="1"/>
  <c r="BS85" i="1"/>
  <c r="L83" i="7"/>
  <c r="BS36" i="1"/>
  <c r="BS51" i="2"/>
  <c r="BQ24" i="1"/>
  <c r="BQ105" i="2"/>
  <c r="BQ116" i="2"/>
  <c r="CC54" i="2"/>
  <c r="CC39" i="1"/>
  <c r="BR35" i="1"/>
  <c r="BR50" i="2"/>
  <c r="BW38" i="1"/>
  <c r="BW53" i="2"/>
  <c r="BS7" i="2"/>
  <c r="BR13" i="2"/>
  <c r="BV27" i="1"/>
  <c r="BV108" i="2"/>
  <c r="BV119" i="2"/>
  <c r="BU104" i="3"/>
  <c r="BU29" i="3"/>
  <c r="BU99" i="3" s="1"/>
  <c r="BW53" i="3"/>
  <c r="BW75" i="3" s="1"/>
  <c r="BW27" i="3" s="1"/>
  <c r="BW108" i="3" s="1"/>
  <c r="BT52" i="2"/>
  <c r="BT37" i="1"/>
  <c r="I82" i="7"/>
  <c r="BQ40" i="1"/>
  <c r="M82" i="7" s="1"/>
  <c r="BQ49" i="1"/>
  <c r="BQ71" i="2"/>
  <c r="BQ55" i="2"/>
  <c r="BQ66" i="2" s="1"/>
  <c r="BW42" i="3" l="1"/>
  <c r="BR43" i="11"/>
  <c r="BR21" i="11" s="1"/>
  <c r="BR17" i="11"/>
  <c r="BR40" i="11"/>
  <c r="BR18" i="11" s="1"/>
  <c r="BR41" i="11"/>
  <c r="BR19" i="11" s="1"/>
  <c r="BR42" i="11"/>
  <c r="BR20" i="11" s="1"/>
  <c r="CB120" i="2"/>
  <c r="BR106" i="2"/>
  <c r="BS118" i="2"/>
  <c r="BR117" i="2"/>
  <c r="BS26" i="1"/>
  <c r="BS96" i="1" s="1"/>
  <c r="CB109" i="2"/>
  <c r="BV55" i="3"/>
  <c r="BV66" i="3" s="1"/>
  <c r="BR84" i="1"/>
  <c r="BW9" i="3"/>
  <c r="BW11" i="3" s="1"/>
  <c r="BX7" i="3" s="1"/>
  <c r="N81" i="7"/>
  <c r="BP66" i="1"/>
  <c r="O81" i="7" s="1"/>
  <c r="BP88" i="2"/>
  <c r="BP77" i="1"/>
  <c r="BP115" i="2"/>
  <c r="BP104" i="2"/>
  <c r="BP23" i="1"/>
  <c r="BP29" i="2"/>
  <c r="BR15" i="2"/>
  <c r="BR15" i="1" s="1"/>
  <c r="BR13" i="1"/>
  <c r="BQ43" i="1"/>
  <c r="J82" i="7" s="1"/>
  <c r="BQ94" i="1"/>
  <c r="BQ116" i="1"/>
  <c r="BQ105" i="1"/>
  <c r="BQ60" i="1"/>
  <c r="BQ55" i="1"/>
  <c r="BV77" i="3"/>
  <c r="BV23" i="3"/>
  <c r="BS9" i="2"/>
  <c r="BS9" i="1" s="1"/>
  <c r="BS44" i="11" s="1"/>
  <c r="BS10" i="2"/>
  <c r="BS10" i="1" s="1"/>
  <c r="BS58" i="11" s="1"/>
  <c r="BS7" i="1"/>
  <c r="BT74" i="2"/>
  <c r="BT52" i="1"/>
  <c r="BT63" i="1" s="1"/>
  <c r="BW53" i="1"/>
  <c r="BW64" i="1" s="1"/>
  <c r="BW75" i="2"/>
  <c r="CC54" i="1"/>
  <c r="CC65" i="1" s="1"/>
  <c r="CC76" i="2"/>
  <c r="BQ77" i="2"/>
  <c r="BQ23" i="2"/>
  <c r="BQ71" i="1"/>
  <c r="BQ82" i="1" s="1"/>
  <c r="BS73" i="2"/>
  <c r="BS51" i="1"/>
  <c r="BS62" i="1" s="1"/>
  <c r="BU110" i="3"/>
  <c r="BV119" i="1"/>
  <c r="BV108" i="1"/>
  <c r="BV97" i="1"/>
  <c r="BR72" i="2"/>
  <c r="BR50" i="1"/>
  <c r="BR61" i="1" s="1"/>
  <c r="BR106" i="1"/>
  <c r="BR95" i="1"/>
  <c r="BR117" i="1"/>
  <c r="CB120" i="1"/>
  <c r="CB98" i="1"/>
  <c r="CB109" i="1"/>
  <c r="BS38" i="11" l="1"/>
  <c r="BS43" i="11" s="1"/>
  <c r="BS54" i="11"/>
  <c r="BS57" i="11"/>
  <c r="BS53" i="11"/>
  <c r="BS56" i="11"/>
  <c r="BS55" i="11"/>
  <c r="BS107" i="1"/>
  <c r="BS118" i="1"/>
  <c r="BW13" i="3"/>
  <c r="BW15" i="3" s="1"/>
  <c r="BW34" i="3" s="1"/>
  <c r="BV88" i="3"/>
  <c r="BR34" i="2"/>
  <c r="Q81" i="7"/>
  <c r="BP88" i="1"/>
  <c r="P81" i="7" s="1"/>
  <c r="BQ44" i="1"/>
  <c r="K82" i="7" s="1"/>
  <c r="BP110" i="2"/>
  <c r="BP99" i="2"/>
  <c r="BP121" i="2"/>
  <c r="BP115" i="1"/>
  <c r="BP104" i="1"/>
  <c r="BP29" i="1"/>
  <c r="BP93" i="1"/>
  <c r="F83" i="7"/>
  <c r="BR12" i="1"/>
  <c r="G83" i="7" s="1"/>
  <c r="BX10" i="3"/>
  <c r="BS11" i="1"/>
  <c r="BS22" i="11" s="1"/>
  <c r="BS73" i="1"/>
  <c r="BS84" i="1" s="1"/>
  <c r="BS25" i="2"/>
  <c r="BQ115" i="2"/>
  <c r="BQ104" i="2"/>
  <c r="BQ23" i="1"/>
  <c r="BQ29" i="2"/>
  <c r="BW75" i="1"/>
  <c r="BW86" i="1" s="1"/>
  <c r="BW27" i="2"/>
  <c r="CC76" i="1"/>
  <c r="CC87" i="1" s="1"/>
  <c r="CC28" i="2"/>
  <c r="BT74" i="1"/>
  <c r="BT85" i="1" s="1"/>
  <c r="BT26" i="2"/>
  <c r="N82" i="7"/>
  <c r="BQ66" i="1"/>
  <c r="O82" i="7" s="1"/>
  <c r="BR72" i="1"/>
  <c r="BR83" i="1" s="1"/>
  <c r="BR24" i="2"/>
  <c r="BQ88" i="2"/>
  <c r="BQ77" i="1"/>
  <c r="BS11" i="2"/>
  <c r="BV29" i="3"/>
  <c r="BV99" i="3" s="1"/>
  <c r="BV104" i="3"/>
  <c r="BR14" i="1"/>
  <c r="H83" i="7" s="1"/>
  <c r="E83" i="7"/>
  <c r="CD39" i="2" l="1"/>
  <c r="CD54" i="2" s="1"/>
  <c r="BW40" i="3"/>
  <c r="BW43" i="3" s="1"/>
  <c r="CI39" i="3"/>
  <c r="CI54" i="3" s="1"/>
  <c r="CI76" i="3" s="1"/>
  <c r="CI28" i="3" s="1"/>
  <c r="CI109" i="3" s="1"/>
  <c r="BS40" i="11"/>
  <c r="BS18" i="11" s="1"/>
  <c r="BS42" i="11"/>
  <c r="BS20" i="11" s="1"/>
  <c r="BS41" i="11"/>
  <c r="BS19" i="11" s="1"/>
  <c r="BS21" i="11"/>
  <c r="BS17" i="11"/>
  <c r="BX35" i="3"/>
  <c r="BX50" i="3" s="1"/>
  <c r="BX72" i="3" s="1"/>
  <c r="BX24" i="3" s="1"/>
  <c r="BX105" i="3" s="1"/>
  <c r="BZ37" i="3"/>
  <c r="BZ52" i="3" s="1"/>
  <c r="BZ74" i="3" s="1"/>
  <c r="BZ26" i="3" s="1"/>
  <c r="BZ107" i="3" s="1"/>
  <c r="BW49" i="3"/>
  <c r="BW55" i="3" s="1"/>
  <c r="BY36" i="3"/>
  <c r="BY51" i="3" s="1"/>
  <c r="BY73" i="3" s="1"/>
  <c r="BY25" i="3" s="1"/>
  <c r="BY106" i="3" s="1"/>
  <c r="BR34" i="1"/>
  <c r="I83" i="7" s="1"/>
  <c r="BX38" i="3"/>
  <c r="BX53" i="3" s="1"/>
  <c r="BX75" i="3" s="1"/>
  <c r="BX27" i="3" s="1"/>
  <c r="BX108" i="3" s="1"/>
  <c r="BR49" i="2"/>
  <c r="BR71" i="2" s="1"/>
  <c r="BT36" i="2"/>
  <c r="BT36" i="1" s="1"/>
  <c r="BU37" i="2"/>
  <c r="BU37" i="1" s="1"/>
  <c r="BR40" i="2"/>
  <c r="BR43" i="2" s="1"/>
  <c r="BS35" i="2"/>
  <c r="BS35" i="1" s="1"/>
  <c r="BX38" i="2"/>
  <c r="BX53" i="2" s="1"/>
  <c r="BP121" i="1"/>
  <c r="U81" i="7" s="1"/>
  <c r="S81" i="7"/>
  <c r="BP110" i="1"/>
  <c r="T81" i="7" s="1"/>
  <c r="BP99" i="1"/>
  <c r="R81" i="7" s="1"/>
  <c r="BQ115" i="1"/>
  <c r="BQ104" i="1"/>
  <c r="BQ29" i="1"/>
  <c r="BQ93" i="1"/>
  <c r="Q82" i="7"/>
  <c r="BQ88" i="1"/>
  <c r="P82" i="7" s="1"/>
  <c r="L84" i="7"/>
  <c r="CC28" i="1"/>
  <c r="CC120" i="2"/>
  <c r="CC109" i="2"/>
  <c r="BT7" i="2"/>
  <c r="BS13" i="2"/>
  <c r="BR105" i="2"/>
  <c r="BR24" i="1"/>
  <c r="BR116" i="2"/>
  <c r="BT118" i="2"/>
  <c r="BT107" i="2"/>
  <c r="BT26" i="1"/>
  <c r="BW108" i="2"/>
  <c r="BW27" i="1"/>
  <c r="BW119" i="2"/>
  <c r="BV110" i="3"/>
  <c r="BQ110" i="2"/>
  <c r="BQ121" i="2"/>
  <c r="BQ99" i="2"/>
  <c r="BS117" i="2"/>
  <c r="BS25" i="1"/>
  <c r="BS106" i="2"/>
  <c r="BX42" i="3" l="1"/>
  <c r="BW66" i="3"/>
  <c r="BW71" i="3"/>
  <c r="BW23" i="3" s="1"/>
  <c r="BR40" i="1"/>
  <c r="M83" i="7" s="1"/>
  <c r="BS42" i="2"/>
  <c r="BS42" i="1" s="1"/>
  <c r="C84" i="7" s="1"/>
  <c r="BR49" i="1"/>
  <c r="BR60" i="1" s="1"/>
  <c r="BR55" i="2"/>
  <c r="BR66" i="2" s="1"/>
  <c r="BT51" i="2"/>
  <c r="BT51" i="1" s="1"/>
  <c r="BT62" i="1" s="1"/>
  <c r="BS50" i="2"/>
  <c r="BS50" i="1" s="1"/>
  <c r="BS61" i="1" s="1"/>
  <c r="CD39" i="1"/>
  <c r="BX9" i="3"/>
  <c r="BX11" i="3" s="1"/>
  <c r="BX13" i="3" s="1"/>
  <c r="BX15" i="3" s="1"/>
  <c r="BX34" i="3" s="1"/>
  <c r="BX38" i="1"/>
  <c r="BU52" i="2"/>
  <c r="BU52" i="1" s="1"/>
  <c r="BU63" i="1" s="1"/>
  <c r="BS15" i="2"/>
  <c r="BS15" i="1" s="1"/>
  <c r="BS13" i="1"/>
  <c r="CC109" i="1"/>
  <c r="CC98" i="1"/>
  <c r="CC120" i="1"/>
  <c r="BT118" i="1"/>
  <c r="BT107" i="1"/>
  <c r="BT96" i="1"/>
  <c r="BR94" i="1"/>
  <c r="BR116" i="1"/>
  <c r="BR105" i="1"/>
  <c r="BW97" i="1"/>
  <c r="BW108" i="1"/>
  <c r="BW119" i="1"/>
  <c r="BT9" i="2"/>
  <c r="BT9" i="1" s="1"/>
  <c r="BT44" i="11" s="1"/>
  <c r="BT7" i="1"/>
  <c r="BT10" i="2"/>
  <c r="BT10" i="1" s="1"/>
  <c r="BT58" i="11" s="1"/>
  <c r="BX75" i="2"/>
  <c r="BX53" i="1"/>
  <c r="S82" i="7"/>
  <c r="BQ110" i="1"/>
  <c r="T82" i="7" s="1"/>
  <c r="BQ99" i="1"/>
  <c r="R82" i="7" s="1"/>
  <c r="BQ121" i="1"/>
  <c r="U82" i="7" s="1"/>
  <c r="BS95" i="1"/>
  <c r="BS117" i="1"/>
  <c r="BS106" i="1"/>
  <c r="CD76" i="2"/>
  <c r="CD54" i="1"/>
  <c r="BR77" i="2"/>
  <c r="BR23" i="2"/>
  <c r="BR71" i="1"/>
  <c r="BT73" i="2" l="1"/>
  <c r="CJ39" i="3"/>
  <c r="BT54" i="11"/>
  <c r="BT55" i="11"/>
  <c r="BT56" i="11"/>
  <c r="BT57" i="11"/>
  <c r="BT53" i="11"/>
  <c r="BT38" i="11"/>
  <c r="BW77" i="3"/>
  <c r="BW88" i="3" s="1"/>
  <c r="BR43" i="1"/>
  <c r="J83" i="7" s="1"/>
  <c r="BR82" i="1"/>
  <c r="BR55" i="1"/>
  <c r="N83" i="7" s="1"/>
  <c r="BS72" i="2"/>
  <c r="BS72" i="1" s="1"/>
  <c r="BS83" i="1" s="1"/>
  <c r="BY7" i="3"/>
  <c r="BY10" i="3" s="1"/>
  <c r="BU74" i="2"/>
  <c r="BU26" i="2" s="1"/>
  <c r="BX64" i="1"/>
  <c r="CD65" i="1"/>
  <c r="BS34" i="2"/>
  <c r="F84" i="7"/>
  <c r="BS12" i="1"/>
  <c r="G84" i="7" s="1"/>
  <c r="BT11" i="2"/>
  <c r="BT13" i="2" s="1"/>
  <c r="BT11" i="1"/>
  <c r="BR88" i="2"/>
  <c r="BR77" i="1"/>
  <c r="E84" i="7"/>
  <c r="BS14" i="1"/>
  <c r="H84" i="7" s="1"/>
  <c r="BW104" i="3"/>
  <c r="BW29" i="3"/>
  <c r="CD76" i="1"/>
  <c r="CD87" i="1" s="1"/>
  <c r="CD28" i="2"/>
  <c r="BR104" i="2"/>
  <c r="BR115" i="2"/>
  <c r="BR29" i="2"/>
  <c r="BR23" i="1"/>
  <c r="BX27" i="2"/>
  <c r="BX75" i="1"/>
  <c r="BX86" i="1" s="1"/>
  <c r="BY35" i="3"/>
  <c r="BY50" i="3" s="1"/>
  <c r="BY72" i="3" s="1"/>
  <c r="BY24" i="3" s="1"/>
  <c r="BY105" i="3" s="1"/>
  <c r="BX49" i="3"/>
  <c r="BX40" i="3"/>
  <c r="BX43" i="3" s="1"/>
  <c r="BZ36" i="3"/>
  <c r="BZ51" i="3" s="1"/>
  <c r="BZ73" i="3" s="1"/>
  <c r="BZ25" i="3" s="1"/>
  <c r="BZ106" i="3" s="1"/>
  <c r="CA37" i="3"/>
  <c r="CA52" i="3" s="1"/>
  <c r="CA74" i="3" s="1"/>
  <c r="CA26" i="3" s="1"/>
  <c r="CA107" i="3" s="1"/>
  <c r="CJ54" i="3"/>
  <c r="CJ76" i="3" s="1"/>
  <c r="CJ28" i="3" s="1"/>
  <c r="CJ109" i="3" s="1"/>
  <c r="BT25" i="2"/>
  <c r="BT73" i="1"/>
  <c r="BT84" i="1" s="1"/>
  <c r="BU36" i="2" l="1"/>
  <c r="CE39" i="2"/>
  <c r="CE39" i="1" s="1"/>
  <c r="BT17" i="11"/>
  <c r="BT43" i="11"/>
  <c r="BT21" i="11" s="1"/>
  <c r="BT40" i="11"/>
  <c r="BT18" i="11" s="1"/>
  <c r="BT42" i="11"/>
  <c r="BT20" i="11" s="1"/>
  <c r="L85" i="7"/>
  <c r="BT22" i="11"/>
  <c r="BT41" i="11"/>
  <c r="BT19" i="11" s="1"/>
  <c r="BR44" i="1"/>
  <c r="K83" i="7" s="1"/>
  <c r="BW99" i="3"/>
  <c r="BR66" i="1"/>
  <c r="O83" i="7" s="1"/>
  <c r="BS24" i="2"/>
  <c r="BS105" i="2" s="1"/>
  <c r="BS49" i="2"/>
  <c r="BS71" i="2" s="1"/>
  <c r="BU74" i="1"/>
  <c r="BU85" i="1" s="1"/>
  <c r="BV37" i="2"/>
  <c r="BV52" i="2" s="1"/>
  <c r="BY38" i="2"/>
  <c r="BY53" i="2" s="1"/>
  <c r="BS40" i="2"/>
  <c r="BS43" i="2" s="1"/>
  <c r="BU7" i="2"/>
  <c r="BU10" i="2" s="1"/>
  <c r="BU10" i="1" s="1"/>
  <c r="BU58" i="11" s="1"/>
  <c r="BY38" i="3"/>
  <c r="BY53" i="3" s="1"/>
  <c r="BY75" i="3" s="1"/>
  <c r="BY27" i="3" s="1"/>
  <c r="BY108" i="3" s="1"/>
  <c r="BS34" i="1"/>
  <c r="BS40" i="1" s="1"/>
  <c r="BS43" i="1" s="1"/>
  <c r="BT35" i="2"/>
  <c r="BT50" i="2" s="1"/>
  <c r="BT15" i="2"/>
  <c r="BT15" i="1" s="1"/>
  <c r="BT13" i="1"/>
  <c r="BX71" i="3"/>
  <c r="BX55" i="3"/>
  <c r="BX66" i="3" s="1"/>
  <c r="CD28" i="1"/>
  <c r="CD109" i="2"/>
  <c r="CD120" i="2"/>
  <c r="BT25" i="1"/>
  <c r="BT117" i="2"/>
  <c r="BT106" i="2"/>
  <c r="BR29" i="1"/>
  <c r="BR104" i="1"/>
  <c r="BR93" i="1"/>
  <c r="BR115" i="1"/>
  <c r="BW110" i="3"/>
  <c r="BR88" i="1"/>
  <c r="P83" i="7" s="1"/>
  <c r="Q83" i="7"/>
  <c r="BU51" i="2"/>
  <c r="BU36" i="1"/>
  <c r="BY42" i="3"/>
  <c r="BX119" i="2"/>
  <c r="BX108" i="2"/>
  <c r="BX27" i="1"/>
  <c r="BR110" i="2"/>
  <c r="BR121" i="2"/>
  <c r="BR99" i="2"/>
  <c r="BU118" i="2"/>
  <c r="BU107" i="2"/>
  <c r="BU26" i="1"/>
  <c r="BU38" i="11" l="1"/>
  <c r="BU54" i="11"/>
  <c r="BU57" i="11"/>
  <c r="BU53" i="11"/>
  <c r="BU56" i="11"/>
  <c r="BU55" i="11"/>
  <c r="BS55" i="2"/>
  <c r="BS66" i="2" s="1"/>
  <c r="BS49" i="1"/>
  <c r="BS55" i="1" s="1"/>
  <c r="BS116" i="2"/>
  <c r="BS24" i="1"/>
  <c r="BS105" i="1" s="1"/>
  <c r="BV37" i="1"/>
  <c r="I84" i="7"/>
  <c r="BY38" i="1"/>
  <c r="BU7" i="1"/>
  <c r="BU9" i="2"/>
  <c r="BU9" i="1" s="1"/>
  <c r="BU44" i="11" s="1"/>
  <c r="BT42" i="2"/>
  <c r="BT42" i="1" s="1"/>
  <c r="C85" i="7" s="1"/>
  <c r="BY9" i="3"/>
  <c r="BY11" i="3" s="1"/>
  <c r="BZ7" i="3" s="1"/>
  <c r="CE54" i="2"/>
  <c r="CE54" i="1" s="1"/>
  <c r="CE65" i="1" s="1"/>
  <c r="BT35" i="1"/>
  <c r="BT34" i="2"/>
  <c r="F85" i="7"/>
  <c r="BT12" i="1"/>
  <c r="G85" i="7" s="1"/>
  <c r="BU96" i="1"/>
  <c r="BU107" i="1"/>
  <c r="BU118" i="1"/>
  <c r="H31" i="9"/>
  <c r="BY75" i="2"/>
  <c r="BY53" i="1"/>
  <c r="BV74" i="2"/>
  <c r="BV52" i="1"/>
  <c r="M84" i="7"/>
  <c r="BU51" i="1"/>
  <c r="BU62" i="1" s="1"/>
  <c r="BU73" i="2"/>
  <c r="BR110" i="1"/>
  <c r="T83" i="7" s="1"/>
  <c r="S83" i="7"/>
  <c r="BR99" i="1"/>
  <c r="R83" i="7" s="1"/>
  <c r="BR121" i="1"/>
  <c r="U83" i="7" s="1"/>
  <c r="BT50" i="1"/>
  <c r="BT72" i="2"/>
  <c r="BS77" i="2"/>
  <c r="BS23" i="2"/>
  <c r="BS71" i="1"/>
  <c r="CD98" i="1"/>
  <c r="CD109" i="1"/>
  <c r="CD120" i="1"/>
  <c r="E85" i="7"/>
  <c r="BT14" i="1"/>
  <c r="H85" i="7" s="1"/>
  <c r="BT95" i="1"/>
  <c r="BT106" i="1"/>
  <c r="BT117" i="1"/>
  <c r="J84" i="7"/>
  <c r="BS44" i="1"/>
  <c r="K84" i="7" s="1"/>
  <c r="BX119" i="1"/>
  <c r="BX108" i="1"/>
  <c r="BX97" i="1"/>
  <c r="BX23" i="3"/>
  <c r="BX77" i="3"/>
  <c r="BX88" i="3" s="1"/>
  <c r="CF39" i="2" l="1"/>
  <c r="BS60" i="1"/>
  <c r="BU40" i="11"/>
  <c r="BU18" i="11" s="1"/>
  <c r="BU41" i="11"/>
  <c r="BU19" i="11" s="1"/>
  <c r="BU42" i="11"/>
  <c r="BU20" i="11" s="1"/>
  <c r="BU43" i="11"/>
  <c r="BU21" i="11" s="1"/>
  <c r="BU17" i="11"/>
  <c r="BS82" i="1"/>
  <c r="BV63" i="1"/>
  <c r="BS94" i="1"/>
  <c r="BS116" i="1"/>
  <c r="BT49" i="2"/>
  <c r="BT55" i="2" s="1"/>
  <c r="CF54" i="2"/>
  <c r="BY64" i="1"/>
  <c r="BU11" i="2"/>
  <c r="BV7" i="2" s="1"/>
  <c r="BU11" i="1"/>
  <c r="BU35" i="2"/>
  <c r="BU50" i="2" s="1"/>
  <c r="BW37" i="2"/>
  <c r="BW37" i="1" s="1"/>
  <c r="CE76" i="2"/>
  <c r="CE76" i="1" s="1"/>
  <c r="CE87" i="1" s="1"/>
  <c r="BY13" i="3"/>
  <c r="BY15" i="3" s="1"/>
  <c r="BY34" i="3" s="1"/>
  <c r="BT61" i="1"/>
  <c r="BZ38" i="2"/>
  <c r="BZ53" i="2" s="1"/>
  <c r="BT34" i="1"/>
  <c r="BT40" i="1" s="1"/>
  <c r="BV36" i="2"/>
  <c r="BV51" i="2" s="1"/>
  <c r="BT40" i="2"/>
  <c r="BU42" i="2" s="1"/>
  <c r="BU42" i="1" s="1"/>
  <c r="C86" i="7" s="1"/>
  <c r="C87" i="7" s="1"/>
  <c r="C8" i="7" s="1"/>
  <c r="BZ38" i="3"/>
  <c r="BZ53" i="3" s="1"/>
  <c r="BZ75" i="3" s="1"/>
  <c r="BZ27" i="3" s="1"/>
  <c r="BZ108" i="3" s="1"/>
  <c r="BU25" i="2"/>
  <c r="BU73" i="1"/>
  <c r="BU84" i="1" s="1"/>
  <c r="N84" i="7"/>
  <c r="BS66" i="1"/>
  <c r="O84" i="7" s="1"/>
  <c r="BV74" i="1"/>
  <c r="BV85" i="1" s="1"/>
  <c r="BV26" i="2"/>
  <c r="BX104" i="3"/>
  <c r="BX29" i="3"/>
  <c r="BX99" i="3" s="1"/>
  <c r="BS29" i="2"/>
  <c r="BS23" i="1"/>
  <c r="BS115" i="2"/>
  <c r="BS104" i="2"/>
  <c r="BZ10" i="3"/>
  <c r="BS77" i="1"/>
  <c r="BS88" i="2"/>
  <c r="BT24" i="2"/>
  <c r="BT72" i="1"/>
  <c r="BT83" i="1" s="1"/>
  <c r="BY27" i="2"/>
  <c r="BY75" i="1"/>
  <c r="BY86" i="1" s="1"/>
  <c r="BY40" i="3" l="1"/>
  <c r="BY43" i="3" s="1"/>
  <c r="CK39" i="3"/>
  <c r="L86" i="7"/>
  <c r="L87" i="7" s="1"/>
  <c r="L8" i="7" s="1"/>
  <c r="H3" i="9" s="1"/>
  <c r="J8" i="8" s="1"/>
  <c r="BU22" i="11"/>
  <c r="BT49" i="1"/>
  <c r="BT60" i="1" s="1"/>
  <c r="BT71" i="2"/>
  <c r="BT77" i="2" s="1"/>
  <c r="BU13" i="2"/>
  <c r="BU13" i="1" s="1"/>
  <c r="CE28" i="2"/>
  <c r="CE109" i="2" s="1"/>
  <c r="BU35" i="1"/>
  <c r="BW52" i="2"/>
  <c r="BW52" i="1" s="1"/>
  <c r="BW63" i="1" s="1"/>
  <c r="CF39" i="1"/>
  <c r="BT43" i="2"/>
  <c r="BV36" i="1"/>
  <c r="BZ35" i="3"/>
  <c r="BZ50" i="3" s="1"/>
  <c r="BZ72" i="3" s="1"/>
  <c r="BZ24" i="3" s="1"/>
  <c r="BZ105" i="3" s="1"/>
  <c r="CB37" i="3"/>
  <c r="CB52" i="3" s="1"/>
  <c r="CB74" i="3" s="1"/>
  <c r="CB26" i="3" s="1"/>
  <c r="CB107" i="3" s="1"/>
  <c r="CA36" i="3"/>
  <c r="CA51" i="3" s="1"/>
  <c r="CA73" i="3" s="1"/>
  <c r="CA25" i="3" s="1"/>
  <c r="CA106" i="3" s="1"/>
  <c r="BY49" i="3"/>
  <c r="BY71" i="3" s="1"/>
  <c r="CK54" i="3"/>
  <c r="CK76" i="3" s="1"/>
  <c r="CK28" i="3" s="1"/>
  <c r="CK109" i="3" s="1"/>
  <c r="I85" i="7"/>
  <c r="BT66" i="2"/>
  <c r="BZ38" i="1"/>
  <c r="BZ9" i="3"/>
  <c r="BZ11" i="3" s="1"/>
  <c r="BZ13" i="3" s="1"/>
  <c r="BZ15" i="3" s="1"/>
  <c r="BZ34" i="3" s="1"/>
  <c r="BU15" i="2"/>
  <c r="BU15" i="1" s="1"/>
  <c r="BX110" i="3"/>
  <c r="BY108" i="2"/>
  <c r="BY119" i="2"/>
  <c r="BY27" i="1"/>
  <c r="BT105" i="2"/>
  <c r="BT24" i="1"/>
  <c r="BT116" i="2"/>
  <c r="BS121" i="2"/>
  <c r="BS99" i="2"/>
  <c r="BS110" i="2"/>
  <c r="BT71" i="1"/>
  <c r="BZ75" i="2"/>
  <c r="BZ53" i="1"/>
  <c r="BV26" i="1"/>
  <c r="BV118" i="2"/>
  <c r="BV107" i="2"/>
  <c r="BV73" i="2"/>
  <c r="BV51" i="1"/>
  <c r="BU106" i="2"/>
  <c r="BU117" i="2"/>
  <c r="BU25" i="1"/>
  <c r="BU50" i="1"/>
  <c r="BU72" i="2"/>
  <c r="BS104" i="1"/>
  <c r="BS115" i="1"/>
  <c r="BS93" i="1"/>
  <c r="BS29" i="1"/>
  <c r="BV9" i="2"/>
  <c r="BV9" i="1" s="1"/>
  <c r="BV44" i="11" s="1"/>
  <c r="BV10" i="2"/>
  <c r="BV10" i="1" s="1"/>
  <c r="BV58" i="11" s="1"/>
  <c r="BV7" i="1"/>
  <c r="Q84" i="7"/>
  <c r="BS88" i="1"/>
  <c r="P84" i="7" s="1"/>
  <c r="M85" i="7"/>
  <c r="CF54" i="1"/>
  <c r="CF76" i="2"/>
  <c r="BT43" i="1"/>
  <c r="BZ42" i="3" l="1"/>
  <c r="CL39" i="3"/>
  <c r="CL54" i="3" s="1"/>
  <c r="CL76" i="3" s="1"/>
  <c r="CL28" i="3" s="1"/>
  <c r="CL109" i="3" s="1"/>
  <c r="BV54" i="11"/>
  <c r="BV57" i="11"/>
  <c r="BV53" i="11"/>
  <c r="BV56" i="11"/>
  <c r="BV55" i="11"/>
  <c r="BV38" i="11"/>
  <c r="BV42" i="11" s="1"/>
  <c r="BT23" i="2"/>
  <c r="BT23" i="1" s="1"/>
  <c r="CF65" i="1"/>
  <c r="CE120" i="2"/>
  <c r="CE28" i="1"/>
  <c r="CE120" i="1" s="1"/>
  <c r="BT55" i="1"/>
  <c r="BT66" i="1" s="1"/>
  <c r="O85" i="7" s="1"/>
  <c r="BT82" i="1"/>
  <c r="BU61" i="1"/>
  <c r="BW74" i="2"/>
  <c r="BW26" i="2" s="1"/>
  <c r="BV62" i="1"/>
  <c r="BZ64" i="1"/>
  <c r="BY55" i="3"/>
  <c r="BY66" i="3" s="1"/>
  <c r="BU34" i="2"/>
  <c r="CA7" i="3"/>
  <c r="CA10" i="3" s="1"/>
  <c r="F86" i="7"/>
  <c r="BU12" i="1"/>
  <c r="G86" i="7" s="1"/>
  <c r="BV11" i="1"/>
  <c r="BS99" i="1"/>
  <c r="R84" i="7" s="1"/>
  <c r="S84" i="7"/>
  <c r="BS121" i="1"/>
  <c r="U84" i="7" s="1"/>
  <c r="BS110" i="1"/>
  <c r="T84" i="7" s="1"/>
  <c r="BV107" i="1"/>
  <c r="BV118" i="1"/>
  <c r="BV96" i="1"/>
  <c r="BV35" i="2"/>
  <c r="BT88" i="2"/>
  <c r="BT77" i="1"/>
  <c r="BT94" i="1"/>
  <c r="BT105" i="1"/>
  <c r="BT116" i="1"/>
  <c r="BT44" i="1"/>
  <c r="K85" i="7" s="1"/>
  <c r="J85" i="7"/>
  <c r="BU106" i="1"/>
  <c r="BU117" i="1"/>
  <c r="BU95" i="1"/>
  <c r="H30" i="9"/>
  <c r="BV25" i="2"/>
  <c r="BV73" i="1"/>
  <c r="BV84" i="1" s="1"/>
  <c r="BZ49" i="3"/>
  <c r="CB36" i="3"/>
  <c r="CB51" i="3" s="1"/>
  <c r="CB73" i="3" s="1"/>
  <c r="CB25" i="3" s="1"/>
  <c r="CB106" i="3" s="1"/>
  <c r="CA35" i="3"/>
  <c r="CA50" i="3" s="1"/>
  <c r="CA72" i="3" s="1"/>
  <c r="CA24" i="3" s="1"/>
  <c r="CA105" i="3" s="1"/>
  <c r="BZ40" i="3"/>
  <c r="CC37" i="3"/>
  <c r="CC52" i="3" s="1"/>
  <c r="CC74" i="3" s="1"/>
  <c r="CC26" i="3" s="1"/>
  <c r="CC107" i="3" s="1"/>
  <c r="BU24" i="2"/>
  <c r="BU72" i="1"/>
  <c r="BU83" i="1" s="1"/>
  <c r="CF76" i="1"/>
  <c r="CF87" i="1" s="1"/>
  <c r="CF28" i="2"/>
  <c r="BV11" i="2"/>
  <c r="BY23" i="3"/>
  <c r="BY77" i="3"/>
  <c r="BZ75" i="1"/>
  <c r="BZ86" i="1" s="1"/>
  <c r="BZ27" i="2"/>
  <c r="BY108" i="1"/>
  <c r="BY97" i="1"/>
  <c r="BY119" i="1"/>
  <c r="BU14" i="1"/>
  <c r="H86" i="7" s="1"/>
  <c r="E86" i="7"/>
  <c r="E87" i="7" s="1"/>
  <c r="CG39" i="2" l="1"/>
  <c r="BV20" i="11"/>
  <c r="BV40" i="11"/>
  <c r="BV18" i="11" s="1"/>
  <c r="L90" i="7"/>
  <c r="BV22" i="11"/>
  <c r="BV43" i="11"/>
  <c r="BV21" i="11" s="1"/>
  <c r="BV17" i="11"/>
  <c r="BV41" i="11"/>
  <c r="BV19" i="11" s="1"/>
  <c r="BT29" i="2"/>
  <c r="BT110" i="2" s="1"/>
  <c r="BT115" i="2"/>
  <c r="BT104" i="2"/>
  <c r="BW74" i="1"/>
  <c r="BW85" i="1" s="1"/>
  <c r="N85" i="7"/>
  <c r="CE98" i="1"/>
  <c r="CE109" i="1"/>
  <c r="BU49" i="2"/>
  <c r="BU55" i="2" s="1"/>
  <c r="CG39" i="1"/>
  <c r="BY88" i="3"/>
  <c r="BX37" i="2"/>
  <c r="BX52" i="2" s="1"/>
  <c r="BW36" i="2"/>
  <c r="BW36" i="1" s="1"/>
  <c r="BU34" i="1"/>
  <c r="BU40" i="1" s="1"/>
  <c r="BU43" i="1" s="1"/>
  <c r="CA38" i="3"/>
  <c r="CA53" i="3" s="1"/>
  <c r="CA75" i="3" s="1"/>
  <c r="CA27" i="3" s="1"/>
  <c r="CA108" i="3" s="1"/>
  <c r="BU40" i="2"/>
  <c r="BU43" i="2" s="1"/>
  <c r="CA38" i="2"/>
  <c r="CA53" i="2" s="1"/>
  <c r="F87" i="7"/>
  <c r="F8" i="7" s="1"/>
  <c r="G87" i="7"/>
  <c r="G8" i="7" s="1"/>
  <c r="H4" i="9" s="1"/>
  <c r="J9" i="8" s="1"/>
  <c r="BV35" i="1"/>
  <c r="BV50" i="2"/>
  <c r="BY29" i="3"/>
  <c r="BY99" i="3" s="1"/>
  <c r="BY104" i="3"/>
  <c r="BV25" i="1"/>
  <c r="BV106" i="2"/>
  <c r="BV117" i="2"/>
  <c r="BT88" i="1"/>
  <c r="P85" i="7" s="1"/>
  <c r="Q85" i="7"/>
  <c r="CA42" i="3"/>
  <c r="BW107" i="2"/>
  <c r="BW26" i="1"/>
  <c r="BW118" i="2"/>
  <c r="BV13" i="2"/>
  <c r="BW7" i="2"/>
  <c r="E8" i="7"/>
  <c r="BZ43" i="3"/>
  <c r="BT104" i="1"/>
  <c r="BT115" i="1"/>
  <c r="BT93" i="1"/>
  <c r="BT29" i="1"/>
  <c r="BZ108" i="2"/>
  <c r="BZ27" i="1"/>
  <c r="BZ119" i="2"/>
  <c r="CF109" i="2"/>
  <c r="CF28" i="1"/>
  <c r="CF120" i="2"/>
  <c r="BU105" i="2"/>
  <c r="BU24" i="1"/>
  <c r="BU116" i="2"/>
  <c r="BZ55" i="3"/>
  <c r="BZ66" i="3" s="1"/>
  <c r="BZ71" i="3"/>
  <c r="BT99" i="2" l="1"/>
  <c r="BT121" i="2"/>
  <c r="BV42" i="2"/>
  <c r="BV42" i="1" s="1"/>
  <c r="C90" i="7" s="1"/>
  <c r="BU71" i="2"/>
  <c r="BU71" i="1" s="1"/>
  <c r="BU49" i="1"/>
  <c r="BU60" i="1" s="1"/>
  <c r="BX37" i="1"/>
  <c r="CA9" i="3"/>
  <c r="CA11" i="3" s="1"/>
  <c r="CA13" i="3" s="1"/>
  <c r="CA15" i="3" s="1"/>
  <c r="CA34" i="3" s="1"/>
  <c r="CG54" i="2"/>
  <c r="CG76" i="2" s="1"/>
  <c r="I86" i="7"/>
  <c r="I87" i="7" s="1"/>
  <c r="I8" i="7" s="1"/>
  <c r="H6" i="9" s="1"/>
  <c r="J12" i="8" s="1"/>
  <c r="BU66" i="2"/>
  <c r="BW51" i="2"/>
  <c r="BW73" i="2" s="1"/>
  <c r="CA38" i="1"/>
  <c r="H87" i="7"/>
  <c r="H8" i="7" s="1"/>
  <c r="H5" i="9" s="1"/>
  <c r="J10" i="8" s="1"/>
  <c r="BV15" i="2"/>
  <c r="BV15" i="1" s="1"/>
  <c r="BV13" i="1"/>
  <c r="BU44" i="1"/>
  <c r="K86" i="7" s="1"/>
  <c r="J86" i="7"/>
  <c r="CF98" i="1"/>
  <c r="CF109" i="1"/>
  <c r="CF120" i="1"/>
  <c r="BX74" i="2"/>
  <c r="BX52" i="1"/>
  <c r="BX63" i="1" s="1"/>
  <c r="BY110" i="3"/>
  <c r="CA75" i="2"/>
  <c r="CA53" i="1"/>
  <c r="BU116" i="1"/>
  <c r="BU94" i="1"/>
  <c r="BU105" i="1"/>
  <c r="H29" i="9"/>
  <c r="BV50" i="1"/>
  <c r="BV61" i="1" s="1"/>
  <c r="BV72" i="2"/>
  <c r="BU77" i="2"/>
  <c r="BZ77" i="3"/>
  <c r="BZ88" i="3" s="1"/>
  <c r="BZ23" i="3"/>
  <c r="S85" i="7"/>
  <c r="BT99" i="1"/>
  <c r="R85" i="7" s="1"/>
  <c r="BT110" i="1"/>
  <c r="T85" i="7" s="1"/>
  <c r="BT121" i="1"/>
  <c r="U85" i="7" s="1"/>
  <c r="M86" i="7"/>
  <c r="M87" i="7" s="1"/>
  <c r="M8" i="7" s="1"/>
  <c r="BW118" i="1"/>
  <c r="BW96" i="1"/>
  <c r="BW107" i="1"/>
  <c r="BV117" i="1"/>
  <c r="BV106" i="1"/>
  <c r="BV95" i="1"/>
  <c r="BZ97" i="1"/>
  <c r="BZ119" i="1"/>
  <c r="BZ108" i="1"/>
  <c r="BW9" i="2"/>
  <c r="BW9" i="1" s="1"/>
  <c r="BW44" i="11" s="1"/>
  <c r="BW10" i="2"/>
  <c r="BW10" i="1" s="1"/>
  <c r="BW58" i="11" s="1"/>
  <c r="BW7" i="1"/>
  <c r="CM39" i="3" l="1"/>
  <c r="CM54" i="3" s="1"/>
  <c r="CM76" i="3" s="1"/>
  <c r="CM28" i="3" s="1"/>
  <c r="CM109" i="3" s="1"/>
  <c r="BW57" i="11"/>
  <c r="BW55" i="11"/>
  <c r="BW56" i="11"/>
  <c r="BW54" i="11"/>
  <c r="BW53" i="11"/>
  <c r="BW38" i="11"/>
  <c r="BW43" i="11" s="1"/>
  <c r="BU55" i="1"/>
  <c r="BU66" i="1" s="1"/>
  <c r="O86" i="7" s="1"/>
  <c r="BU23" i="2"/>
  <c r="BU115" i="2" s="1"/>
  <c r="BU82" i="1"/>
  <c r="CG54" i="1"/>
  <c r="CG65" i="1" s="1"/>
  <c r="CB7" i="3"/>
  <c r="CB10" i="3" s="1"/>
  <c r="BW51" i="1"/>
  <c r="BW62" i="1" s="1"/>
  <c r="CA64" i="1"/>
  <c r="BV34" i="2"/>
  <c r="F90" i="7"/>
  <c r="BV12" i="1"/>
  <c r="G90" i="7" s="1"/>
  <c r="BW11" i="2"/>
  <c r="BW13" i="2" s="1"/>
  <c r="BV24" i="2"/>
  <c r="BV72" i="1"/>
  <c r="BV83" i="1" s="1"/>
  <c r="BW11" i="1"/>
  <c r="BW22" i="11" s="1"/>
  <c r="CA40" i="3"/>
  <c r="CA43" i="3" s="1"/>
  <c r="CC36" i="3"/>
  <c r="CC51" i="3" s="1"/>
  <c r="CC73" i="3" s="1"/>
  <c r="CC25" i="3" s="1"/>
  <c r="CC106" i="3" s="1"/>
  <c r="CB35" i="3"/>
  <c r="CB50" i="3" s="1"/>
  <c r="CB72" i="3" s="1"/>
  <c r="CB24" i="3" s="1"/>
  <c r="CB105" i="3" s="1"/>
  <c r="CA49" i="3"/>
  <c r="CD37" i="3"/>
  <c r="CD52" i="3" s="1"/>
  <c r="CD74" i="3" s="1"/>
  <c r="CD26" i="3" s="1"/>
  <c r="CD107" i="3" s="1"/>
  <c r="BW25" i="2"/>
  <c r="BW73" i="1"/>
  <c r="CG76" i="1"/>
  <c r="CG28" i="2"/>
  <c r="BX26" i="2"/>
  <c r="BX74" i="1"/>
  <c r="BX85" i="1" s="1"/>
  <c r="H7" i="9"/>
  <c r="J13" i="8" s="1"/>
  <c r="J14" i="8" s="1"/>
  <c r="X8" i="7"/>
  <c r="K87" i="7"/>
  <c r="K8" i="7" s="1"/>
  <c r="J87" i="7"/>
  <c r="J8" i="7" s="1"/>
  <c r="BZ104" i="3"/>
  <c r="BZ29" i="3"/>
  <c r="BZ99" i="3" s="1"/>
  <c r="BU77" i="1"/>
  <c r="BU88" i="2"/>
  <c r="CA75" i="1"/>
  <c r="CA86" i="1" s="1"/>
  <c r="CA27" i="2"/>
  <c r="BV14" i="1"/>
  <c r="H90" i="7" s="1"/>
  <c r="E90" i="7"/>
  <c r="N86" i="7" l="1"/>
  <c r="N87" i="7" s="1"/>
  <c r="O87" i="7" s="1"/>
  <c r="O8" i="7" s="1"/>
  <c r="H9" i="9" s="1"/>
  <c r="J17" i="8" s="1"/>
  <c r="BX36" i="2"/>
  <c r="CH39" i="2"/>
  <c r="CH39" i="1" s="1"/>
  <c r="BW21" i="11"/>
  <c r="BW40" i="11"/>
  <c r="BW18" i="11" s="1"/>
  <c r="BW42" i="11"/>
  <c r="BW20" i="11" s="1"/>
  <c r="BW17" i="11"/>
  <c r="BW41" i="11"/>
  <c r="BW19" i="11" s="1"/>
  <c r="BU29" i="2"/>
  <c r="BU99" i="2" s="1"/>
  <c r="BU104" i="2"/>
  <c r="BU23" i="1"/>
  <c r="BU93" i="1" s="1"/>
  <c r="CG87" i="1"/>
  <c r="BV49" i="2"/>
  <c r="BV49" i="1" s="1"/>
  <c r="BW84" i="1"/>
  <c r="CB38" i="3"/>
  <c r="CB9" i="3" s="1"/>
  <c r="CB11" i="3" s="1"/>
  <c r="BW35" i="2"/>
  <c r="BW50" i="2" s="1"/>
  <c r="BY37" i="2"/>
  <c r="BY52" i="2" s="1"/>
  <c r="BV34" i="1"/>
  <c r="BV40" i="1" s="1"/>
  <c r="BV43" i="1" s="1"/>
  <c r="CB38" i="2"/>
  <c r="BV40" i="2"/>
  <c r="BW42" i="2" s="1"/>
  <c r="BW42" i="1" s="1"/>
  <c r="C91" i="7" s="1"/>
  <c r="BW15" i="2"/>
  <c r="BW34" i="2" s="1"/>
  <c r="BW13" i="1"/>
  <c r="F91" i="7" s="1"/>
  <c r="BX7" i="2"/>
  <c r="BX7" i="1" s="1"/>
  <c r="BV24" i="1"/>
  <c r="BV116" i="2"/>
  <c r="BV105" i="2"/>
  <c r="Q86" i="7"/>
  <c r="Q87" i="7" s="1"/>
  <c r="BU88" i="1"/>
  <c r="P86" i="7" s="1"/>
  <c r="CB42" i="3"/>
  <c r="BX51" i="2"/>
  <c r="BX36" i="1"/>
  <c r="CG109" i="2"/>
  <c r="CG28" i="1"/>
  <c r="CG120" i="2"/>
  <c r="CA108" i="2"/>
  <c r="CA119" i="2"/>
  <c r="CA27" i="1"/>
  <c r="BZ110" i="3"/>
  <c r="BX118" i="2"/>
  <c r="BX107" i="2"/>
  <c r="BX26" i="1"/>
  <c r="BW117" i="2"/>
  <c r="BW106" i="2"/>
  <c r="BW25" i="1"/>
  <c r="CA71" i="3"/>
  <c r="CA55" i="3"/>
  <c r="CA66" i="3" s="1"/>
  <c r="L91" i="7"/>
  <c r="N8" i="7" l="1"/>
  <c r="H8" i="9" s="1"/>
  <c r="H23" i="9" s="1"/>
  <c r="CI39" i="2"/>
  <c r="BU121" i="2"/>
  <c r="BV71" i="2"/>
  <c r="BV23" i="2" s="1"/>
  <c r="BU110" i="2"/>
  <c r="H28" i="9"/>
  <c r="H35" i="9" s="1"/>
  <c r="H39" i="9" s="1"/>
  <c r="J24" i="8" s="1"/>
  <c r="BU115" i="1"/>
  <c r="BU29" i="1"/>
  <c r="BU110" i="1" s="1"/>
  <c r="T86" i="7" s="1"/>
  <c r="BU104" i="1"/>
  <c r="BV55" i="2"/>
  <c r="BV66" i="2" s="1"/>
  <c r="CB53" i="3"/>
  <c r="CB75" i="3" s="1"/>
  <c r="CB27" i="3" s="1"/>
  <c r="CB108" i="3" s="1"/>
  <c r="CB38" i="1"/>
  <c r="BY37" i="1"/>
  <c r="CH54" i="2"/>
  <c r="CH76" i="2" s="1"/>
  <c r="BW15" i="1"/>
  <c r="BW35" i="1"/>
  <c r="CB53" i="2"/>
  <c r="BV43" i="2"/>
  <c r="I90" i="7"/>
  <c r="BX9" i="2"/>
  <c r="BX9" i="1" s="1"/>
  <c r="BX44" i="11" s="1"/>
  <c r="BW12" i="1"/>
  <c r="G91" i="7" s="1"/>
  <c r="BX10" i="2"/>
  <c r="BX10" i="1" s="1"/>
  <c r="BX58" i="11" s="1"/>
  <c r="BX73" i="2"/>
  <c r="BX51" i="1"/>
  <c r="BX62" i="1" s="1"/>
  <c r="J90" i="7"/>
  <c r="BV44" i="1"/>
  <c r="K90" i="7" s="1"/>
  <c r="BY74" i="2"/>
  <c r="BY52" i="1"/>
  <c r="CA77" i="3"/>
  <c r="CA88" i="3" s="1"/>
  <c r="CA23" i="3"/>
  <c r="BX118" i="1"/>
  <c r="BX96" i="1"/>
  <c r="BX107" i="1"/>
  <c r="CA119" i="1"/>
  <c r="CA108" i="1"/>
  <c r="CA97" i="1"/>
  <c r="CG98" i="1"/>
  <c r="CG109" i="1"/>
  <c r="CG120" i="1"/>
  <c r="I33" i="9"/>
  <c r="BV94" i="1"/>
  <c r="BV116" i="1"/>
  <c r="BV105" i="1"/>
  <c r="BW34" i="1"/>
  <c r="BY36" i="2"/>
  <c r="BW49" i="2"/>
  <c r="BW40" i="2"/>
  <c r="BX35" i="2"/>
  <c r="CC38" i="3"/>
  <c r="BZ37" i="2"/>
  <c r="CC38" i="2"/>
  <c r="BW106" i="1"/>
  <c r="BW117" i="1"/>
  <c r="BW95" i="1"/>
  <c r="BV60" i="1"/>
  <c r="BV55" i="1"/>
  <c r="CB13" i="3"/>
  <c r="CB15" i="3" s="1"/>
  <c r="CB34" i="3" s="1"/>
  <c r="CC7" i="3"/>
  <c r="CC10" i="3" s="1"/>
  <c r="M90" i="7"/>
  <c r="Q8" i="7"/>
  <c r="P87" i="7"/>
  <c r="P8" i="7" s="1"/>
  <c r="H10" i="9" s="1"/>
  <c r="BW72" i="2"/>
  <c r="BW50" i="1"/>
  <c r="J16" i="8" l="1"/>
  <c r="BY63" i="1"/>
  <c r="BV71" i="1"/>
  <c r="BV82" i="1" s="1"/>
  <c r="CN39" i="3"/>
  <c r="CN54" i="3" s="1"/>
  <c r="CN76" i="3" s="1"/>
  <c r="CN28" i="3" s="1"/>
  <c r="CN109" i="3" s="1"/>
  <c r="BX56" i="11"/>
  <c r="BX54" i="11"/>
  <c r="BX55" i="11"/>
  <c r="BX53" i="11"/>
  <c r="BX57" i="11"/>
  <c r="BW14" i="1"/>
  <c r="H91" i="7" s="1"/>
  <c r="BX38" i="11"/>
  <c r="BV77" i="2"/>
  <c r="BV88" i="2" s="1"/>
  <c r="H24" i="9"/>
  <c r="J18" i="8"/>
  <c r="BU99" i="1"/>
  <c r="R86" i="7" s="1"/>
  <c r="BU121" i="1"/>
  <c r="U86" i="7" s="1"/>
  <c r="S86" i="7"/>
  <c r="S87" i="7" s="1"/>
  <c r="R87" i="7" s="1"/>
  <c r="R8" i="7" s="1"/>
  <c r="H11" i="9" s="1"/>
  <c r="CB53" i="1"/>
  <c r="CB64" i="1" s="1"/>
  <c r="CH54" i="1"/>
  <c r="CH65" i="1" s="1"/>
  <c r="BW61" i="1"/>
  <c r="E91" i="7"/>
  <c r="CB75" i="2"/>
  <c r="CB75" i="1" s="1"/>
  <c r="CB86" i="1" s="1"/>
  <c r="BX11" i="1"/>
  <c r="BX11" i="2"/>
  <c r="BY7" i="2" s="1"/>
  <c r="BY7" i="1" s="1"/>
  <c r="BW72" i="1"/>
  <c r="BW83" i="1" s="1"/>
  <c r="BW24" i="2"/>
  <c r="BV29" i="2"/>
  <c r="BV115" i="2"/>
  <c r="BV104" i="2"/>
  <c r="BV23" i="1"/>
  <c r="BZ52" i="2"/>
  <c r="BZ37" i="1"/>
  <c r="CB40" i="3"/>
  <c r="CB43" i="3" s="1"/>
  <c r="CC35" i="3"/>
  <c r="CC50" i="3" s="1"/>
  <c r="CC72" i="3" s="1"/>
  <c r="CC24" i="3" s="1"/>
  <c r="CC105" i="3" s="1"/>
  <c r="CB49" i="3"/>
  <c r="CD36" i="3"/>
  <c r="CD51" i="3" s="1"/>
  <c r="CD73" i="3" s="1"/>
  <c r="CD25" i="3" s="1"/>
  <c r="CD106" i="3" s="1"/>
  <c r="CE37" i="3"/>
  <c r="CE52" i="3" s="1"/>
  <c r="CE74" i="3" s="1"/>
  <c r="CE26" i="3" s="1"/>
  <c r="CE107" i="3" s="1"/>
  <c r="CC9" i="3"/>
  <c r="CC11" i="3" s="1"/>
  <c r="CC53" i="3"/>
  <c r="CC75" i="3" s="1"/>
  <c r="CC27" i="3" s="1"/>
  <c r="CC108" i="3" s="1"/>
  <c r="BW55" i="2"/>
  <c r="BW66" i="2" s="1"/>
  <c r="BW71" i="2"/>
  <c r="BW49" i="1"/>
  <c r="BX42" i="2"/>
  <c r="BX42" i="1" s="1"/>
  <c r="C92" i="7" s="1"/>
  <c r="BW43" i="2"/>
  <c r="CA29" i="3"/>
  <c r="CA99" i="3" s="1"/>
  <c r="CA104" i="3"/>
  <c r="CH28" i="2"/>
  <c r="CH76" i="1"/>
  <c r="N90" i="7"/>
  <c r="BV66" i="1"/>
  <c r="O90" i="7" s="1"/>
  <c r="CI54" i="2"/>
  <c r="CI39" i="1"/>
  <c r="BY36" i="1"/>
  <c r="BY51" i="2"/>
  <c r="H43" i="9"/>
  <c r="H45" i="9"/>
  <c r="H42" i="9"/>
  <c r="H44" i="9"/>
  <c r="H41" i="9"/>
  <c r="H40" i="9"/>
  <c r="CC53" i="2"/>
  <c r="CC38" i="1"/>
  <c r="BX35" i="1"/>
  <c r="BX50" i="2"/>
  <c r="I91" i="7"/>
  <c r="BW40" i="1"/>
  <c r="BY74" i="1"/>
  <c r="BY85" i="1" s="1"/>
  <c r="BY26" i="2"/>
  <c r="BX73" i="1"/>
  <c r="BX84" i="1" s="1"/>
  <c r="BX25" i="2"/>
  <c r="BV77" i="1" l="1"/>
  <c r="Q90" i="7" s="1"/>
  <c r="L92" i="7"/>
  <c r="BX22" i="11"/>
  <c r="BX41" i="11"/>
  <c r="BX19" i="11" s="1"/>
  <c r="BX17" i="11"/>
  <c r="BX40" i="11"/>
  <c r="BX18" i="11" s="1"/>
  <c r="BX43" i="11"/>
  <c r="BX21" i="11" s="1"/>
  <c r="BX42" i="11"/>
  <c r="BX20" i="11" s="1"/>
  <c r="H22" i="9"/>
  <c r="J19" i="8"/>
  <c r="U87" i="7"/>
  <c r="U8" i="7" s="1"/>
  <c r="H13" i="9" s="1"/>
  <c r="J21" i="8" s="1"/>
  <c r="S8" i="7"/>
  <c r="T87" i="7"/>
  <c r="T8" i="7" s="1"/>
  <c r="H12" i="9" s="1"/>
  <c r="J20" i="8" s="1"/>
  <c r="CH87" i="1"/>
  <c r="CB27" i="2"/>
  <c r="CB119" i="2" s="1"/>
  <c r="BY10" i="2"/>
  <c r="BY10" i="1" s="1"/>
  <c r="BY58" i="11" s="1"/>
  <c r="BY9" i="2"/>
  <c r="BY9" i="1" s="1"/>
  <c r="BY44" i="11" s="1"/>
  <c r="BX13" i="2"/>
  <c r="BX117" i="2"/>
  <c r="BX106" i="2"/>
  <c r="BX25" i="1"/>
  <c r="M91" i="7"/>
  <c r="BW43" i="1"/>
  <c r="BY51" i="1"/>
  <c r="BY62" i="1" s="1"/>
  <c r="BY73" i="2"/>
  <c r="CB55" i="3"/>
  <c r="CB66" i="3" s="1"/>
  <c r="CB71" i="3"/>
  <c r="BZ52" i="1"/>
  <c r="BZ63" i="1" s="1"/>
  <c r="BZ74" i="2"/>
  <c r="BV110" i="2"/>
  <c r="BV121" i="2"/>
  <c r="BV99" i="2"/>
  <c r="CH120" i="2"/>
  <c r="CH109" i="2"/>
  <c r="CH28" i="1"/>
  <c r="CC53" i="1"/>
  <c r="CC64" i="1" s="1"/>
  <c r="CC75" i="2"/>
  <c r="CA110" i="3"/>
  <c r="BW55" i="1"/>
  <c r="BW60" i="1"/>
  <c r="CD7" i="3"/>
  <c r="CC13" i="3"/>
  <c r="CC15" i="3" s="1"/>
  <c r="CC34" i="3" s="1"/>
  <c r="BV93" i="1"/>
  <c r="BV104" i="1"/>
  <c r="BV29" i="1"/>
  <c r="BV115" i="1"/>
  <c r="BW105" i="2"/>
  <c r="BW116" i="2"/>
  <c r="BW24" i="1"/>
  <c r="CI76" i="2"/>
  <c r="CI54" i="1"/>
  <c r="CI65" i="1" s="1"/>
  <c r="BY107" i="2"/>
  <c r="BY26" i="1"/>
  <c r="BY118" i="2"/>
  <c r="BX50" i="1"/>
  <c r="BX61" i="1" s="1"/>
  <c r="BX72" i="2"/>
  <c r="BW71" i="1"/>
  <c r="BW82" i="1" s="1"/>
  <c r="BW23" i="2"/>
  <c r="BW77" i="2"/>
  <c r="CC42" i="3"/>
  <c r="BV88" i="1" l="1"/>
  <c r="P90" i="7" s="1"/>
  <c r="CO39" i="3"/>
  <c r="BY55" i="11"/>
  <c r="BY54" i="11"/>
  <c r="BY57" i="11"/>
  <c r="BY53" i="11"/>
  <c r="BY56" i="11"/>
  <c r="CB27" i="1"/>
  <c r="CB119" i="1" s="1"/>
  <c r="Y8" i="7"/>
  <c r="J22" i="8"/>
  <c r="H17" i="9"/>
  <c r="H18" i="9" s="1"/>
  <c r="H21" i="9" s="1"/>
  <c r="CB108" i="2"/>
  <c r="AA8" i="7"/>
  <c r="BY11" i="1"/>
  <c r="BX15" i="2"/>
  <c r="BX34" i="2" s="1"/>
  <c r="BX13" i="1"/>
  <c r="BY11" i="2"/>
  <c r="BY13" i="2" s="1"/>
  <c r="CC27" i="2"/>
  <c r="CC75" i="1"/>
  <c r="CC86" i="1" s="1"/>
  <c r="BY107" i="1"/>
  <c r="BY118" i="1"/>
  <c r="BY96" i="1"/>
  <c r="BW94" i="1"/>
  <c r="BW116" i="1"/>
  <c r="BW105" i="1"/>
  <c r="S90" i="7"/>
  <c r="BV110" i="1"/>
  <c r="T90" i="7" s="1"/>
  <c r="BV121" i="1"/>
  <c r="U90" i="7" s="1"/>
  <c r="BV99" i="1"/>
  <c r="R90" i="7" s="1"/>
  <c r="BX106" i="1"/>
  <c r="BX95" i="1"/>
  <c r="BX117" i="1"/>
  <c r="BY73" i="1"/>
  <c r="BY84" i="1" s="1"/>
  <c r="BY25" i="2"/>
  <c r="BX72" i="1"/>
  <c r="BX83" i="1" s="1"/>
  <c r="BX24" i="2"/>
  <c r="N91" i="7"/>
  <c r="BW66" i="1"/>
  <c r="O91" i="7" s="1"/>
  <c r="CH109" i="1"/>
  <c r="CH120" i="1"/>
  <c r="CH98" i="1"/>
  <c r="CB23" i="3"/>
  <c r="CB77" i="3"/>
  <c r="CB88" i="3" s="1"/>
  <c r="BW44" i="1"/>
  <c r="K91" i="7" s="1"/>
  <c r="J91" i="7"/>
  <c r="BW29" i="2"/>
  <c r="BW23" i="1"/>
  <c r="BW104" i="2"/>
  <c r="BW115" i="2"/>
  <c r="CI28" i="2"/>
  <c r="CI76" i="1"/>
  <c r="CI87" i="1" s="1"/>
  <c r="CD10" i="3"/>
  <c r="BW88" i="2"/>
  <c r="BW77" i="1"/>
  <c r="CC40" i="3"/>
  <c r="CD35" i="3"/>
  <c r="CD50" i="3" s="1"/>
  <c r="CD72" i="3" s="1"/>
  <c r="CD24" i="3" s="1"/>
  <c r="CD105" i="3" s="1"/>
  <c r="CC49" i="3"/>
  <c r="CE36" i="3"/>
  <c r="CE51" i="3" s="1"/>
  <c r="CE73" i="3" s="1"/>
  <c r="CE25" i="3" s="1"/>
  <c r="CE106" i="3" s="1"/>
  <c r="CF37" i="3"/>
  <c r="CF52" i="3" s="1"/>
  <c r="CF74" i="3" s="1"/>
  <c r="CF26" i="3" s="1"/>
  <c r="CF107" i="3" s="1"/>
  <c r="CO54" i="3"/>
  <c r="CO76" i="3" s="1"/>
  <c r="CO28" i="3" s="1"/>
  <c r="CO109" i="3" s="1"/>
  <c r="BZ74" i="1"/>
  <c r="BZ85" i="1" s="1"/>
  <c r="BZ26" i="2"/>
  <c r="J23" i="8" l="1"/>
  <c r="J1" i="8"/>
  <c r="CJ39" i="2"/>
  <c r="L93" i="7"/>
  <c r="BY22" i="11"/>
  <c r="CB108" i="1"/>
  <c r="CB97" i="1"/>
  <c r="BZ36" i="2"/>
  <c r="BZ51" i="2" s="1"/>
  <c r="BX15" i="1"/>
  <c r="BZ7" i="2"/>
  <c r="BZ9" i="2" s="1"/>
  <c r="BZ9" i="1" s="1"/>
  <c r="BZ44" i="11" s="1"/>
  <c r="BY15" i="2"/>
  <c r="BY15" i="1" s="1"/>
  <c r="BY13" i="1"/>
  <c r="F92" i="7"/>
  <c r="BX12" i="1"/>
  <c r="G92" i="7" s="1"/>
  <c r="BX34" i="1"/>
  <c r="BX40" i="2"/>
  <c r="CA37" i="2"/>
  <c r="BY35" i="2"/>
  <c r="CD38" i="3"/>
  <c r="BX49" i="2"/>
  <c r="CD38" i="2"/>
  <c r="CC55" i="3"/>
  <c r="CC66" i="3" s="1"/>
  <c r="CC71" i="3"/>
  <c r="CD42" i="3"/>
  <c r="CC43" i="3"/>
  <c r="BW29" i="1"/>
  <c r="BW115" i="1"/>
  <c r="BW93" i="1"/>
  <c r="BW104" i="1"/>
  <c r="BY106" i="2"/>
  <c r="BY25" i="1"/>
  <c r="BY117" i="2"/>
  <c r="BX116" i="2"/>
  <c r="BX105" i="2"/>
  <c r="BX24" i="1"/>
  <c r="BZ118" i="2"/>
  <c r="BZ26" i="1"/>
  <c r="BZ107" i="2"/>
  <c r="BW88" i="1"/>
  <c r="P91" i="7" s="1"/>
  <c r="Q91" i="7"/>
  <c r="CI120" i="2"/>
  <c r="CI28" i="1"/>
  <c r="CI109" i="2"/>
  <c r="BW99" i="2"/>
  <c r="BW121" i="2"/>
  <c r="BW110" i="2"/>
  <c r="CB104" i="3"/>
  <c r="CB29" i="3"/>
  <c r="CB99" i="3" s="1"/>
  <c r="CC108" i="2"/>
  <c r="CC27" i="1"/>
  <c r="CC119" i="2"/>
  <c r="E92" i="7" l="1"/>
  <c r="BY38" i="11"/>
  <c r="BZ38" i="11"/>
  <c r="BZ43" i="11" s="1"/>
  <c r="BZ36" i="1"/>
  <c r="BZ73" i="2"/>
  <c r="BZ25" i="2" s="1"/>
  <c r="BZ51" i="1"/>
  <c r="BY34" i="2"/>
  <c r="BZ7" i="1"/>
  <c r="BZ10" i="2"/>
  <c r="BZ10" i="1" s="1"/>
  <c r="BZ58" i="11" s="1"/>
  <c r="BX14" i="1"/>
  <c r="H92" i="7" s="1"/>
  <c r="CD9" i="3"/>
  <c r="CD11" i="3" s="1"/>
  <c r="CD13" i="3" s="1"/>
  <c r="CD15" i="3" s="1"/>
  <c r="CD34" i="3" s="1"/>
  <c r="CD53" i="3"/>
  <c r="CD75" i="3" s="1"/>
  <c r="CD27" i="3" s="1"/>
  <c r="CD108" i="3" s="1"/>
  <c r="BY42" i="2"/>
  <c r="BY42" i="1" s="1"/>
  <c r="C93" i="7" s="1"/>
  <c r="BX43" i="2"/>
  <c r="F93" i="7"/>
  <c r="BY12" i="1"/>
  <c r="G93" i="7" s="1"/>
  <c r="CJ54" i="2"/>
  <c r="CJ39" i="1"/>
  <c r="I92" i="7"/>
  <c r="BX40" i="1"/>
  <c r="CD38" i="1"/>
  <c r="CD53" i="2"/>
  <c r="BY50" i="2"/>
  <c r="BY35" i="1"/>
  <c r="BX71" i="2"/>
  <c r="BX49" i="1"/>
  <c r="BX55" i="2"/>
  <c r="BX66" i="2" s="1"/>
  <c r="CA37" i="1"/>
  <c r="CA52" i="2"/>
  <c r="BX94" i="1"/>
  <c r="BX105" i="1"/>
  <c r="BX116" i="1"/>
  <c r="BY14" i="1"/>
  <c r="H93" i="7" s="1"/>
  <c r="E93" i="7"/>
  <c r="CC23" i="3"/>
  <c r="CC77" i="3"/>
  <c r="CC88" i="3" s="1"/>
  <c r="CB110" i="3"/>
  <c r="BY106" i="1"/>
  <c r="BY95" i="1"/>
  <c r="BY117" i="1"/>
  <c r="BZ118" i="1"/>
  <c r="BZ96" i="1"/>
  <c r="BZ107" i="1"/>
  <c r="CC108" i="1"/>
  <c r="CC97" i="1"/>
  <c r="CC119" i="1"/>
  <c r="CI98" i="1"/>
  <c r="CI109" i="1"/>
  <c r="CI120" i="1"/>
  <c r="BW99" i="1"/>
  <c r="R91" i="7" s="1"/>
  <c r="BW110" i="1"/>
  <c r="T91" i="7" s="1"/>
  <c r="BW121" i="1"/>
  <c r="U91" i="7" s="1"/>
  <c r="S91" i="7"/>
  <c r="BY49" i="2" l="1"/>
  <c r="BY71" i="2" s="1"/>
  <c r="CK39" i="2"/>
  <c r="CK54" i="2" s="1"/>
  <c r="CD49" i="3"/>
  <c r="CD55" i="3" s="1"/>
  <c r="CP39" i="3"/>
  <c r="CP54" i="3" s="1"/>
  <c r="CP76" i="3" s="1"/>
  <c r="CP28" i="3" s="1"/>
  <c r="CP109" i="3" s="1"/>
  <c r="BZ62" i="1"/>
  <c r="BZ41" i="11"/>
  <c r="BY40" i="11"/>
  <c r="BY18" i="11" s="1"/>
  <c r="BY42" i="11"/>
  <c r="BY20" i="11" s="1"/>
  <c r="BY41" i="11"/>
  <c r="BY19" i="11" s="1"/>
  <c r="BY43" i="11"/>
  <c r="BY21" i="11" s="1"/>
  <c r="BY17" i="11"/>
  <c r="BZ54" i="11"/>
  <c r="BZ57" i="11"/>
  <c r="BZ53" i="11"/>
  <c r="BZ55" i="11"/>
  <c r="BZ56" i="11"/>
  <c r="BZ42" i="11"/>
  <c r="BZ40" i="11"/>
  <c r="BZ73" i="1"/>
  <c r="BZ84" i="1" s="1"/>
  <c r="CE38" i="3"/>
  <c r="CE53" i="3" s="1"/>
  <c r="CE75" i="3" s="1"/>
  <c r="CE27" i="3" s="1"/>
  <c r="CE108" i="3" s="1"/>
  <c r="CA36" i="2"/>
  <c r="CA51" i="2" s="1"/>
  <c r="BY34" i="1"/>
  <c r="BY40" i="1" s="1"/>
  <c r="BY43" i="1" s="1"/>
  <c r="CE38" i="2"/>
  <c r="BZ35" i="2"/>
  <c r="BZ50" i="2" s="1"/>
  <c r="CB37" i="2"/>
  <c r="CB37" i="1" s="1"/>
  <c r="BY40" i="2"/>
  <c r="BY43" i="2" s="1"/>
  <c r="BZ11" i="1"/>
  <c r="BZ11" i="2"/>
  <c r="CA7" i="2" s="1"/>
  <c r="CD40" i="3"/>
  <c r="CD43" i="3" s="1"/>
  <c r="CG37" i="3"/>
  <c r="CG52" i="3" s="1"/>
  <c r="CG74" i="3" s="1"/>
  <c r="CG26" i="3" s="1"/>
  <c r="CG107" i="3" s="1"/>
  <c r="CF36" i="3"/>
  <c r="CF51" i="3" s="1"/>
  <c r="CF73" i="3" s="1"/>
  <c r="CF25" i="3" s="1"/>
  <c r="CF106" i="3" s="1"/>
  <c r="CE35" i="3"/>
  <c r="CE50" i="3" s="1"/>
  <c r="CE72" i="3" s="1"/>
  <c r="CE24" i="3" s="1"/>
  <c r="CE105" i="3" s="1"/>
  <c r="CE7" i="3"/>
  <c r="CE10" i="3" s="1"/>
  <c r="BX55" i="1"/>
  <c r="BX60" i="1"/>
  <c r="CD53" i="1"/>
  <c r="CD64" i="1" s="1"/>
  <c r="CD75" i="2"/>
  <c r="CA74" i="2"/>
  <c r="CA52" i="1"/>
  <c r="CA63" i="1" s="1"/>
  <c r="BX71" i="1"/>
  <c r="BX82" i="1" s="1"/>
  <c r="BX23" i="2"/>
  <c r="BX77" i="2"/>
  <c r="CJ76" i="2"/>
  <c r="CJ54" i="1"/>
  <c r="CJ65" i="1" s="1"/>
  <c r="BX43" i="1"/>
  <c r="M92" i="7"/>
  <c r="BY50" i="1"/>
  <c r="BY61" i="1" s="1"/>
  <c r="BY72" i="2"/>
  <c r="BZ106" i="2"/>
  <c r="BZ117" i="2"/>
  <c r="BZ25" i="1"/>
  <c r="CC104" i="3"/>
  <c r="CC29" i="3"/>
  <c r="CC99" i="3" s="1"/>
  <c r="BY55" i="2" l="1"/>
  <c r="BY66" i="2" s="1"/>
  <c r="BY49" i="1"/>
  <c r="CD71" i="3"/>
  <c r="CD23" i="3" s="1"/>
  <c r="BZ19" i="11"/>
  <c r="L94" i="7"/>
  <c r="BZ22" i="11"/>
  <c r="BZ20" i="11"/>
  <c r="BZ17" i="11"/>
  <c r="BZ18" i="11"/>
  <c r="BZ21" i="11"/>
  <c r="CE38" i="1"/>
  <c r="I93" i="7"/>
  <c r="BZ42" i="2"/>
  <c r="BZ42" i="1" s="1"/>
  <c r="C94" i="7" s="1"/>
  <c r="CA36" i="1"/>
  <c r="CE53" i="2"/>
  <c r="CE75" i="2" s="1"/>
  <c r="CK39" i="1"/>
  <c r="CB52" i="2"/>
  <c r="CB52" i="1" s="1"/>
  <c r="CB63" i="1" s="1"/>
  <c r="BZ35" i="1"/>
  <c r="BZ13" i="2"/>
  <c r="BZ13" i="1" s="1"/>
  <c r="CD66" i="3"/>
  <c r="CE42" i="3"/>
  <c r="CE9" i="3"/>
  <c r="CE11" i="3" s="1"/>
  <c r="CE13" i="3" s="1"/>
  <c r="CE15" i="3" s="1"/>
  <c r="CE34" i="3" s="1"/>
  <c r="BY72" i="1"/>
  <c r="BY83" i="1" s="1"/>
  <c r="BY24" i="2"/>
  <c r="BX29" i="2"/>
  <c r="BX23" i="1"/>
  <c r="BX115" i="2"/>
  <c r="BX104" i="2"/>
  <c r="CD27" i="2"/>
  <c r="CD75" i="1"/>
  <c r="CD86" i="1" s="1"/>
  <c r="CJ28" i="2"/>
  <c r="CJ76" i="1"/>
  <c r="CJ87" i="1" s="1"/>
  <c r="J92" i="7"/>
  <c r="BX44" i="1"/>
  <c r="K92" i="7" s="1"/>
  <c r="BX77" i="1"/>
  <c r="BX88" i="2"/>
  <c r="CA74" i="1"/>
  <c r="CA85" i="1" s="1"/>
  <c r="CA26" i="2"/>
  <c r="N92" i="7"/>
  <c r="BX66" i="1"/>
  <c r="O92" i="7" s="1"/>
  <c r="J93" i="7"/>
  <c r="BY44" i="1"/>
  <c r="K93" i="7" s="1"/>
  <c r="BZ50" i="1"/>
  <c r="BZ72" i="2"/>
  <c r="BY23" i="2"/>
  <c r="BY71" i="1"/>
  <c r="BY82" i="1" s="1"/>
  <c r="BY77" i="2"/>
  <c r="CA51" i="1"/>
  <c r="CA73" i="2"/>
  <c r="CA9" i="2"/>
  <c r="CA9" i="1" s="1"/>
  <c r="CA44" i="11" s="1"/>
  <c r="CA7" i="1"/>
  <c r="CA10" i="2"/>
  <c r="CA10" i="1" s="1"/>
  <c r="CA58" i="11" s="1"/>
  <c r="M93" i="7"/>
  <c r="BZ117" i="1"/>
  <c r="BZ106" i="1"/>
  <c r="BZ95" i="1"/>
  <c r="CC110" i="3"/>
  <c r="BY60" i="1"/>
  <c r="BY55" i="1"/>
  <c r="CK54" i="1"/>
  <c r="CK76" i="2"/>
  <c r="CD77" i="3" l="1"/>
  <c r="CD88" i="3" s="1"/>
  <c r="CQ39" i="3"/>
  <c r="CQ54" i="3" s="1"/>
  <c r="CQ76" i="3" s="1"/>
  <c r="CQ28" i="3" s="1"/>
  <c r="CQ109" i="3" s="1"/>
  <c r="CK65" i="1"/>
  <c r="CA56" i="11"/>
  <c r="CA53" i="11"/>
  <c r="CA54" i="11"/>
  <c r="CA55" i="11"/>
  <c r="CA57" i="11"/>
  <c r="BZ15" i="2"/>
  <c r="BZ34" i="2" s="1"/>
  <c r="CB74" i="2"/>
  <c r="CB26" i="2" s="1"/>
  <c r="CE53" i="1"/>
  <c r="CE64" i="1" s="1"/>
  <c r="CA62" i="1"/>
  <c r="BZ61" i="1"/>
  <c r="CF7" i="3"/>
  <c r="CF10" i="3" s="1"/>
  <c r="BX115" i="1"/>
  <c r="BX93" i="1"/>
  <c r="BX29" i="1"/>
  <c r="BX104" i="1"/>
  <c r="BX88" i="1"/>
  <c r="P92" i="7" s="1"/>
  <c r="Q92" i="7"/>
  <c r="CJ120" i="2"/>
  <c r="CJ28" i="1"/>
  <c r="CJ109" i="2"/>
  <c r="CD119" i="2"/>
  <c r="CD27" i="1"/>
  <c r="CD108" i="2"/>
  <c r="BX121" i="2"/>
  <c r="BX99" i="2"/>
  <c r="BX110" i="2"/>
  <c r="CA107" i="2"/>
  <c r="CA26" i="1"/>
  <c r="CA118" i="2"/>
  <c r="F94" i="7"/>
  <c r="BZ12" i="1"/>
  <c r="G94" i="7" s="1"/>
  <c r="BY105" i="2"/>
  <c r="BY24" i="1"/>
  <c r="BY116" i="2"/>
  <c r="CE27" i="2"/>
  <c r="CE75" i="1"/>
  <c r="BZ72" i="1"/>
  <c r="BZ83" i="1" s="1"/>
  <c r="BZ24" i="2"/>
  <c r="CA11" i="2"/>
  <c r="CG36" i="3"/>
  <c r="CG51" i="3" s="1"/>
  <c r="CG73" i="3" s="1"/>
  <c r="CG25" i="3" s="1"/>
  <c r="CG106" i="3" s="1"/>
  <c r="CE40" i="3"/>
  <c r="CE43" i="3" s="1"/>
  <c r="CF35" i="3"/>
  <c r="CF50" i="3" s="1"/>
  <c r="CF72" i="3" s="1"/>
  <c r="CF24" i="3" s="1"/>
  <c r="CF105" i="3" s="1"/>
  <c r="CE49" i="3"/>
  <c r="CH37" i="3"/>
  <c r="CH52" i="3" s="1"/>
  <c r="CH74" i="3" s="1"/>
  <c r="CH26" i="3" s="1"/>
  <c r="CH107" i="3" s="1"/>
  <c r="BY77" i="1"/>
  <c r="BY88" i="2"/>
  <c r="CK28" i="2"/>
  <c r="CK76" i="1"/>
  <c r="CK87" i="1" s="1"/>
  <c r="N93" i="7"/>
  <c r="BY66" i="1"/>
  <c r="O93" i="7" s="1"/>
  <c r="CD104" i="3"/>
  <c r="CD29" i="3"/>
  <c r="CD99" i="3" s="1"/>
  <c r="CA11" i="1"/>
  <c r="CA22" i="11" s="1"/>
  <c r="CA73" i="1"/>
  <c r="CA84" i="1" s="1"/>
  <c r="CA25" i="2"/>
  <c r="BY104" i="2"/>
  <c r="BY29" i="2"/>
  <c r="BY23" i="1"/>
  <c r="BY115" i="2"/>
  <c r="BZ40" i="2" l="1"/>
  <c r="BZ43" i="2" s="1"/>
  <c r="CL39" i="2"/>
  <c r="CL54" i="2" s="1"/>
  <c r="BZ49" i="2"/>
  <c r="BZ71" i="2" s="1"/>
  <c r="CB74" i="1"/>
  <c r="CB85" i="1" s="1"/>
  <c r="CF38" i="2"/>
  <c r="CF53" i="2" s="1"/>
  <c r="CC37" i="2"/>
  <c r="CC52" i="2" s="1"/>
  <c r="CF38" i="3"/>
  <c r="CF53" i="3" s="1"/>
  <c r="CF75" i="3" s="1"/>
  <c r="CF27" i="3" s="1"/>
  <c r="CF108" i="3" s="1"/>
  <c r="CB36" i="2"/>
  <c r="CB36" i="1" s="1"/>
  <c r="BZ34" i="1"/>
  <c r="BZ40" i="1" s="1"/>
  <c r="BZ43" i="1" s="1"/>
  <c r="CA35" i="2"/>
  <c r="CA35" i="1" s="1"/>
  <c r="BZ15" i="1"/>
  <c r="CE86" i="1"/>
  <c r="CJ109" i="1"/>
  <c r="CJ98" i="1"/>
  <c r="CJ120" i="1"/>
  <c r="CD108" i="1"/>
  <c r="CD97" i="1"/>
  <c r="CD119" i="1"/>
  <c r="BX110" i="1"/>
  <c r="T92" i="7" s="1"/>
  <c r="S92" i="7"/>
  <c r="BX99" i="1"/>
  <c r="R92" i="7" s="1"/>
  <c r="BX121" i="1"/>
  <c r="U92" i="7" s="1"/>
  <c r="BY105" i="1"/>
  <c r="BY116" i="1"/>
  <c r="BY94" i="1"/>
  <c r="CA96" i="1"/>
  <c r="CA107" i="1"/>
  <c r="CA118" i="1"/>
  <c r="BY110" i="2"/>
  <c r="BY121" i="2"/>
  <c r="BY99" i="2"/>
  <c r="L95" i="7"/>
  <c r="CK120" i="2"/>
  <c r="CK28" i="1"/>
  <c r="CK109" i="2"/>
  <c r="CE55" i="3"/>
  <c r="CE66" i="3" s="1"/>
  <c r="CE71" i="3"/>
  <c r="CB7" i="2"/>
  <c r="CA13" i="2"/>
  <c r="CE27" i="1"/>
  <c r="CE108" i="2"/>
  <c r="CE119" i="2"/>
  <c r="BY93" i="1"/>
  <c r="BY29" i="1"/>
  <c r="BY104" i="1"/>
  <c r="BY115" i="1"/>
  <c r="CB118" i="2"/>
  <c r="CB26" i="1"/>
  <c r="CB107" i="2"/>
  <c r="CD110" i="3"/>
  <c r="BZ116" i="2"/>
  <c r="BZ105" i="2"/>
  <c r="BZ24" i="1"/>
  <c r="CA106" i="2"/>
  <c r="CA25" i="1"/>
  <c r="CA117" i="2"/>
  <c r="CA42" i="2"/>
  <c r="CA42" i="1" s="1"/>
  <c r="C95" i="7" s="1"/>
  <c r="BY88" i="1"/>
  <c r="P93" i="7" s="1"/>
  <c r="Q93" i="7"/>
  <c r="CF42" i="3"/>
  <c r="CC37" i="1" l="1"/>
  <c r="BZ55" i="2"/>
  <c r="BZ66" i="2" s="1"/>
  <c r="CB51" i="2"/>
  <c r="CB73" i="2" s="1"/>
  <c r="BZ49" i="1"/>
  <c r="BZ55" i="1" s="1"/>
  <c r="CA38" i="11"/>
  <c r="CL39" i="1"/>
  <c r="CF38" i="1"/>
  <c r="CF9" i="3"/>
  <c r="CF11" i="3" s="1"/>
  <c r="CG7" i="3" s="1"/>
  <c r="I94" i="7"/>
  <c r="CA50" i="2"/>
  <c r="CA72" i="2" s="1"/>
  <c r="E94" i="7"/>
  <c r="BZ14" i="1"/>
  <c r="H94" i="7" s="1"/>
  <c r="CA15" i="2"/>
  <c r="CA34" i="2" s="1"/>
  <c r="CA13" i="1"/>
  <c r="CF75" i="2"/>
  <c r="CF53" i="1"/>
  <c r="BZ77" i="2"/>
  <c r="BZ71" i="1"/>
  <c r="BZ23" i="2"/>
  <c r="CA106" i="1"/>
  <c r="CA95" i="1"/>
  <c r="CA117" i="1"/>
  <c r="CB118" i="1"/>
  <c r="CB96" i="1"/>
  <c r="CB107" i="1"/>
  <c r="CB9" i="2"/>
  <c r="CB9" i="1" s="1"/>
  <c r="CB44" i="11" s="1"/>
  <c r="CB10" i="2"/>
  <c r="CB10" i="1" s="1"/>
  <c r="CB58" i="11" s="1"/>
  <c r="CB7" i="1"/>
  <c r="CK109" i="1"/>
  <c r="CK98" i="1"/>
  <c r="CK120" i="1"/>
  <c r="BZ44" i="1"/>
  <c r="K94" i="7" s="1"/>
  <c r="J94" i="7"/>
  <c r="CE77" i="3"/>
  <c r="CE88" i="3" s="1"/>
  <c r="CE23" i="3"/>
  <c r="CC74" i="2"/>
  <c r="CC52" i="1"/>
  <c r="CC63" i="1" s="1"/>
  <c r="BZ105" i="1"/>
  <c r="BZ116" i="1"/>
  <c r="BZ94" i="1"/>
  <c r="CL54" i="1"/>
  <c r="CL76" i="2"/>
  <c r="BY110" i="1"/>
  <c r="T93" i="7" s="1"/>
  <c r="S93" i="7"/>
  <c r="BY121" i="1"/>
  <c r="U93" i="7" s="1"/>
  <c r="BY99" i="1"/>
  <c r="R93" i="7" s="1"/>
  <c r="CE97" i="1"/>
  <c r="CE108" i="1"/>
  <c r="CE119" i="1"/>
  <c r="M94" i="7"/>
  <c r="CB51" i="1" l="1"/>
  <c r="CB62" i="1" s="1"/>
  <c r="CM39" i="2"/>
  <c r="BZ82" i="1"/>
  <c r="BZ60" i="1"/>
  <c r="CA50" i="1"/>
  <c r="CA61" i="1" s="1"/>
  <c r="CA42" i="11"/>
  <c r="CA20" i="11" s="1"/>
  <c r="CA41" i="11"/>
  <c r="CA19" i="11" s="1"/>
  <c r="CA43" i="11"/>
  <c r="CA21" i="11" s="1"/>
  <c r="CA40" i="11"/>
  <c r="CA18" i="11" s="1"/>
  <c r="CA17" i="11"/>
  <c r="CB57" i="11"/>
  <c r="CB54" i="11"/>
  <c r="CB56" i="11"/>
  <c r="CB55" i="11"/>
  <c r="CB53" i="11"/>
  <c r="CF64" i="1"/>
  <c r="CL65" i="1"/>
  <c r="CF13" i="3"/>
  <c r="CF15" i="3" s="1"/>
  <c r="CF34" i="3" s="1"/>
  <c r="CA15" i="1"/>
  <c r="F95" i="7"/>
  <c r="CA12" i="1"/>
  <c r="G95" i="7" s="1"/>
  <c r="CE104" i="3"/>
  <c r="CE29" i="3"/>
  <c r="CE99" i="3" s="1"/>
  <c r="BZ66" i="1"/>
  <c r="O94" i="7" s="1"/>
  <c r="N94" i="7"/>
  <c r="CL76" i="1"/>
  <c r="CL87" i="1" s="1"/>
  <c r="CL28" i="2"/>
  <c r="CG10" i="3"/>
  <c r="CA24" i="2"/>
  <c r="CA72" i="1"/>
  <c r="CA40" i="2"/>
  <c r="CA43" i="2" s="1"/>
  <c r="CA49" i="2"/>
  <c r="CA34" i="1"/>
  <c r="CB35" i="2"/>
  <c r="CC36" i="2"/>
  <c r="CD37" i="2"/>
  <c r="CG38" i="3"/>
  <c r="CG38" i="2"/>
  <c r="CB11" i="2"/>
  <c r="BZ77" i="1"/>
  <c r="BZ88" i="2"/>
  <c r="CC26" i="2"/>
  <c r="CC74" i="1"/>
  <c r="CC85" i="1" s="1"/>
  <c r="CB25" i="2"/>
  <c r="CB73" i="1"/>
  <c r="CB84" i="1" s="1"/>
  <c r="CB11" i="1"/>
  <c r="CB22" i="11" s="1"/>
  <c r="BZ29" i="2"/>
  <c r="BZ23" i="1"/>
  <c r="BZ115" i="2"/>
  <c r="BZ104" i="2"/>
  <c r="CF27" i="2"/>
  <c r="CF75" i="1"/>
  <c r="CF86" i="1" s="1"/>
  <c r="CG35" i="3" l="1"/>
  <c r="CG50" i="3" s="1"/>
  <c r="CG72" i="3" s="1"/>
  <c r="CG24" i="3" s="1"/>
  <c r="CG105" i="3" s="1"/>
  <c r="CR39" i="3"/>
  <c r="CR54" i="3" s="1"/>
  <c r="CR76" i="3" s="1"/>
  <c r="CR28" i="3" s="1"/>
  <c r="CR109" i="3" s="1"/>
  <c r="CA83" i="1"/>
  <c r="E95" i="7"/>
  <c r="CB38" i="11"/>
  <c r="CA14" i="1"/>
  <c r="H95" i="7" s="1"/>
  <c r="CF49" i="3"/>
  <c r="CF71" i="3" s="1"/>
  <c r="CH36" i="3"/>
  <c r="CH51" i="3" s="1"/>
  <c r="CH73" i="3" s="1"/>
  <c r="CH25" i="3" s="1"/>
  <c r="CH106" i="3" s="1"/>
  <c r="CF40" i="3"/>
  <c r="CF43" i="3" s="1"/>
  <c r="CI37" i="3"/>
  <c r="CI52" i="3" s="1"/>
  <c r="CI74" i="3" s="1"/>
  <c r="CI26" i="3" s="1"/>
  <c r="CI107" i="3" s="1"/>
  <c r="CF119" i="2"/>
  <c r="CF108" i="2"/>
  <c r="CF27" i="1"/>
  <c r="BZ121" i="2"/>
  <c r="BZ110" i="2"/>
  <c r="BZ99" i="2"/>
  <c r="CB117" i="2"/>
  <c r="CB106" i="2"/>
  <c r="CB25" i="1"/>
  <c r="Q94" i="7"/>
  <c r="BZ88" i="1"/>
  <c r="P94" i="7" s="1"/>
  <c r="CB50" i="2"/>
  <c r="CB35" i="1"/>
  <c r="L96" i="7"/>
  <c r="CB13" i="2"/>
  <c r="CC7" i="2"/>
  <c r="CM39" i="1"/>
  <c r="CM54" i="2"/>
  <c r="CG9" i="3"/>
  <c r="CG11" i="3" s="1"/>
  <c r="CG53" i="3"/>
  <c r="CG75" i="3" s="1"/>
  <c r="CG27" i="3" s="1"/>
  <c r="CG108" i="3" s="1"/>
  <c r="CA40" i="1"/>
  <c r="CA43" i="1" s="1"/>
  <c r="I95" i="7"/>
  <c r="CC107" i="2"/>
  <c r="CC26" i="1"/>
  <c r="CC118" i="2"/>
  <c r="CG53" i="2"/>
  <c r="CG38" i="1"/>
  <c r="CD52" i="2"/>
  <c r="CD37" i="1"/>
  <c r="CA71" i="2"/>
  <c r="CA55" i="2"/>
  <c r="CA66" i="2" s="1"/>
  <c r="CA49" i="1"/>
  <c r="CL109" i="2"/>
  <c r="CL28" i="1"/>
  <c r="CL120" i="2"/>
  <c r="CE110" i="3"/>
  <c r="BZ93" i="1"/>
  <c r="BZ29" i="1"/>
  <c r="BZ104" i="1"/>
  <c r="BZ115" i="1"/>
  <c r="CC36" i="1"/>
  <c r="CC51" i="2"/>
  <c r="CB42" i="2"/>
  <c r="CB42" i="1" s="1"/>
  <c r="C96" i="7" s="1"/>
  <c r="CA105" i="2"/>
  <c r="CA24" i="1"/>
  <c r="CA116" i="2"/>
  <c r="CB41" i="11" l="1"/>
  <c r="CB19" i="11" s="1"/>
  <c r="CB42" i="11"/>
  <c r="CB20" i="11" s="1"/>
  <c r="CB40" i="11"/>
  <c r="CB18" i="11" s="1"/>
  <c r="CB43" i="11"/>
  <c r="CB21" i="11" s="1"/>
  <c r="CB17" i="11"/>
  <c r="CF55" i="3"/>
  <c r="CF66" i="3" s="1"/>
  <c r="CG42" i="3"/>
  <c r="CB15" i="2"/>
  <c r="CB15" i="1" s="1"/>
  <c r="CB13" i="1"/>
  <c r="CA60" i="1"/>
  <c r="CA55" i="1"/>
  <c r="CD74" i="2"/>
  <c r="CD52" i="1"/>
  <c r="CD63" i="1" s="1"/>
  <c r="CC118" i="1"/>
  <c r="CC96" i="1"/>
  <c r="CC107" i="1"/>
  <c r="CA44" i="1"/>
  <c r="K95" i="7" s="1"/>
  <c r="J95" i="7"/>
  <c r="CH7" i="3"/>
  <c r="CG13" i="3"/>
  <c r="CG15" i="3" s="1"/>
  <c r="CG34" i="3" s="1"/>
  <c r="CS39" i="3" s="1"/>
  <c r="CB50" i="1"/>
  <c r="CB61" i="1" s="1"/>
  <c r="CB72" i="2"/>
  <c r="BZ121" i="1"/>
  <c r="U94" i="7" s="1"/>
  <c r="S94" i="7"/>
  <c r="BZ110" i="1"/>
  <c r="T94" i="7" s="1"/>
  <c r="BZ99" i="1"/>
  <c r="R94" i="7" s="1"/>
  <c r="CM54" i="1"/>
  <c r="CM65" i="1" s="1"/>
  <c r="CM76" i="2"/>
  <c r="CF108" i="1"/>
  <c r="CF119" i="1"/>
  <c r="CF97" i="1"/>
  <c r="CL120" i="1"/>
  <c r="CL109" i="1"/>
  <c r="CL98" i="1"/>
  <c r="CA23" i="2"/>
  <c r="CA77" i="2"/>
  <c r="CA71" i="1"/>
  <c r="CA82" i="1" s="1"/>
  <c r="CG75" i="2"/>
  <c r="CG53" i="1"/>
  <c r="CG64" i="1" s="1"/>
  <c r="CF23" i="3"/>
  <c r="CF77" i="3"/>
  <c r="M95" i="7"/>
  <c r="CA116" i="1"/>
  <c r="CA105" i="1"/>
  <c r="CA94" i="1"/>
  <c r="CC73" i="2"/>
  <c r="CC51" i="1"/>
  <c r="CC62" i="1" s="1"/>
  <c r="CC9" i="2"/>
  <c r="CC9" i="1" s="1"/>
  <c r="CC44" i="11" s="1"/>
  <c r="CC10" i="2"/>
  <c r="CC10" i="1" s="1"/>
  <c r="CC58" i="11" s="1"/>
  <c r="CC7" i="1"/>
  <c r="CB106" i="1"/>
  <c r="CB117" i="1"/>
  <c r="CB95" i="1"/>
  <c r="CC38" i="11" l="1"/>
  <c r="CC43" i="11" s="1"/>
  <c r="CC57" i="11"/>
  <c r="CC56" i="11"/>
  <c r="CC55" i="11"/>
  <c r="CC53" i="11"/>
  <c r="CC54" i="11"/>
  <c r="CF88" i="3"/>
  <c r="CB34" i="2"/>
  <c r="F96" i="7"/>
  <c r="CB12" i="1"/>
  <c r="G96" i="7" s="1"/>
  <c r="CC11" i="1"/>
  <c r="CC22" i="11" s="1"/>
  <c r="CG49" i="3"/>
  <c r="CG40" i="3"/>
  <c r="CG43" i="3" s="1"/>
  <c r="CH35" i="3"/>
  <c r="CH50" i="3" s="1"/>
  <c r="CH72" i="3" s="1"/>
  <c r="CH24" i="3" s="1"/>
  <c r="CH105" i="3" s="1"/>
  <c r="CI36" i="3"/>
  <c r="CI51" i="3" s="1"/>
  <c r="CI73" i="3" s="1"/>
  <c r="CI25" i="3" s="1"/>
  <c r="CI106" i="3" s="1"/>
  <c r="CJ37" i="3"/>
  <c r="CJ52" i="3" s="1"/>
  <c r="CJ74" i="3" s="1"/>
  <c r="CJ26" i="3" s="1"/>
  <c r="CJ107" i="3" s="1"/>
  <c r="CS54" i="3"/>
  <c r="CS76" i="3" s="1"/>
  <c r="CS28" i="3" s="1"/>
  <c r="CS109" i="3" s="1"/>
  <c r="CD74" i="1"/>
  <c r="CD85" i="1" s="1"/>
  <c r="CD26" i="2"/>
  <c r="CC11" i="2"/>
  <c r="CF104" i="3"/>
  <c r="CF29" i="3"/>
  <c r="CF99" i="3" s="1"/>
  <c r="CA77" i="1"/>
  <c r="CA88" i="2"/>
  <c r="CH10" i="3"/>
  <c r="CA66" i="1"/>
  <c r="O95" i="7" s="1"/>
  <c r="N95" i="7"/>
  <c r="CG75" i="1"/>
  <c r="CG86" i="1" s="1"/>
  <c r="CG27" i="2"/>
  <c r="CB14" i="1"/>
  <c r="H96" i="7" s="1"/>
  <c r="E96" i="7"/>
  <c r="CB24" i="2"/>
  <c r="CB72" i="1"/>
  <c r="CB83" i="1" s="1"/>
  <c r="CC73" i="1"/>
  <c r="CC84" i="1" s="1"/>
  <c r="CC25" i="2"/>
  <c r="CA23" i="1"/>
  <c r="CA115" i="2"/>
  <c r="CA29" i="2"/>
  <c r="CA104" i="2"/>
  <c r="CM28" i="2"/>
  <c r="CM76" i="1"/>
  <c r="CM87" i="1" s="1"/>
  <c r="CH38" i="2" l="1"/>
  <c r="CH53" i="2" s="1"/>
  <c r="CN39" i="2"/>
  <c r="CN39" i="1" s="1"/>
  <c r="CC21" i="11"/>
  <c r="CC17" i="11"/>
  <c r="CC42" i="11"/>
  <c r="CC20" i="11" s="1"/>
  <c r="CC40" i="11"/>
  <c r="CC18" i="11" s="1"/>
  <c r="CC41" i="11"/>
  <c r="CC19" i="11" s="1"/>
  <c r="CB40" i="2"/>
  <c r="CB43" i="2" s="1"/>
  <c r="CH38" i="3"/>
  <c r="CH9" i="3" s="1"/>
  <c r="CH11" i="3" s="1"/>
  <c r="CD36" i="2"/>
  <c r="CD51" i="2" s="1"/>
  <c r="CC35" i="2"/>
  <c r="CC50" i="2" s="1"/>
  <c r="CB49" i="2"/>
  <c r="CB55" i="2" s="1"/>
  <c r="CE37" i="2"/>
  <c r="CE37" i="1" s="1"/>
  <c r="CB34" i="1"/>
  <c r="CB40" i="1" s="1"/>
  <c r="L97" i="7"/>
  <c r="CA99" i="2"/>
  <c r="CA121" i="2"/>
  <c r="CA110" i="2"/>
  <c r="CG27" i="1"/>
  <c r="CG119" i="2"/>
  <c r="CG108" i="2"/>
  <c r="CD7" i="2"/>
  <c r="CC13" i="2"/>
  <c r="CM28" i="1"/>
  <c r="CM109" i="2"/>
  <c r="CM120" i="2"/>
  <c r="CA115" i="1"/>
  <c r="CA104" i="1"/>
  <c r="CA93" i="1"/>
  <c r="CA29" i="1"/>
  <c r="CB116" i="2"/>
  <c r="CB24" i="1"/>
  <c r="CB105" i="2"/>
  <c r="Q95" i="7"/>
  <c r="CA88" i="1"/>
  <c r="P95" i="7" s="1"/>
  <c r="CD107" i="2"/>
  <c r="CD26" i="1"/>
  <c r="CD118" i="2"/>
  <c r="CH42" i="3"/>
  <c r="CC117" i="2"/>
  <c r="CC106" i="2"/>
  <c r="CC25" i="1"/>
  <c r="CF110" i="3"/>
  <c r="CG55" i="3"/>
  <c r="CG66" i="3" s="1"/>
  <c r="CG71" i="3"/>
  <c r="CC42" i="2" l="1"/>
  <c r="CC42" i="1" s="1"/>
  <c r="C97" i="7" s="1"/>
  <c r="CB66" i="2"/>
  <c r="CH38" i="1"/>
  <c r="CB49" i="1"/>
  <c r="CB55" i="1" s="1"/>
  <c r="CH53" i="3"/>
  <c r="CH75" i="3" s="1"/>
  <c r="CH27" i="3" s="1"/>
  <c r="CH108" i="3" s="1"/>
  <c r="CC35" i="1"/>
  <c r="CD36" i="1"/>
  <c r="CN54" i="2"/>
  <c r="CN54" i="1" s="1"/>
  <c r="CN65" i="1" s="1"/>
  <c r="CE52" i="2"/>
  <c r="CE74" i="2" s="1"/>
  <c r="CB71" i="2"/>
  <c r="CB71" i="1" s="1"/>
  <c r="I96" i="7"/>
  <c r="CC15" i="2"/>
  <c r="CC34" i="2" s="1"/>
  <c r="CC13" i="1"/>
  <c r="M96" i="7"/>
  <c r="CA110" i="1"/>
  <c r="T95" i="7" s="1"/>
  <c r="S95" i="7"/>
  <c r="CA99" i="1"/>
  <c r="R95" i="7" s="1"/>
  <c r="CA121" i="1"/>
  <c r="U95" i="7" s="1"/>
  <c r="CC72" i="2"/>
  <c r="CC50" i="1"/>
  <c r="CD118" i="1"/>
  <c r="CD96" i="1"/>
  <c r="CD107" i="1"/>
  <c r="CH75" i="2"/>
  <c r="CB43" i="1"/>
  <c r="CB94" i="1"/>
  <c r="CB105" i="1"/>
  <c r="CB116" i="1"/>
  <c r="CM98" i="1"/>
  <c r="CM109" i="1"/>
  <c r="CM120" i="1"/>
  <c r="CG108" i="1"/>
  <c r="CG97" i="1"/>
  <c r="CG119" i="1"/>
  <c r="I32" i="9"/>
  <c r="CD51" i="1"/>
  <c r="CD73" i="2"/>
  <c r="CG23" i="3"/>
  <c r="CG77" i="3"/>
  <c r="CG88" i="3" s="1"/>
  <c r="CC117" i="1"/>
  <c r="CC95" i="1"/>
  <c r="CC106" i="1"/>
  <c r="CI7" i="3"/>
  <c r="CH13" i="3"/>
  <c r="CH15" i="3" s="1"/>
  <c r="CH34" i="3" s="1"/>
  <c r="CD9" i="2"/>
  <c r="CD9" i="1" s="1"/>
  <c r="CD44" i="11" s="1"/>
  <c r="CD7" i="1"/>
  <c r="CD10" i="2"/>
  <c r="CD10" i="1" s="1"/>
  <c r="CD58" i="11" s="1"/>
  <c r="CO39" i="2" l="1"/>
  <c r="CD55" i="11"/>
  <c r="CD54" i="11"/>
  <c r="CD57" i="11"/>
  <c r="CD56" i="11"/>
  <c r="CD53" i="11"/>
  <c r="CB60" i="1"/>
  <c r="CH53" i="1"/>
  <c r="CH64" i="1" s="1"/>
  <c r="CC61" i="1"/>
  <c r="CB82" i="1"/>
  <c r="CD62" i="1"/>
  <c r="CB23" i="2"/>
  <c r="CB115" i="2" s="1"/>
  <c r="CE52" i="1"/>
  <c r="CE63" i="1" s="1"/>
  <c r="CN76" i="2"/>
  <c r="CN28" i="2" s="1"/>
  <c r="CB77" i="2"/>
  <c r="CB88" i="2" s="1"/>
  <c r="CC15" i="1"/>
  <c r="F97" i="7"/>
  <c r="CC12" i="1"/>
  <c r="G97" i="7" s="1"/>
  <c r="CD11" i="2"/>
  <c r="CE7" i="2" s="1"/>
  <c r="CD11" i="1"/>
  <c r="CI10" i="3"/>
  <c r="CD73" i="1"/>
  <c r="CD84" i="1" s="1"/>
  <c r="CD25" i="2"/>
  <c r="CE36" i="2"/>
  <c r="CD35" i="2"/>
  <c r="CC40" i="2"/>
  <c r="CC43" i="2" s="1"/>
  <c r="CC34" i="1"/>
  <c r="CC49" i="2"/>
  <c r="CI38" i="2"/>
  <c r="CF37" i="2"/>
  <c r="CI38" i="3"/>
  <c r="CE26" i="2"/>
  <c r="CE74" i="1"/>
  <c r="CH27" i="2"/>
  <c r="CH75" i="1"/>
  <c r="N96" i="7"/>
  <c r="CB66" i="1"/>
  <c r="O96" i="7" s="1"/>
  <c r="CC72" i="1"/>
  <c r="CC83" i="1" s="1"/>
  <c r="CC24" i="2"/>
  <c r="CH49" i="3"/>
  <c r="CH40" i="3"/>
  <c r="CH43" i="3" s="1"/>
  <c r="CI35" i="3"/>
  <c r="CI50" i="3" s="1"/>
  <c r="CI72" i="3" s="1"/>
  <c r="CI24" i="3" s="1"/>
  <c r="CI105" i="3" s="1"/>
  <c r="CJ36" i="3"/>
  <c r="CJ51" i="3" s="1"/>
  <c r="CJ73" i="3" s="1"/>
  <c r="CJ25" i="3" s="1"/>
  <c r="CJ106" i="3" s="1"/>
  <c r="CK37" i="3"/>
  <c r="CK52" i="3" s="1"/>
  <c r="CK74" i="3" s="1"/>
  <c r="CK26" i="3" s="1"/>
  <c r="CK107" i="3" s="1"/>
  <c r="CG29" i="3"/>
  <c r="CG99" i="3" s="1"/>
  <c r="CG104" i="3"/>
  <c r="CB44" i="1"/>
  <c r="K96" i="7" s="1"/>
  <c r="J96" i="7"/>
  <c r="L98" i="7" l="1"/>
  <c r="CD22" i="11"/>
  <c r="CC14" i="1"/>
  <c r="H97" i="7" s="1"/>
  <c r="CD38" i="11"/>
  <c r="CH86" i="1"/>
  <c r="CE85" i="1"/>
  <c r="CB29" i="2"/>
  <c r="CB121" i="2" s="1"/>
  <c r="CB104" i="2"/>
  <c r="CB23" i="1"/>
  <c r="CB93" i="1" s="1"/>
  <c r="CN76" i="1"/>
  <c r="CN87" i="1" s="1"/>
  <c r="CB77" i="1"/>
  <c r="Q96" i="7" s="1"/>
  <c r="E97" i="7"/>
  <c r="CD13" i="2"/>
  <c r="CH119" i="2"/>
  <c r="CH108" i="2"/>
  <c r="CH27" i="1"/>
  <c r="CI9" i="3"/>
  <c r="CI11" i="3" s="1"/>
  <c r="CI53" i="3"/>
  <c r="CI75" i="3" s="1"/>
  <c r="CI27" i="3" s="1"/>
  <c r="CI108" i="3" s="1"/>
  <c r="CC49" i="1"/>
  <c r="CC55" i="2"/>
  <c r="CC66" i="2" s="1"/>
  <c r="CC71" i="2"/>
  <c r="CN109" i="2"/>
  <c r="CN28" i="1"/>
  <c r="CN120" i="2"/>
  <c r="CI42" i="3"/>
  <c r="CO54" i="2"/>
  <c r="CO39" i="1"/>
  <c r="CH55" i="3"/>
  <c r="CH66" i="3" s="1"/>
  <c r="CH71" i="3"/>
  <c r="CE118" i="2"/>
  <c r="CE107" i="2"/>
  <c r="CE26" i="1"/>
  <c r="CF52" i="2"/>
  <c r="CF37" i="1"/>
  <c r="CD42" i="2"/>
  <c r="CD42" i="1" s="1"/>
  <c r="C98" i="7" s="1"/>
  <c r="CE9" i="2"/>
  <c r="CE9" i="1" s="1"/>
  <c r="CE44" i="11" s="1"/>
  <c r="CE10" i="2"/>
  <c r="CE10" i="1" s="1"/>
  <c r="CE58" i="11" s="1"/>
  <c r="CE7" i="1"/>
  <c r="CE36" i="1"/>
  <c r="CE51" i="2"/>
  <c r="I97" i="7"/>
  <c r="CC40" i="1"/>
  <c r="CD25" i="1"/>
  <c r="CD117" i="2"/>
  <c r="CD106" i="2"/>
  <c r="CG110" i="3"/>
  <c r="CC105" i="2"/>
  <c r="CC24" i="1"/>
  <c r="CC116" i="2"/>
  <c r="CI53" i="2"/>
  <c r="CI38" i="1"/>
  <c r="CD50" i="2"/>
  <c r="CD35" i="1"/>
  <c r="CE54" i="11" l="1"/>
  <c r="CE57" i="11"/>
  <c r="CE53" i="11"/>
  <c r="CE55" i="11"/>
  <c r="CE56" i="11"/>
  <c r="CD43" i="11"/>
  <c r="CD21" i="11" s="1"/>
  <c r="CD17" i="11"/>
  <c r="CD41" i="11"/>
  <c r="CD19" i="11" s="1"/>
  <c r="CD42" i="11"/>
  <c r="CD20" i="11" s="1"/>
  <c r="CD40" i="11"/>
  <c r="CD18" i="11" s="1"/>
  <c r="CB99" i="2"/>
  <c r="CB115" i="1"/>
  <c r="CB110" i="2"/>
  <c r="CB29" i="1"/>
  <c r="S96" i="7" s="1"/>
  <c r="CB104" i="1"/>
  <c r="CB88" i="1"/>
  <c r="P96" i="7" s="1"/>
  <c r="CD15" i="2"/>
  <c r="CD34" i="2" s="1"/>
  <c r="CD13" i="1"/>
  <c r="CE11" i="1"/>
  <c r="CE22" i="11" s="1"/>
  <c r="CE11" i="2"/>
  <c r="CE13" i="2" s="1"/>
  <c r="M97" i="7"/>
  <c r="CC77" i="2"/>
  <c r="CC71" i="1"/>
  <c r="CC82" i="1" s="1"/>
  <c r="CC23" i="2"/>
  <c r="CI13" i="3"/>
  <c r="CI15" i="3" s="1"/>
  <c r="CI34" i="3" s="1"/>
  <c r="CJ7" i="3"/>
  <c r="CD50" i="1"/>
  <c r="CD61" i="1" s="1"/>
  <c r="CD72" i="2"/>
  <c r="CC94" i="1"/>
  <c r="CC105" i="1"/>
  <c r="CC116" i="1"/>
  <c r="CF52" i="1"/>
  <c r="CF63" i="1" s="1"/>
  <c r="CF74" i="2"/>
  <c r="CH23" i="3"/>
  <c r="CH77" i="3"/>
  <c r="CH88" i="3" s="1"/>
  <c r="CH108" i="1"/>
  <c r="CH97" i="1"/>
  <c r="CH119" i="1"/>
  <c r="CD106" i="1"/>
  <c r="CD117" i="1"/>
  <c r="CD95" i="1"/>
  <c r="CE73" i="2"/>
  <c r="CE51" i="1"/>
  <c r="CE62" i="1" s="1"/>
  <c r="CE107" i="1"/>
  <c r="CE118" i="1"/>
  <c r="CE96" i="1"/>
  <c r="CO54" i="1"/>
  <c r="CO65" i="1" s="1"/>
  <c r="CO76" i="2"/>
  <c r="CN109" i="1"/>
  <c r="CN120" i="1"/>
  <c r="CN98" i="1"/>
  <c r="CC55" i="1"/>
  <c r="CC60" i="1"/>
  <c r="CI75" i="2"/>
  <c r="CI53" i="1"/>
  <c r="CI64" i="1" s="1"/>
  <c r="CC43" i="1"/>
  <c r="CP39" i="2" l="1"/>
  <c r="CP54" i="2" s="1"/>
  <c r="CB121" i="1"/>
  <c r="U96" i="7" s="1"/>
  <c r="CB99" i="1"/>
  <c r="R96" i="7" s="1"/>
  <c r="CB110" i="1"/>
  <c r="T96" i="7" s="1"/>
  <c r="CE35" i="2"/>
  <c r="CE35" i="1" s="1"/>
  <c r="CJ38" i="3"/>
  <c r="CJ9" i="3" s="1"/>
  <c r="CD49" i="2"/>
  <c r="CD55" i="2" s="1"/>
  <c r="CG37" i="2"/>
  <c r="CG37" i="1" s="1"/>
  <c r="CD40" i="2"/>
  <c r="CD43" i="2" s="1"/>
  <c r="CJ38" i="2"/>
  <c r="CJ53" i="2" s="1"/>
  <c r="CD34" i="1"/>
  <c r="CD40" i="1" s="1"/>
  <c r="CD43" i="1" s="1"/>
  <c r="CF36" i="2"/>
  <c r="CF51" i="2" s="1"/>
  <c r="CD15" i="1"/>
  <c r="F98" i="7"/>
  <c r="CD12" i="1"/>
  <c r="G98" i="7" s="1"/>
  <c r="CE15" i="2"/>
  <c r="CE34" i="2" s="1"/>
  <c r="CQ39" i="2" s="1"/>
  <c r="CE13" i="1"/>
  <c r="F99" i="7" s="1"/>
  <c r="L99" i="7"/>
  <c r="CF7" i="2"/>
  <c r="CF9" i="2" s="1"/>
  <c r="CF9" i="1" s="1"/>
  <c r="CF44" i="11" s="1"/>
  <c r="CI75" i="1"/>
  <c r="CI86" i="1" s="1"/>
  <c r="CI27" i="2"/>
  <c r="CF74" i="1"/>
  <c r="CF85" i="1" s="1"/>
  <c r="CF26" i="2"/>
  <c r="CK36" i="3"/>
  <c r="CK51" i="3" s="1"/>
  <c r="CK73" i="3" s="1"/>
  <c r="CK25" i="3" s="1"/>
  <c r="CK106" i="3" s="1"/>
  <c r="CJ35" i="3"/>
  <c r="CJ50" i="3" s="1"/>
  <c r="CJ72" i="3" s="1"/>
  <c r="CJ24" i="3" s="1"/>
  <c r="CJ105" i="3" s="1"/>
  <c r="CI40" i="3"/>
  <c r="CI43" i="3" s="1"/>
  <c r="CI49" i="3"/>
  <c r="CL37" i="3"/>
  <c r="CL52" i="3" s="1"/>
  <c r="CL74" i="3" s="1"/>
  <c r="CL26" i="3" s="1"/>
  <c r="CL107" i="3" s="1"/>
  <c r="CD24" i="2"/>
  <c r="CD72" i="1"/>
  <c r="CD83" i="1" s="1"/>
  <c r="CC115" i="2"/>
  <c r="CC23" i="1"/>
  <c r="CC104" i="2"/>
  <c r="CC29" i="2"/>
  <c r="CC44" i="1"/>
  <c r="K97" i="7" s="1"/>
  <c r="J97" i="7"/>
  <c r="N97" i="7"/>
  <c r="CC66" i="1"/>
  <c r="O97" i="7" s="1"/>
  <c r="CO76" i="1"/>
  <c r="CO87" i="1" s="1"/>
  <c r="CO28" i="2"/>
  <c r="CE73" i="1"/>
  <c r="CE84" i="1" s="1"/>
  <c r="CE25" i="2"/>
  <c r="CH29" i="3"/>
  <c r="CH99" i="3" s="1"/>
  <c r="CH104" i="3"/>
  <c r="CJ10" i="3"/>
  <c r="CC88" i="2"/>
  <c r="CC77" i="1"/>
  <c r="CP39" i="1" l="1"/>
  <c r="CE38" i="11"/>
  <c r="CD49" i="1"/>
  <c r="CD60" i="1" s="1"/>
  <c r="CD71" i="2"/>
  <c r="CD23" i="2" s="1"/>
  <c r="CE50" i="2"/>
  <c r="CE50" i="1" s="1"/>
  <c r="CE61" i="1" s="1"/>
  <c r="CJ38" i="1"/>
  <c r="CE15" i="1"/>
  <c r="CJ53" i="3"/>
  <c r="CJ75" i="3" s="1"/>
  <c r="CJ27" i="3" s="1"/>
  <c r="CJ108" i="3" s="1"/>
  <c r="I98" i="7"/>
  <c r="CF36" i="1"/>
  <c r="CD66" i="2"/>
  <c r="CE42" i="2"/>
  <c r="CE42" i="1" s="1"/>
  <c r="C99" i="7" s="1"/>
  <c r="CG52" i="2"/>
  <c r="CG74" i="2" s="1"/>
  <c r="CF10" i="2"/>
  <c r="CF10" i="1" s="1"/>
  <c r="CF58" i="11" s="1"/>
  <c r="CD14" i="1"/>
  <c r="H98" i="7" s="1"/>
  <c r="E98" i="7"/>
  <c r="CE12" i="1"/>
  <c r="G99" i="7" s="1"/>
  <c r="CF7" i="1"/>
  <c r="CJ11" i="3"/>
  <c r="CJ13" i="3" s="1"/>
  <c r="CJ15" i="3" s="1"/>
  <c r="CJ34" i="3" s="1"/>
  <c r="CP76" i="2"/>
  <c r="CP54" i="1"/>
  <c r="CP65" i="1" s="1"/>
  <c r="Q97" i="7"/>
  <c r="CC88" i="1"/>
  <c r="P97" i="7" s="1"/>
  <c r="CD71" i="1"/>
  <c r="CI55" i="3"/>
  <c r="CI66" i="3" s="1"/>
  <c r="CI71" i="3"/>
  <c r="CF26" i="1"/>
  <c r="CF118" i="2"/>
  <c r="CF107" i="2"/>
  <c r="M98" i="7"/>
  <c r="CH110" i="3"/>
  <c r="CG36" i="2"/>
  <c r="CF35" i="2"/>
  <c r="CE49" i="2"/>
  <c r="CE34" i="1"/>
  <c r="CE40" i="2"/>
  <c r="CK38" i="2"/>
  <c r="CK38" i="3"/>
  <c r="CH37" i="2"/>
  <c r="CO28" i="1"/>
  <c r="CO109" i="2"/>
  <c r="CO120" i="2"/>
  <c r="CJ75" i="2"/>
  <c r="CC121" i="2"/>
  <c r="CC99" i="2"/>
  <c r="CC110" i="2"/>
  <c r="CJ42" i="3"/>
  <c r="CE117" i="2"/>
  <c r="CE106" i="2"/>
  <c r="CE25" i="1"/>
  <c r="CD116" i="2"/>
  <c r="CD24" i="1"/>
  <c r="CD105" i="2"/>
  <c r="CF73" i="2"/>
  <c r="CF51" i="1"/>
  <c r="CI119" i="2"/>
  <c r="CI27" i="1"/>
  <c r="CI108" i="2"/>
  <c r="J98" i="7"/>
  <c r="CD44" i="1"/>
  <c r="K98" i="7" s="1"/>
  <c r="CC93" i="1"/>
  <c r="CC115" i="1"/>
  <c r="CC104" i="1"/>
  <c r="CC29" i="1"/>
  <c r="CE72" i="2"/>
  <c r="E99" i="7" l="1"/>
  <c r="CF38" i="11"/>
  <c r="CF53" i="11"/>
  <c r="CF55" i="11"/>
  <c r="CF56" i="11"/>
  <c r="CF57" i="11"/>
  <c r="CF54" i="11"/>
  <c r="CE42" i="11"/>
  <c r="CE20" i="11" s="1"/>
  <c r="CE43" i="11"/>
  <c r="CE21" i="11" s="1"/>
  <c r="CE41" i="11"/>
  <c r="CE19" i="11" s="1"/>
  <c r="CE40" i="11"/>
  <c r="CE18" i="11" s="1"/>
  <c r="CE17" i="11"/>
  <c r="CD77" i="2"/>
  <c r="CD77" i="1" s="1"/>
  <c r="CD55" i="1"/>
  <c r="CD66" i="1" s="1"/>
  <c r="O98" i="7" s="1"/>
  <c r="CD82" i="1"/>
  <c r="CE14" i="1"/>
  <c r="H99" i="7" s="1"/>
  <c r="CF11" i="1"/>
  <c r="CF62" i="1"/>
  <c r="CJ53" i="1"/>
  <c r="CJ64" i="1" s="1"/>
  <c r="CG52" i="1"/>
  <c r="CG63" i="1" s="1"/>
  <c r="CF11" i="2"/>
  <c r="CG7" i="2" s="1"/>
  <c r="CK7" i="3"/>
  <c r="CK10" i="3" s="1"/>
  <c r="CD116" i="1"/>
  <c r="CD94" i="1"/>
  <c r="CD105" i="1"/>
  <c r="CQ39" i="1"/>
  <c r="CQ54" i="2"/>
  <c r="CK53" i="3"/>
  <c r="CK75" i="3" s="1"/>
  <c r="CK27" i="3" s="1"/>
  <c r="CK108" i="3" s="1"/>
  <c r="CE55" i="2"/>
  <c r="CE66" i="2" s="1"/>
  <c r="CE49" i="1"/>
  <c r="CE71" i="2"/>
  <c r="CG26" i="2"/>
  <c r="CG74" i="1"/>
  <c r="CO98" i="1"/>
  <c r="CO120" i="1"/>
  <c r="CO109" i="1"/>
  <c r="CK53" i="2"/>
  <c r="CK38" i="1"/>
  <c r="CF50" i="2"/>
  <c r="CF35" i="1"/>
  <c r="CF96" i="1"/>
  <c r="CF107" i="1"/>
  <c r="CF118" i="1"/>
  <c r="CF25" i="2"/>
  <c r="CF73" i="1"/>
  <c r="CF84" i="1" s="1"/>
  <c r="CF42" i="2"/>
  <c r="CF42" i="1" s="1"/>
  <c r="C100" i="7" s="1"/>
  <c r="CI77" i="3"/>
  <c r="CI88" i="3" s="1"/>
  <c r="CI23" i="3"/>
  <c r="CD29" i="2"/>
  <c r="CD23" i="1"/>
  <c r="CD104" i="2"/>
  <c r="CD115" i="2"/>
  <c r="CP28" i="2"/>
  <c r="CP76" i="1"/>
  <c r="CP87" i="1" s="1"/>
  <c r="CJ75" i="1"/>
  <c r="CJ27" i="2"/>
  <c r="CH52" i="2"/>
  <c r="CH37" i="1"/>
  <c r="CG36" i="1"/>
  <c r="CG51" i="2"/>
  <c r="CE72" i="1"/>
  <c r="CE83" i="1" s="1"/>
  <c r="CE24" i="2"/>
  <c r="CI97" i="1"/>
  <c r="CI119" i="1"/>
  <c r="CI108" i="1"/>
  <c r="CE95" i="1"/>
  <c r="CE117" i="1"/>
  <c r="CE106" i="1"/>
  <c r="CE43" i="2"/>
  <c r="I99" i="7"/>
  <c r="CE40" i="1"/>
  <c r="CC99" i="1"/>
  <c r="R97" i="7" s="1"/>
  <c r="CC110" i="1"/>
  <c r="T97" i="7" s="1"/>
  <c r="S97" i="7"/>
  <c r="CC121" i="1"/>
  <c r="U97" i="7" s="1"/>
  <c r="CL36" i="3"/>
  <c r="CL51" i="3" s="1"/>
  <c r="CL73" i="3" s="1"/>
  <c r="CL25" i="3" s="1"/>
  <c r="CL106" i="3" s="1"/>
  <c r="CJ49" i="3"/>
  <c r="CJ40" i="3"/>
  <c r="CK35" i="3"/>
  <c r="CK50" i="3" s="1"/>
  <c r="CK72" i="3" s="1"/>
  <c r="CK24" i="3" s="1"/>
  <c r="CK105" i="3" s="1"/>
  <c r="CM37" i="3"/>
  <c r="CM52" i="3" s="1"/>
  <c r="CM74" i="3" s="1"/>
  <c r="CM26" i="3" s="1"/>
  <c r="CM107" i="3" s="1"/>
  <c r="CF17" i="11" l="1"/>
  <c r="CF41" i="11"/>
  <c r="CF19" i="11" s="1"/>
  <c r="CF42" i="11"/>
  <c r="CF20" i="11" s="1"/>
  <c r="CF40" i="11"/>
  <c r="CF18" i="11" s="1"/>
  <c r="CF43" i="11"/>
  <c r="CF21" i="11" s="1"/>
  <c r="L100" i="7"/>
  <c r="CF22" i="11"/>
  <c r="N98" i="7"/>
  <c r="CD88" i="2"/>
  <c r="CJ86" i="1"/>
  <c r="CF13" i="2"/>
  <c r="CF15" i="2" s="1"/>
  <c r="CF34" i="2" s="1"/>
  <c r="CR39" i="2" s="1"/>
  <c r="CG85" i="1"/>
  <c r="CK9" i="3"/>
  <c r="CK11" i="3" s="1"/>
  <c r="CL7" i="3" s="1"/>
  <c r="CJ71" i="3"/>
  <c r="CJ55" i="3"/>
  <c r="CJ66" i="3" s="1"/>
  <c r="CH52" i="1"/>
  <c r="CH63" i="1" s="1"/>
  <c r="CH74" i="2"/>
  <c r="CG73" i="2"/>
  <c r="CG51" i="1"/>
  <c r="CG62" i="1" s="1"/>
  <c r="CJ27" i="1"/>
  <c r="CJ119" i="2"/>
  <c r="CJ108" i="2"/>
  <c r="CD93" i="1"/>
  <c r="CD29" i="1"/>
  <c r="CD115" i="1"/>
  <c r="CD104" i="1"/>
  <c r="CE60" i="1"/>
  <c r="CE55" i="1"/>
  <c r="CQ54" i="1"/>
  <c r="CQ65" i="1" s="1"/>
  <c r="CQ76" i="2"/>
  <c r="M99" i="7"/>
  <c r="CP109" i="2"/>
  <c r="CP120" i="2"/>
  <c r="CP28" i="1"/>
  <c r="CD99" i="2"/>
  <c r="CD110" i="2"/>
  <c r="CD121" i="2"/>
  <c r="CD88" i="1"/>
  <c r="P98" i="7" s="1"/>
  <c r="Q98" i="7"/>
  <c r="CK53" i="1"/>
  <c r="CK64" i="1" s="1"/>
  <c r="CK75" i="2"/>
  <c r="CK42" i="3"/>
  <c r="CJ43" i="3"/>
  <c r="CE105" i="2"/>
  <c r="CE24" i="1"/>
  <c r="CE116" i="2"/>
  <c r="CI29" i="3"/>
  <c r="CI99" i="3" s="1"/>
  <c r="CI104" i="3"/>
  <c r="CG118" i="2"/>
  <c r="CG107" i="2"/>
  <c r="CG26" i="1"/>
  <c r="CF117" i="2"/>
  <c r="CF106" i="2"/>
  <c r="CF25" i="1"/>
  <c r="CF72" i="2"/>
  <c r="CF50" i="1"/>
  <c r="CF61" i="1" s="1"/>
  <c r="CE77" i="2"/>
  <c r="CE71" i="1"/>
  <c r="CE82" i="1" s="1"/>
  <c r="CE23" i="2"/>
  <c r="CG9" i="2"/>
  <c r="CG9" i="1" s="1"/>
  <c r="CG44" i="11" s="1"/>
  <c r="CG10" i="2"/>
  <c r="CG10" i="1" s="1"/>
  <c r="CG58" i="11" s="1"/>
  <c r="CG7" i="1"/>
  <c r="CE43" i="1"/>
  <c r="CG53" i="11" l="1"/>
  <c r="CG54" i="11"/>
  <c r="CG57" i="11"/>
  <c r="CG56" i="11"/>
  <c r="CG55" i="11"/>
  <c r="CF13" i="1"/>
  <c r="CF12" i="1" s="1"/>
  <c r="G100" i="7" s="1"/>
  <c r="CF15" i="1"/>
  <c r="CK13" i="3"/>
  <c r="CK15" i="3" s="1"/>
  <c r="CK34" i="3" s="1"/>
  <c r="CK49" i="3" s="1"/>
  <c r="CE88" i="2"/>
  <c r="CE77" i="1"/>
  <c r="CF40" i="2"/>
  <c r="CF43" i="2" s="1"/>
  <c r="CG35" i="2"/>
  <c r="CF49" i="2"/>
  <c r="CH36" i="2"/>
  <c r="CF34" i="1"/>
  <c r="CI37" i="2"/>
  <c r="CL38" i="3"/>
  <c r="CL38" i="2"/>
  <c r="N99" i="7"/>
  <c r="CE66" i="1"/>
  <c r="O99" i="7" s="1"/>
  <c r="CE44" i="1"/>
  <c r="K99" i="7" s="1"/>
  <c r="J99" i="7"/>
  <c r="CG96" i="1"/>
  <c r="CG107" i="1"/>
  <c r="CG118" i="1"/>
  <c r="I31" i="9"/>
  <c r="CI110" i="3"/>
  <c r="CF106" i="1"/>
  <c r="CF95" i="1"/>
  <c r="CF117" i="1"/>
  <c r="CE116" i="1"/>
  <c r="CE105" i="1"/>
  <c r="CE94" i="1"/>
  <c r="CP120" i="1"/>
  <c r="CP98" i="1"/>
  <c r="CP109" i="1"/>
  <c r="CH74" i="1"/>
  <c r="CH85" i="1" s="1"/>
  <c r="CH26" i="2"/>
  <c r="CG11" i="1"/>
  <c r="CG22" i="11" s="1"/>
  <c r="CK27" i="2"/>
  <c r="CK75" i="1"/>
  <c r="CK86" i="1" s="1"/>
  <c r="CL10" i="3"/>
  <c r="CD110" i="1"/>
  <c r="T98" i="7" s="1"/>
  <c r="S98" i="7"/>
  <c r="CD99" i="1"/>
  <c r="R98" i="7" s="1"/>
  <c r="CD121" i="1"/>
  <c r="U98" i="7" s="1"/>
  <c r="CJ119" i="1"/>
  <c r="CJ108" i="1"/>
  <c r="CJ97" i="1"/>
  <c r="CG11" i="2"/>
  <c r="CE29" i="2"/>
  <c r="CE23" i="1"/>
  <c r="CE115" i="2"/>
  <c r="CE104" i="2"/>
  <c r="CF72" i="1"/>
  <c r="CF83" i="1" s="1"/>
  <c r="CF24" i="2"/>
  <c r="CQ28" i="2"/>
  <c r="CQ76" i="1"/>
  <c r="CQ87" i="1" s="1"/>
  <c r="CG73" i="1"/>
  <c r="CG84" i="1" s="1"/>
  <c r="CG25" i="2"/>
  <c r="CJ77" i="3"/>
  <c r="CJ88" i="3" s="1"/>
  <c r="CJ23" i="3"/>
  <c r="E100" i="7" l="1"/>
  <c r="CG38" i="11"/>
  <c r="F100" i="7"/>
  <c r="CF14" i="1"/>
  <c r="H100" i="7" s="1"/>
  <c r="CK40" i="3"/>
  <c r="CK43" i="3" s="1"/>
  <c r="CL35" i="3"/>
  <c r="CL50" i="3" s="1"/>
  <c r="CL72" i="3" s="1"/>
  <c r="CL24" i="3" s="1"/>
  <c r="CL105" i="3" s="1"/>
  <c r="CN37" i="3"/>
  <c r="CN52" i="3" s="1"/>
  <c r="CN74" i="3" s="1"/>
  <c r="CN26" i="3" s="1"/>
  <c r="CN107" i="3" s="1"/>
  <c r="CM36" i="3"/>
  <c r="CM51" i="3" s="1"/>
  <c r="CM73" i="3" s="1"/>
  <c r="CM25" i="3" s="1"/>
  <c r="CM106" i="3" s="1"/>
  <c r="CE99" i="2"/>
  <c r="CE110" i="2"/>
  <c r="CE121" i="2"/>
  <c r="CI52" i="2"/>
  <c r="CI37" i="1"/>
  <c r="CF55" i="2"/>
  <c r="CF66" i="2" s="1"/>
  <c r="CF71" i="2"/>
  <c r="CF49" i="1"/>
  <c r="CL9" i="3"/>
  <c r="CL11" i="3" s="1"/>
  <c r="CL53" i="3"/>
  <c r="CL75" i="3" s="1"/>
  <c r="CL27" i="3" s="1"/>
  <c r="CL108" i="3" s="1"/>
  <c r="CH51" i="2"/>
  <c r="CH36" i="1"/>
  <c r="CJ29" i="3"/>
  <c r="CJ99" i="3" s="1"/>
  <c r="CJ104" i="3"/>
  <c r="L101" i="7"/>
  <c r="CK71" i="3"/>
  <c r="CK55" i="3"/>
  <c r="CQ109" i="2"/>
  <c r="CQ120" i="2"/>
  <c r="CQ28" i="1"/>
  <c r="CH107" i="2"/>
  <c r="CH26" i="1"/>
  <c r="CH118" i="2"/>
  <c r="CR39" i="1"/>
  <c r="CR54" i="2"/>
  <c r="CG50" i="2"/>
  <c r="CG35" i="1"/>
  <c r="CK27" i="1"/>
  <c r="CK119" i="2"/>
  <c r="CK108" i="2"/>
  <c r="CE88" i="1"/>
  <c r="P99" i="7" s="1"/>
  <c r="Q99" i="7"/>
  <c r="CG13" i="2"/>
  <c r="CH7" i="2"/>
  <c r="CG117" i="2"/>
  <c r="CG25" i="1"/>
  <c r="CG106" i="2"/>
  <c r="CF116" i="2"/>
  <c r="CF105" i="2"/>
  <c r="CF24" i="1"/>
  <c r="CE93" i="1"/>
  <c r="CE115" i="1"/>
  <c r="CE104" i="1"/>
  <c r="CE29" i="1"/>
  <c r="CL53" i="2"/>
  <c r="CL38" i="1"/>
  <c r="I100" i="7"/>
  <c r="CF40" i="1"/>
  <c r="CG42" i="2"/>
  <c r="CG42" i="1" s="1"/>
  <c r="C101" i="7" s="1"/>
  <c r="C102" i="7" s="1"/>
  <c r="C9" i="7" s="1"/>
  <c r="CG40" i="11" l="1"/>
  <c r="CG18" i="11" s="1"/>
  <c r="CG17" i="11"/>
  <c r="CG42" i="11"/>
  <c r="CG20" i="11" s="1"/>
  <c r="CG43" i="11"/>
  <c r="CG21" i="11" s="1"/>
  <c r="CG41" i="11"/>
  <c r="CG19" i="11" s="1"/>
  <c r="CL42" i="3"/>
  <c r="CG15" i="2"/>
  <c r="CG15" i="1" s="1"/>
  <c r="CG13" i="1"/>
  <c r="CK66" i="3"/>
  <c r="M100" i="7"/>
  <c r="CF94" i="1"/>
  <c r="CF116" i="1"/>
  <c r="CF105" i="1"/>
  <c r="CG106" i="1"/>
  <c r="CG117" i="1"/>
  <c r="CG95" i="1"/>
  <c r="I30" i="9"/>
  <c r="CK119" i="1"/>
  <c r="CK97" i="1"/>
  <c r="CK108" i="1"/>
  <c r="CL13" i="3"/>
  <c r="CL15" i="3" s="1"/>
  <c r="CL34" i="3" s="1"/>
  <c r="CM7" i="3"/>
  <c r="CI74" i="2"/>
  <c r="CI52" i="1"/>
  <c r="CI63" i="1" s="1"/>
  <c r="L102" i="7"/>
  <c r="L9" i="7" s="1"/>
  <c r="I3" i="9" s="1"/>
  <c r="K8" i="8" s="1"/>
  <c r="CF71" i="1"/>
  <c r="CF82" i="1" s="1"/>
  <c r="CF77" i="2"/>
  <c r="CF23" i="2"/>
  <c r="CH9" i="2"/>
  <c r="CH9" i="1" s="1"/>
  <c r="CH44" i="11" s="1"/>
  <c r="CH7" i="1"/>
  <c r="CH10" i="2"/>
  <c r="CH10" i="1" s="1"/>
  <c r="CH58" i="11" s="1"/>
  <c r="CG50" i="1"/>
  <c r="CG61" i="1" s="1"/>
  <c r="CG72" i="2"/>
  <c r="CH118" i="1"/>
  <c r="CH96" i="1"/>
  <c r="CH107" i="1"/>
  <c r="CH73" i="2"/>
  <c r="CH51" i="1"/>
  <c r="CH62" i="1" s="1"/>
  <c r="CE99" i="1"/>
  <c r="R99" i="7" s="1"/>
  <c r="CE121" i="1"/>
  <c r="U99" i="7" s="1"/>
  <c r="S99" i="7"/>
  <c r="CE110" i="1"/>
  <c r="T99" i="7" s="1"/>
  <c r="CQ109" i="1"/>
  <c r="CQ98" i="1"/>
  <c r="CQ120" i="1"/>
  <c r="CK23" i="3"/>
  <c r="CK77" i="3"/>
  <c r="CK88" i="3" s="1"/>
  <c r="CJ110" i="3"/>
  <c r="CF55" i="1"/>
  <c r="CF60" i="1"/>
  <c r="CF43" i="1"/>
  <c r="CL75" i="2"/>
  <c r="CL53" i="1"/>
  <c r="CL64" i="1" s="1"/>
  <c r="CR54" i="1"/>
  <c r="CR65" i="1" s="1"/>
  <c r="CR76" i="2"/>
  <c r="CH56" i="11" l="1"/>
  <c r="CH55" i="11"/>
  <c r="CH54" i="11"/>
  <c r="CH53" i="11"/>
  <c r="CH57" i="11"/>
  <c r="CH38" i="11"/>
  <c r="CH43" i="11" s="1"/>
  <c r="CG34" i="2"/>
  <c r="CS39" i="2" s="1"/>
  <c r="F101" i="7"/>
  <c r="CG12" i="1"/>
  <c r="G101" i="7" s="1"/>
  <c r="CM10" i="3"/>
  <c r="CH73" i="1"/>
  <c r="CH84" i="1" s="1"/>
  <c r="CH25" i="2"/>
  <c r="CF44" i="1"/>
  <c r="K100" i="7" s="1"/>
  <c r="J100" i="7"/>
  <c r="E101" i="7"/>
  <c r="E102" i="7" s="1"/>
  <c r="CG14" i="1"/>
  <c r="H101" i="7" s="1"/>
  <c r="CH11" i="2"/>
  <c r="CF104" i="2"/>
  <c r="CF29" i="2"/>
  <c r="CF23" i="1"/>
  <c r="CF115" i="2"/>
  <c r="CL40" i="3"/>
  <c r="CL43" i="3" s="1"/>
  <c r="CL49" i="3"/>
  <c r="CN36" i="3"/>
  <c r="CN51" i="3" s="1"/>
  <c r="CN73" i="3" s="1"/>
  <c r="CN25" i="3" s="1"/>
  <c r="CN106" i="3" s="1"/>
  <c r="CM35" i="3"/>
  <c r="CM50" i="3" s="1"/>
  <c r="CM72" i="3" s="1"/>
  <c r="CM24" i="3" s="1"/>
  <c r="CM105" i="3" s="1"/>
  <c r="CO37" i="3"/>
  <c r="CO52" i="3" s="1"/>
  <c r="CO74" i="3" s="1"/>
  <c r="CO26" i="3" s="1"/>
  <c r="CO107" i="3" s="1"/>
  <c r="CL75" i="1"/>
  <c r="CL86" i="1" s="1"/>
  <c r="CL27" i="2"/>
  <c r="CG72" i="1"/>
  <c r="CG83" i="1" s="1"/>
  <c r="CG24" i="2"/>
  <c r="CI26" i="2"/>
  <c r="CI74" i="1"/>
  <c r="CI85" i="1" s="1"/>
  <c r="CR76" i="1"/>
  <c r="CR87" i="1" s="1"/>
  <c r="CR28" i="2"/>
  <c r="CF66" i="1"/>
  <c r="O100" i="7" s="1"/>
  <c r="N100" i="7"/>
  <c r="CK104" i="3"/>
  <c r="CK29" i="3"/>
  <c r="CK99" i="3" s="1"/>
  <c r="CH11" i="1"/>
  <c r="CH22" i="11" s="1"/>
  <c r="CF77" i="1"/>
  <c r="CF88" i="2"/>
  <c r="CH21" i="11" l="1"/>
  <c r="CH42" i="11"/>
  <c r="CH20" i="11" s="1"/>
  <c r="CH40" i="11"/>
  <c r="CH18" i="11" s="1"/>
  <c r="CH17" i="11"/>
  <c r="CH41" i="11"/>
  <c r="CH19" i="11" s="1"/>
  <c r="CG49" i="2"/>
  <c r="CG55" i="2" s="1"/>
  <c r="CS39" i="1"/>
  <c r="CM38" i="3"/>
  <c r="CM9" i="3" s="1"/>
  <c r="CM11" i="3" s="1"/>
  <c r="CJ37" i="2"/>
  <c r="CJ52" i="2" s="1"/>
  <c r="CI36" i="2"/>
  <c r="CI51" i="2" s="1"/>
  <c r="CG34" i="1"/>
  <c r="I101" i="7" s="1"/>
  <c r="I102" i="7" s="1"/>
  <c r="I9" i="7" s="1"/>
  <c r="I6" i="9" s="1"/>
  <c r="K12" i="8" s="1"/>
  <c r="CG40" i="2"/>
  <c r="CG43" i="2" s="1"/>
  <c r="CM38" i="2"/>
  <c r="CM53" i="2" s="1"/>
  <c r="CH35" i="2"/>
  <c r="CH50" i="2" s="1"/>
  <c r="F102" i="7"/>
  <c r="F9" i="7" s="1"/>
  <c r="G102" i="7"/>
  <c r="G9" i="7" s="1"/>
  <c r="I4" i="9" s="1"/>
  <c r="K9" i="8" s="1"/>
  <c r="CF110" i="2"/>
  <c r="CF99" i="2"/>
  <c r="CF121" i="2"/>
  <c r="E9" i="7"/>
  <c r="CH25" i="1"/>
  <c r="CH117" i="2"/>
  <c r="CH106" i="2"/>
  <c r="CF88" i="1"/>
  <c r="P100" i="7" s="1"/>
  <c r="Q100" i="7"/>
  <c r="CL108" i="2"/>
  <c r="CL119" i="2"/>
  <c r="CL27" i="1"/>
  <c r="CM42" i="3"/>
  <c r="CI26" i="1"/>
  <c r="CI107" i="2"/>
  <c r="CI118" i="2"/>
  <c r="CH13" i="2"/>
  <c r="CI7" i="2"/>
  <c r="CL55" i="3"/>
  <c r="CL66" i="3" s="1"/>
  <c r="CL71" i="3"/>
  <c r="L105" i="7"/>
  <c r="CK110" i="3"/>
  <c r="CR109" i="2"/>
  <c r="CR28" i="1"/>
  <c r="CR120" i="2"/>
  <c r="CG105" i="2"/>
  <c r="CG24" i="1"/>
  <c r="CG116" i="2"/>
  <c r="CF93" i="1"/>
  <c r="CF104" i="1"/>
  <c r="CF115" i="1"/>
  <c r="CF29" i="1"/>
  <c r="CG71" i="2" l="1"/>
  <c r="CG71" i="1" s="1"/>
  <c r="CG49" i="1"/>
  <c r="CG60" i="1" s="1"/>
  <c r="CI36" i="1"/>
  <c r="CJ37" i="1"/>
  <c r="CG66" i="2"/>
  <c r="CH42" i="2"/>
  <c r="CH42" i="1" s="1"/>
  <c r="C105" i="7" s="1"/>
  <c r="CS54" i="2"/>
  <c r="CS76" i="2" s="1"/>
  <c r="CM38" i="1"/>
  <c r="CM53" i="3"/>
  <c r="CM75" i="3" s="1"/>
  <c r="CM27" i="3" s="1"/>
  <c r="CM108" i="3" s="1"/>
  <c r="CH35" i="1"/>
  <c r="CG40" i="1"/>
  <c r="CG43" i="1" s="1"/>
  <c r="CG44" i="1" s="1"/>
  <c r="K101" i="7" s="1"/>
  <c r="H102" i="7"/>
  <c r="H9" i="7" s="1"/>
  <c r="I5" i="9" s="1"/>
  <c r="K10" i="8" s="1"/>
  <c r="CH15" i="2"/>
  <c r="CH15" i="1" s="1"/>
  <c r="CH13" i="1"/>
  <c r="CF99" i="1"/>
  <c r="R100" i="7" s="1"/>
  <c r="CF110" i="1"/>
  <c r="T100" i="7" s="1"/>
  <c r="S100" i="7"/>
  <c r="CF121" i="1"/>
  <c r="U100" i="7" s="1"/>
  <c r="CR109" i="1"/>
  <c r="CR98" i="1"/>
  <c r="CR120" i="1"/>
  <c r="CI9" i="2"/>
  <c r="CI9" i="1" s="1"/>
  <c r="CI44" i="11" s="1"/>
  <c r="CI7" i="1"/>
  <c r="CI10" i="2"/>
  <c r="CI10" i="1" s="1"/>
  <c r="CI58" i="11" s="1"/>
  <c r="CG23" i="2"/>
  <c r="CG105" i="1"/>
  <c r="CG116" i="1"/>
  <c r="CG94" i="1"/>
  <c r="I29" i="9"/>
  <c r="CJ74" i="2"/>
  <c r="CJ52" i="1"/>
  <c r="CH106" i="1"/>
  <c r="CH95" i="1"/>
  <c r="CH117" i="1"/>
  <c r="CN7" i="3"/>
  <c r="CM13" i="3"/>
  <c r="CM15" i="3" s="1"/>
  <c r="CM34" i="3" s="1"/>
  <c r="CH50" i="1"/>
  <c r="CH72" i="2"/>
  <c r="CI118" i="1"/>
  <c r="CI96" i="1"/>
  <c r="CI107" i="1"/>
  <c r="CG55" i="1"/>
  <c r="CM75" i="2"/>
  <c r="CL23" i="3"/>
  <c r="CL77" i="3"/>
  <c r="CL88" i="3" s="1"/>
  <c r="CL97" i="1"/>
  <c r="CL119" i="1"/>
  <c r="CL108" i="1"/>
  <c r="CI51" i="1"/>
  <c r="CI73" i="2"/>
  <c r="CI38" i="11" l="1"/>
  <c r="CI42" i="11" s="1"/>
  <c r="CI53" i="11"/>
  <c r="CI57" i="11"/>
  <c r="CI55" i="11"/>
  <c r="CI56" i="11"/>
  <c r="CI54" i="11"/>
  <c r="CI62" i="1"/>
  <c r="CG77" i="2"/>
  <c r="CG77" i="1" s="1"/>
  <c r="CG82" i="1"/>
  <c r="CJ63" i="1"/>
  <c r="CM53" i="1"/>
  <c r="CM64" i="1" s="1"/>
  <c r="J101" i="7"/>
  <c r="K102" i="7" s="1"/>
  <c r="K9" i="7" s="1"/>
  <c r="CH61" i="1"/>
  <c r="CS54" i="1"/>
  <c r="CS65" i="1" s="1"/>
  <c r="M101" i="7"/>
  <c r="M102" i="7" s="1"/>
  <c r="M9" i="7" s="1"/>
  <c r="X9" i="7" s="1"/>
  <c r="CH34" i="2"/>
  <c r="CJ36" i="2" s="1"/>
  <c r="F105" i="7"/>
  <c r="CH12" i="1"/>
  <c r="G105" i="7" s="1"/>
  <c r="CI11" i="2"/>
  <c r="CI13" i="2" s="1"/>
  <c r="E105" i="7"/>
  <c r="CH14" i="1"/>
  <c r="H105" i="7" s="1"/>
  <c r="CN10" i="3"/>
  <c r="CI11" i="1"/>
  <c r="CI22" i="11" s="1"/>
  <c r="CS76" i="1"/>
  <c r="CS28" i="2"/>
  <c r="CI73" i="1"/>
  <c r="CI84" i="1" s="1"/>
  <c r="CI25" i="2"/>
  <c r="CL104" i="3"/>
  <c r="CL29" i="3"/>
  <c r="CL99" i="3" s="1"/>
  <c r="N101" i="7"/>
  <c r="N102" i="7" s="1"/>
  <c r="CG66" i="1"/>
  <c r="O101" i="7" s="1"/>
  <c r="CH24" i="2"/>
  <c r="CH72" i="1"/>
  <c r="CH83" i="1" s="1"/>
  <c r="CJ74" i="1"/>
  <c r="CJ85" i="1" s="1"/>
  <c r="CJ26" i="2"/>
  <c r="CM40" i="3"/>
  <c r="CM43" i="3" s="1"/>
  <c r="CO36" i="3"/>
  <c r="CO51" i="3" s="1"/>
  <c r="CO73" i="3" s="1"/>
  <c r="CO25" i="3" s="1"/>
  <c r="CO106" i="3" s="1"/>
  <c r="CM49" i="3"/>
  <c r="CN35" i="3"/>
  <c r="CN50" i="3" s="1"/>
  <c r="CN72" i="3" s="1"/>
  <c r="CN24" i="3" s="1"/>
  <c r="CN105" i="3" s="1"/>
  <c r="CP37" i="3"/>
  <c r="CP52" i="3" s="1"/>
  <c r="CP74" i="3" s="1"/>
  <c r="CP26" i="3" s="1"/>
  <c r="CP107" i="3" s="1"/>
  <c r="CM27" i="2"/>
  <c r="CM75" i="1"/>
  <c r="CG23" i="1"/>
  <c r="CG115" i="2"/>
  <c r="CG104" i="2"/>
  <c r="CG29" i="2"/>
  <c r="CI20" i="11" l="1"/>
  <c r="CI40" i="11"/>
  <c r="CI18" i="11" s="1"/>
  <c r="CI43" i="11"/>
  <c r="CI21" i="11" s="1"/>
  <c r="CI41" i="11"/>
  <c r="CI19" i="11" s="1"/>
  <c r="CI17" i="11"/>
  <c r="CG88" i="2"/>
  <c r="CS87" i="1"/>
  <c r="CM86" i="1"/>
  <c r="J102" i="7"/>
  <c r="J9" i="7" s="1"/>
  <c r="I7" i="9"/>
  <c r="K13" i="8" s="1"/>
  <c r="K14" i="8" s="1"/>
  <c r="CK37" i="2"/>
  <c r="CK37" i="1" s="1"/>
  <c r="CI35" i="2"/>
  <c r="CI35" i="1" s="1"/>
  <c r="CH34" i="1"/>
  <c r="CH40" i="1" s="1"/>
  <c r="CH43" i="1" s="1"/>
  <c r="CN38" i="2"/>
  <c r="CN53" i="2" s="1"/>
  <c r="CH40" i="2"/>
  <c r="CH43" i="2" s="1"/>
  <c r="CN38" i="3"/>
  <c r="CH49" i="2"/>
  <c r="CH55" i="2" s="1"/>
  <c r="CI15" i="2"/>
  <c r="CI15" i="1" s="1"/>
  <c r="CI13" i="1"/>
  <c r="F106" i="7" s="1"/>
  <c r="CJ7" i="2"/>
  <c r="CJ7" i="1" s="1"/>
  <c r="CJ36" i="1"/>
  <c r="CJ51" i="2"/>
  <c r="CM119" i="2"/>
  <c r="CM108" i="2"/>
  <c r="CM27" i="1"/>
  <c r="CL110" i="3"/>
  <c r="CS28" i="1"/>
  <c r="CS109" i="2"/>
  <c r="CS120" i="2"/>
  <c r="Q101" i="7"/>
  <c r="Q102" i="7" s="1"/>
  <c r="CG88" i="1"/>
  <c r="P101" i="7" s="1"/>
  <c r="CM71" i="3"/>
  <c r="CM55" i="3"/>
  <c r="CM66" i="3" s="1"/>
  <c r="CH105" i="2"/>
  <c r="CH24" i="1"/>
  <c r="CH116" i="2"/>
  <c r="CG115" i="1"/>
  <c r="CG104" i="1"/>
  <c r="CG93" i="1"/>
  <c r="CG29" i="1"/>
  <c r="I28" i="9"/>
  <c r="I35" i="9" s="1"/>
  <c r="CJ118" i="2"/>
  <c r="CJ107" i="2"/>
  <c r="CJ26" i="1"/>
  <c r="CI106" i="2"/>
  <c r="CI25" i="1"/>
  <c r="CI117" i="2"/>
  <c r="L106" i="7"/>
  <c r="CG99" i="2"/>
  <c r="CG121" i="2"/>
  <c r="CG110" i="2"/>
  <c r="CI50" i="2"/>
  <c r="CN42" i="3"/>
  <c r="N9" i="7"/>
  <c r="I8" i="9" s="1"/>
  <c r="O102" i="7"/>
  <c r="O9" i="7" s="1"/>
  <c r="I9" i="9" s="1"/>
  <c r="K17" i="8" s="1"/>
  <c r="CJ38" i="11" l="1"/>
  <c r="I23" i="9"/>
  <c r="K16" i="8"/>
  <c r="CK52" i="2"/>
  <c r="CK74" i="2" s="1"/>
  <c r="CI42" i="2"/>
  <c r="CI42" i="1" s="1"/>
  <c r="C106" i="7" s="1"/>
  <c r="CH66" i="2"/>
  <c r="I105" i="7"/>
  <c r="CJ9" i="2"/>
  <c r="CJ9" i="1" s="1"/>
  <c r="CJ44" i="11" s="1"/>
  <c r="CI34" i="2"/>
  <c r="CI40" i="2" s="1"/>
  <c r="CN38" i="1"/>
  <c r="CN9" i="3"/>
  <c r="CN11" i="3" s="1"/>
  <c r="CN13" i="3" s="1"/>
  <c r="CN15" i="3" s="1"/>
  <c r="CN34" i="3" s="1"/>
  <c r="CN53" i="3"/>
  <c r="CN75" i="3" s="1"/>
  <c r="CN27" i="3" s="1"/>
  <c r="CN108" i="3" s="1"/>
  <c r="CH71" i="2"/>
  <c r="CH23" i="2" s="1"/>
  <c r="CH49" i="1"/>
  <c r="CH55" i="1" s="1"/>
  <c r="CI12" i="1"/>
  <c r="G106" i="7" s="1"/>
  <c r="CJ10" i="2"/>
  <c r="CJ10" i="1" s="1"/>
  <c r="CJ58" i="11" s="1"/>
  <c r="CH44" i="1"/>
  <c r="K105" i="7" s="1"/>
  <c r="J105" i="7"/>
  <c r="CM77" i="3"/>
  <c r="CM88" i="3" s="1"/>
  <c r="CM23" i="3"/>
  <c r="CJ73" i="2"/>
  <c r="CJ51" i="1"/>
  <c r="CJ62" i="1" s="1"/>
  <c r="CJ96" i="1"/>
  <c r="CJ118" i="1"/>
  <c r="CJ107" i="1"/>
  <c r="I39" i="9"/>
  <c r="K24" i="8" s="1"/>
  <c r="CH116" i="1"/>
  <c r="CH105" i="1"/>
  <c r="CH94" i="1"/>
  <c r="CM108" i="1"/>
  <c r="CM97" i="1"/>
  <c r="CM119" i="1"/>
  <c r="CI72" i="2"/>
  <c r="CI50" i="1"/>
  <c r="CI61" i="1" s="1"/>
  <c r="CG121" i="1"/>
  <c r="U101" i="7" s="1"/>
  <c r="CG99" i="1"/>
  <c r="R101" i="7" s="1"/>
  <c r="CG110" i="1"/>
  <c r="T101" i="7" s="1"/>
  <c r="S101" i="7"/>
  <c r="S102" i="7" s="1"/>
  <c r="CI14" i="1"/>
  <c r="H106" i="7" s="1"/>
  <c r="E106" i="7"/>
  <c r="CS109" i="1"/>
  <c r="CS120" i="1"/>
  <c r="CS98" i="1"/>
  <c r="J33" i="9"/>
  <c r="CI106" i="1"/>
  <c r="CI95" i="1"/>
  <c r="CI117" i="1"/>
  <c r="M105" i="7"/>
  <c r="Q9" i="7"/>
  <c r="P102" i="7"/>
  <c r="P9" i="7" s="1"/>
  <c r="I10" i="9" s="1"/>
  <c r="CN75" i="2"/>
  <c r="CJ56" i="11" l="1"/>
  <c r="CJ57" i="11"/>
  <c r="CJ53" i="11"/>
  <c r="CJ17" i="11" s="1"/>
  <c r="CJ54" i="11"/>
  <c r="CJ55" i="11"/>
  <c r="CJ42" i="11"/>
  <c r="CJ40" i="11"/>
  <c r="CJ43" i="11"/>
  <c r="CJ41" i="11"/>
  <c r="CJ19" i="11" s="1"/>
  <c r="I24" i="9"/>
  <c r="K18" i="8"/>
  <c r="CK36" i="2"/>
  <c r="CK36" i="1" s="1"/>
  <c r="CO38" i="3"/>
  <c r="CO53" i="3" s="1"/>
  <c r="CO75" i="3" s="1"/>
  <c r="CO27" i="3" s="1"/>
  <c r="CO108" i="3" s="1"/>
  <c r="CL37" i="2"/>
  <c r="CL52" i="2" s="1"/>
  <c r="CO38" i="2"/>
  <c r="CI49" i="2"/>
  <c r="CI55" i="2" s="1"/>
  <c r="CI66" i="2" s="1"/>
  <c r="CK52" i="1"/>
  <c r="CK63" i="1" s="1"/>
  <c r="CH60" i="1"/>
  <c r="CJ11" i="1"/>
  <c r="CJ35" i="2"/>
  <c r="CJ35" i="1" s="1"/>
  <c r="CI34" i="1"/>
  <c r="CI40" i="1" s="1"/>
  <c r="M106" i="7" s="1"/>
  <c r="CN53" i="1"/>
  <c r="CN64" i="1" s="1"/>
  <c r="CH77" i="2"/>
  <c r="CH77" i="1" s="1"/>
  <c r="CH71" i="1"/>
  <c r="CH82" i="1" s="1"/>
  <c r="CO7" i="3"/>
  <c r="CO10" i="3" s="1"/>
  <c r="CJ11" i="2"/>
  <c r="CJ42" i="2"/>
  <c r="CJ42" i="1" s="1"/>
  <c r="C107" i="7" s="1"/>
  <c r="CI43" i="2"/>
  <c r="CM29" i="3"/>
  <c r="CM99" i="3" s="1"/>
  <c r="CM104" i="3"/>
  <c r="CO53" i="2"/>
  <c r="CK51" i="2"/>
  <c r="N105" i="7"/>
  <c r="CH66" i="1"/>
  <c r="O105" i="7" s="1"/>
  <c r="CH104" i="2"/>
  <c r="CH23" i="1"/>
  <c r="CH115" i="2"/>
  <c r="CH29" i="2"/>
  <c r="CN40" i="3"/>
  <c r="CN43" i="3" s="1"/>
  <c r="CN49" i="3"/>
  <c r="CP36" i="3"/>
  <c r="CP51" i="3" s="1"/>
  <c r="CP73" i="3" s="1"/>
  <c r="CP25" i="3" s="1"/>
  <c r="CP106" i="3" s="1"/>
  <c r="CO35" i="3"/>
  <c r="CO50" i="3" s="1"/>
  <c r="CO72" i="3" s="1"/>
  <c r="CO24" i="3" s="1"/>
  <c r="CO105" i="3" s="1"/>
  <c r="CQ37" i="3"/>
  <c r="CQ52" i="3" s="1"/>
  <c r="CQ74" i="3" s="1"/>
  <c r="CQ26" i="3" s="1"/>
  <c r="CQ107" i="3" s="1"/>
  <c r="I41" i="9"/>
  <c r="I42" i="9"/>
  <c r="I44" i="9"/>
  <c r="I43" i="9"/>
  <c r="I45" i="9"/>
  <c r="I40" i="9"/>
  <c r="S9" i="7"/>
  <c r="R102" i="7"/>
  <c r="R9" i="7" s="1"/>
  <c r="I11" i="9" s="1"/>
  <c r="T102" i="7"/>
  <c r="T9" i="7" s="1"/>
  <c r="I12" i="9" s="1"/>
  <c r="K20" i="8" s="1"/>
  <c r="U102" i="7"/>
  <c r="U9" i="7" s="1"/>
  <c r="I13" i="9" s="1"/>
  <c r="K21" i="8" s="1"/>
  <c r="CN75" i="1"/>
  <c r="CN27" i="2"/>
  <c r="CI72" i="1"/>
  <c r="CI83" i="1" s="1"/>
  <c r="CI24" i="2"/>
  <c r="CK74" i="1"/>
  <c r="CK26" i="2"/>
  <c r="CJ73" i="1"/>
  <c r="CJ84" i="1" s="1"/>
  <c r="CJ25" i="2"/>
  <c r="CJ21" i="11" l="1"/>
  <c r="L107" i="7"/>
  <c r="CJ22" i="11"/>
  <c r="CJ18" i="11"/>
  <c r="CJ20" i="11"/>
  <c r="CL37" i="1"/>
  <c r="I22" i="9"/>
  <c r="K19" i="8"/>
  <c r="Y9" i="7"/>
  <c r="K22" i="8"/>
  <c r="I17" i="9"/>
  <c r="I18" i="9" s="1"/>
  <c r="I21" i="9" s="1"/>
  <c r="CK85" i="1"/>
  <c r="CO38" i="1"/>
  <c r="CI49" i="1"/>
  <c r="CI60" i="1" s="1"/>
  <c r="CJ50" i="2"/>
  <c r="CJ50" i="1" s="1"/>
  <c r="CJ61" i="1" s="1"/>
  <c r="CI71" i="2"/>
  <c r="CI71" i="1" s="1"/>
  <c r="CN86" i="1"/>
  <c r="I106" i="7"/>
  <c r="CH88" i="2"/>
  <c r="CO9" i="3"/>
  <c r="CO11" i="3" s="1"/>
  <c r="CP7" i="3" s="1"/>
  <c r="CI43" i="1"/>
  <c r="J106" i="7" s="1"/>
  <c r="CJ13" i="2"/>
  <c r="CK7" i="2"/>
  <c r="CJ117" i="2"/>
  <c r="CJ25" i="1"/>
  <c r="CJ106" i="2"/>
  <c r="CL52" i="1"/>
  <c r="CL74" i="2"/>
  <c r="AA9" i="7"/>
  <c r="CH88" i="1"/>
  <c r="P105" i="7" s="1"/>
  <c r="Q105" i="7"/>
  <c r="CO53" i="1"/>
  <c r="CO75" i="2"/>
  <c r="CH99" i="2"/>
  <c r="CH110" i="2"/>
  <c r="CH121" i="2"/>
  <c r="CK26" i="1"/>
  <c r="CK118" i="2"/>
  <c r="CK107" i="2"/>
  <c r="CN71" i="3"/>
  <c r="CN55" i="3"/>
  <c r="CN66" i="3" s="1"/>
  <c r="CH115" i="1"/>
  <c r="CH104" i="1"/>
  <c r="CH29" i="1"/>
  <c r="CH93" i="1"/>
  <c r="CI105" i="2"/>
  <c r="CI24" i="1"/>
  <c r="CI116" i="2"/>
  <c r="CN108" i="2"/>
  <c r="CN27" i="1"/>
  <c r="CN119" i="2"/>
  <c r="CO42" i="3"/>
  <c r="CK73" i="2"/>
  <c r="CK51" i="1"/>
  <c r="CK62" i="1" s="1"/>
  <c r="CM110" i="3"/>
  <c r="K23" i="8" l="1"/>
  <c r="K1" i="8"/>
  <c r="CL63" i="1"/>
  <c r="CI23" i="2"/>
  <c r="CI104" i="2" s="1"/>
  <c r="CJ72" i="2"/>
  <c r="CJ72" i="1" s="1"/>
  <c r="CJ83" i="1" s="1"/>
  <c r="CO64" i="1"/>
  <c r="CI55" i="1"/>
  <c r="CI66" i="1" s="1"/>
  <c r="O106" i="7" s="1"/>
  <c r="CI82" i="1"/>
  <c r="CI77" i="2"/>
  <c r="CI77" i="1" s="1"/>
  <c r="CJ15" i="2"/>
  <c r="CJ34" i="2" s="1"/>
  <c r="CJ13" i="1"/>
  <c r="CI44" i="1"/>
  <c r="K106" i="7" s="1"/>
  <c r="CO13" i="3"/>
  <c r="CO15" i="3" s="1"/>
  <c r="CO34" i="3" s="1"/>
  <c r="CO40" i="3" s="1"/>
  <c r="CK7" i="1"/>
  <c r="CK9" i="2"/>
  <c r="CK10" i="2"/>
  <c r="CK10" i="1" s="1"/>
  <c r="CK58" i="11" s="1"/>
  <c r="CN119" i="1"/>
  <c r="CN97" i="1"/>
  <c r="CN108" i="1"/>
  <c r="CI105" i="1"/>
  <c r="CI116" i="1"/>
  <c r="CI94" i="1"/>
  <c r="CP10" i="3"/>
  <c r="CJ95" i="1"/>
  <c r="CJ117" i="1"/>
  <c r="CJ106" i="1"/>
  <c r="CK107" i="1"/>
  <c r="CK96" i="1"/>
  <c r="CK118" i="1"/>
  <c r="CO27" i="2"/>
  <c r="CO75" i="1"/>
  <c r="CO86" i="1" s="1"/>
  <c r="CK25" i="2"/>
  <c r="CK73" i="1"/>
  <c r="CK84" i="1" s="1"/>
  <c r="CH99" i="1"/>
  <c r="R105" i="7" s="1"/>
  <c r="CH121" i="1"/>
  <c r="U105" i="7" s="1"/>
  <c r="CH110" i="1"/>
  <c r="T105" i="7" s="1"/>
  <c r="S105" i="7"/>
  <c r="CN23" i="3"/>
  <c r="CN77" i="3"/>
  <c r="CN88" i="3" s="1"/>
  <c r="CL26" i="2"/>
  <c r="CL74" i="1"/>
  <c r="CL85" i="1" s="1"/>
  <c r="CJ24" i="2" l="1"/>
  <c r="CJ24" i="1" s="1"/>
  <c r="CK54" i="11"/>
  <c r="CK57" i="11"/>
  <c r="CK53" i="11"/>
  <c r="CK56" i="11"/>
  <c r="CK55" i="11"/>
  <c r="CI23" i="1"/>
  <c r="CI29" i="1" s="1"/>
  <c r="CI115" i="2"/>
  <c r="CI29" i="2"/>
  <c r="CI99" i="2" s="1"/>
  <c r="CI88" i="2"/>
  <c r="N106" i="7"/>
  <c r="CJ15" i="1"/>
  <c r="F107" i="7"/>
  <c r="CJ12" i="1"/>
  <c r="G107" i="7" s="1"/>
  <c r="CO49" i="3"/>
  <c r="CO55" i="3" s="1"/>
  <c r="CO66" i="3" s="1"/>
  <c r="CQ36" i="3"/>
  <c r="CQ51" i="3" s="1"/>
  <c r="CQ73" i="3" s="1"/>
  <c r="CQ25" i="3" s="1"/>
  <c r="CQ106" i="3" s="1"/>
  <c r="CP35" i="3"/>
  <c r="CP50" i="3" s="1"/>
  <c r="CP72" i="3" s="1"/>
  <c r="CP24" i="3" s="1"/>
  <c r="CP105" i="3" s="1"/>
  <c r="CR37" i="3"/>
  <c r="CR52" i="3" s="1"/>
  <c r="CR74" i="3" s="1"/>
  <c r="CR26" i="3" s="1"/>
  <c r="CR107" i="3" s="1"/>
  <c r="CK35" i="2"/>
  <c r="CM37" i="2"/>
  <c r="CJ49" i="2"/>
  <c r="CJ40" i="2"/>
  <c r="CL36" i="2"/>
  <c r="CP38" i="2"/>
  <c r="CJ34" i="1"/>
  <c r="CP38" i="3"/>
  <c r="CK9" i="1"/>
  <c r="CK11" i="2"/>
  <c r="CL118" i="2"/>
  <c r="CL107" i="2"/>
  <c r="CL26" i="1"/>
  <c r="CP42" i="3"/>
  <c r="CO43" i="3"/>
  <c r="CO119" i="2"/>
  <c r="CO108" i="2"/>
  <c r="CO27" i="1"/>
  <c r="CN29" i="3"/>
  <c r="CN99" i="3" s="1"/>
  <c r="CN104" i="3"/>
  <c r="CK106" i="2"/>
  <c r="CK117" i="2"/>
  <c r="CK25" i="1"/>
  <c r="Q106" i="7"/>
  <c r="CI88" i="1"/>
  <c r="P106" i="7" s="1"/>
  <c r="CJ116" i="2" l="1"/>
  <c r="CJ105" i="2"/>
  <c r="CI104" i="1"/>
  <c r="CI93" i="1"/>
  <c r="CJ14" i="1"/>
  <c r="H107" i="7" s="1"/>
  <c r="CK38" i="11"/>
  <c r="CK11" i="1"/>
  <c r="CK22" i="11" s="1"/>
  <c r="CK44" i="11"/>
  <c r="CI115" i="1"/>
  <c r="CI121" i="2"/>
  <c r="CI110" i="2"/>
  <c r="E107" i="7"/>
  <c r="CO71" i="3"/>
  <c r="CO23" i="3" s="1"/>
  <c r="CP9" i="3"/>
  <c r="CP11" i="3" s="1"/>
  <c r="CP13" i="3" s="1"/>
  <c r="CP15" i="3" s="1"/>
  <c r="CP34" i="3" s="1"/>
  <c r="CP40" i="3" s="1"/>
  <c r="CP53" i="3"/>
  <c r="CP75" i="3" s="1"/>
  <c r="CP27" i="3" s="1"/>
  <c r="CP108" i="3" s="1"/>
  <c r="CJ43" i="2"/>
  <c r="CK42" i="2"/>
  <c r="CK42" i="1" s="1"/>
  <c r="C108" i="7" s="1"/>
  <c r="I107" i="7"/>
  <c r="CJ40" i="1"/>
  <c r="M107" i="7" s="1"/>
  <c r="CJ55" i="2"/>
  <c r="CJ66" i="2" s="1"/>
  <c r="CJ49" i="1"/>
  <c r="CJ71" i="2"/>
  <c r="CL7" i="2"/>
  <c r="CK13" i="2"/>
  <c r="CP53" i="2"/>
  <c r="CP38" i="1"/>
  <c r="CM52" i="2"/>
  <c r="CM37" i="1"/>
  <c r="CL36" i="1"/>
  <c r="CL51" i="2"/>
  <c r="CK50" i="2"/>
  <c r="CK35" i="1"/>
  <c r="CK117" i="1"/>
  <c r="CK106" i="1"/>
  <c r="CK95" i="1"/>
  <c r="CN110" i="3"/>
  <c r="CI110" i="1"/>
  <c r="T106" i="7" s="1"/>
  <c r="CI121" i="1"/>
  <c r="U106" i="7" s="1"/>
  <c r="CI99" i="1"/>
  <c r="R106" i="7" s="1"/>
  <c r="S106" i="7"/>
  <c r="CO108" i="1"/>
  <c r="CO97" i="1"/>
  <c r="CO119" i="1"/>
  <c r="CJ116" i="1"/>
  <c r="CJ94" i="1"/>
  <c r="CJ105" i="1"/>
  <c r="CL118" i="1"/>
  <c r="CL96" i="1"/>
  <c r="CL107" i="1"/>
  <c r="L108" i="7" l="1"/>
  <c r="CK40" i="11"/>
  <c r="CK18" i="11" s="1"/>
  <c r="CK43" i="11"/>
  <c r="CK21" i="11" s="1"/>
  <c r="CK42" i="11"/>
  <c r="CK20" i="11" s="1"/>
  <c r="CK41" i="11"/>
  <c r="CK19" i="11" s="1"/>
  <c r="CK17" i="11"/>
  <c r="CO77" i="3"/>
  <c r="CO88" i="3" s="1"/>
  <c r="CK15" i="2"/>
  <c r="CK15" i="1" s="1"/>
  <c r="CK13" i="1"/>
  <c r="CJ43" i="1"/>
  <c r="J107" i="7" s="1"/>
  <c r="CR36" i="3"/>
  <c r="CR51" i="3" s="1"/>
  <c r="CR73" i="3" s="1"/>
  <c r="CR25" i="3" s="1"/>
  <c r="CR106" i="3" s="1"/>
  <c r="CP49" i="3"/>
  <c r="CP55" i="3" s="1"/>
  <c r="CP66" i="3" s="1"/>
  <c r="CQ7" i="3"/>
  <c r="CQ10" i="3" s="1"/>
  <c r="CK72" i="2"/>
  <c r="CK50" i="1"/>
  <c r="CK61" i="1" s="1"/>
  <c r="CP75" i="2"/>
  <c r="CP53" i="1"/>
  <c r="CP64" i="1" s="1"/>
  <c r="CJ23" i="2"/>
  <c r="CJ71" i="1"/>
  <c r="CJ82" i="1" s="1"/>
  <c r="CJ77" i="2"/>
  <c r="CS37" i="3"/>
  <c r="CS52" i="3" s="1"/>
  <c r="CS74" i="3" s="1"/>
  <c r="CS26" i="3" s="1"/>
  <c r="CS107" i="3" s="1"/>
  <c r="CQ35" i="3"/>
  <c r="CQ50" i="3" s="1"/>
  <c r="CQ72" i="3" s="1"/>
  <c r="CQ24" i="3" s="1"/>
  <c r="CQ105" i="3" s="1"/>
  <c r="CL73" i="2"/>
  <c r="CL51" i="1"/>
  <c r="CL62" i="1" s="1"/>
  <c r="CJ60" i="1"/>
  <c r="CJ55" i="1"/>
  <c r="CM52" i="1"/>
  <c r="CM63" i="1" s="1"/>
  <c r="CM74" i="2"/>
  <c r="CL7" i="1"/>
  <c r="CL9" i="2"/>
  <c r="CL9" i="1" s="1"/>
  <c r="CL44" i="11" s="1"/>
  <c r="CL10" i="2"/>
  <c r="CL10" i="1" s="1"/>
  <c r="CL58" i="11" s="1"/>
  <c r="CO104" i="3"/>
  <c r="CO29" i="3"/>
  <c r="CQ42" i="3"/>
  <c r="CP43" i="3"/>
  <c r="CL57" i="11" l="1"/>
  <c r="CL53" i="11"/>
  <c r="CL56" i="11"/>
  <c r="CL55" i="11"/>
  <c r="CL54" i="11"/>
  <c r="CL38" i="11"/>
  <c r="CL43" i="11" s="1"/>
  <c r="CO99" i="3"/>
  <c r="CK34" i="2"/>
  <c r="CK34" i="1" s="1"/>
  <c r="F108" i="7"/>
  <c r="CK12" i="1"/>
  <c r="G108" i="7" s="1"/>
  <c r="CJ44" i="1"/>
  <c r="K107" i="7" s="1"/>
  <c r="CP71" i="3"/>
  <c r="CP23" i="3" s="1"/>
  <c r="E108" i="7"/>
  <c r="CK14" i="1"/>
  <c r="H108" i="7" s="1"/>
  <c r="N107" i="7"/>
  <c r="CJ66" i="1"/>
  <c r="O107" i="7" s="1"/>
  <c r="CJ88" i="2"/>
  <c r="CJ77" i="1"/>
  <c r="CP75" i="1"/>
  <c r="CP86" i="1" s="1"/>
  <c r="CP27" i="2"/>
  <c r="CL11" i="1"/>
  <c r="CL22" i="11" s="1"/>
  <c r="CL73" i="1"/>
  <c r="CL84" i="1" s="1"/>
  <c r="CL25" i="2"/>
  <c r="CM74" i="1"/>
  <c r="CM85" i="1" s="1"/>
  <c r="CM26" i="2"/>
  <c r="CJ115" i="2"/>
  <c r="CJ23" i="1"/>
  <c r="CJ104" i="2"/>
  <c r="CJ29" i="2"/>
  <c r="CK72" i="1"/>
  <c r="CK83" i="1" s="1"/>
  <c r="CK24" i="2"/>
  <c r="CL11" i="2"/>
  <c r="CO110" i="3"/>
  <c r="CL21" i="11" l="1"/>
  <c r="CL41" i="11"/>
  <c r="CL19" i="11" s="1"/>
  <c r="CL40" i="11"/>
  <c r="CL18" i="11" s="1"/>
  <c r="CL42" i="11"/>
  <c r="CL20" i="11" s="1"/>
  <c r="CL17" i="11"/>
  <c r="CK49" i="2"/>
  <c r="CK49" i="1" s="1"/>
  <c r="CK40" i="2"/>
  <c r="CL42" i="2" s="1"/>
  <c r="CL42" i="1" s="1"/>
  <c r="C109" i="7" s="1"/>
  <c r="CN37" i="2"/>
  <c r="CN37" i="1" s="1"/>
  <c r="CQ38" i="2"/>
  <c r="CQ53" i="2" s="1"/>
  <c r="CL35" i="2"/>
  <c r="CL35" i="1" s="1"/>
  <c r="CM36" i="2"/>
  <c r="CM51" i="2" s="1"/>
  <c r="CQ38" i="3"/>
  <c r="CP77" i="3"/>
  <c r="CP88" i="3" s="1"/>
  <c r="CJ121" i="2"/>
  <c r="CJ110" i="2"/>
  <c r="CJ99" i="2"/>
  <c r="CM7" i="2"/>
  <c r="CL13" i="2"/>
  <c r="CP119" i="2"/>
  <c r="CP108" i="2"/>
  <c r="CP27" i="1"/>
  <c r="CK105" i="2"/>
  <c r="CK24" i="1"/>
  <c r="CK116" i="2"/>
  <c r="CK40" i="1"/>
  <c r="M108" i="7" s="1"/>
  <c r="I108" i="7"/>
  <c r="CL106" i="2"/>
  <c r="CL25" i="1"/>
  <c r="CL117" i="2"/>
  <c r="CJ115" i="1"/>
  <c r="CJ93" i="1"/>
  <c r="CJ104" i="1"/>
  <c r="CJ29" i="1"/>
  <c r="Q107" i="7"/>
  <c r="CJ88" i="1"/>
  <c r="P107" i="7" s="1"/>
  <c r="CM26" i="1"/>
  <c r="CM107" i="2"/>
  <c r="CM118" i="2"/>
  <c r="L109" i="7"/>
  <c r="CP29" i="3"/>
  <c r="CP104" i="3"/>
  <c r="CK43" i="2" l="1"/>
  <c r="CM36" i="1"/>
  <c r="CN52" i="2"/>
  <c r="CN74" i="2" s="1"/>
  <c r="CK55" i="2"/>
  <c r="CK66" i="2" s="1"/>
  <c r="CK71" i="2"/>
  <c r="CK77" i="2" s="1"/>
  <c r="CQ38" i="1"/>
  <c r="CL50" i="2"/>
  <c r="CL50" i="1" s="1"/>
  <c r="CL61" i="1" s="1"/>
  <c r="CQ9" i="3"/>
  <c r="CQ11" i="3" s="1"/>
  <c r="CQ13" i="3" s="1"/>
  <c r="CQ15" i="3" s="1"/>
  <c r="CQ34" i="3" s="1"/>
  <c r="CQ53" i="3"/>
  <c r="CQ75" i="3" s="1"/>
  <c r="CQ27" i="3" s="1"/>
  <c r="CQ108" i="3" s="1"/>
  <c r="CL15" i="2"/>
  <c r="CL34" i="2" s="1"/>
  <c r="CL13" i="1"/>
  <c r="CP99" i="3"/>
  <c r="CK43" i="1"/>
  <c r="CK44" i="1" s="1"/>
  <c r="K108" i="7" s="1"/>
  <c r="CK55" i="1"/>
  <c r="CK60" i="1"/>
  <c r="CP119" i="1"/>
  <c r="CP108" i="1"/>
  <c r="CP97" i="1"/>
  <c r="CM51" i="1"/>
  <c r="CM73" i="2"/>
  <c r="CM7" i="1"/>
  <c r="CM9" i="2"/>
  <c r="CM9" i="1" s="1"/>
  <c r="CM44" i="11" s="1"/>
  <c r="CM10" i="2"/>
  <c r="CM10" i="1" s="1"/>
  <c r="CM58" i="11" s="1"/>
  <c r="CJ121" i="1"/>
  <c r="U107" i="7" s="1"/>
  <c r="S107" i="7"/>
  <c r="CJ99" i="1"/>
  <c r="R107" i="7" s="1"/>
  <c r="CJ110" i="1"/>
  <c r="T107" i="7" s="1"/>
  <c r="CQ75" i="2"/>
  <c r="CM96" i="1"/>
  <c r="CM107" i="1"/>
  <c r="CM118" i="1"/>
  <c r="CL106" i="1"/>
  <c r="CL117" i="1"/>
  <c r="CL95" i="1"/>
  <c r="CK105" i="1"/>
  <c r="CK94" i="1"/>
  <c r="CK116" i="1"/>
  <c r="CP110" i="3"/>
  <c r="CM62" i="1" l="1"/>
  <c r="CM55" i="11"/>
  <c r="CM53" i="11"/>
  <c r="CM57" i="11"/>
  <c r="CM54" i="11"/>
  <c r="CM56" i="11"/>
  <c r="CK71" i="1"/>
  <c r="CK82" i="1" s="1"/>
  <c r="CN52" i="1"/>
  <c r="CN63" i="1" s="1"/>
  <c r="CK23" i="2"/>
  <c r="CK29" i="2" s="1"/>
  <c r="CL72" i="2"/>
  <c r="CL24" i="2" s="1"/>
  <c r="CR7" i="3"/>
  <c r="CR10" i="3" s="1"/>
  <c r="CL15" i="1"/>
  <c r="CQ53" i="1"/>
  <c r="CQ64" i="1" s="1"/>
  <c r="F109" i="7"/>
  <c r="CL12" i="1"/>
  <c r="G109" i="7" s="1"/>
  <c r="J108" i="7"/>
  <c r="CN26" i="2"/>
  <c r="CN74" i="1"/>
  <c r="CM11" i="1"/>
  <c r="CM22" i="11" s="1"/>
  <c r="CN36" i="2"/>
  <c r="CO37" i="2"/>
  <c r="CL40" i="2"/>
  <c r="CM42" i="2" s="1"/>
  <c r="CM42" i="1" s="1"/>
  <c r="C110" i="7" s="1"/>
  <c r="CR38" i="3"/>
  <c r="CR38" i="2"/>
  <c r="CL49" i="2"/>
  <c r="CM35" i="2"/>
  <c r="CL34" i="1"/>
  <c r="CQ27" i="2"/>
  <c r="CQ75" i="1"/>
  <c r="CM11" i="2"/>
  <c r="CM25" i="2"/>
  <c r="CM73" i="1"/>
  <c r="CM84" i="1" s="1"/>
  <c r="CK88" i="2"/>
  <c r="CK77" i="1"/>
  <c r="CQ49" i="3"/>
  <c r="CQ40" i="3"/>
  <c r="CS36" i="3"/>
  <c r="CS51" i="3" s="1"/>
  <c r="CS73" i="3" s="1"/>
  <c r="CS25" i="3" s="1"/>
  <c r="CS106" i="3" s="1"/>
  <c r="CR35" i="3"/>
  <c r="CR50" i="3" s="1"/>
  <c r="CR72" i="3" s="1"/>
  <c r="CR24" i="3" s="1"/>
  <c r="CR105" i="3" s="1"/>
  <c r="N108" i="7"/>
  <c r="CK66" i="1"/>
  <c r="O108" i="7" s="1"/>
  <c r="CL14" i="1" l="1"/>
  <c r="H109" i="7" s="1"/>
  <c r="CM38" i="11"/>
  <c r="CK104" i="2"/>
  <c r="CK23" i="1"/>
  <c r="CK93" i="1" s="1"/>
  <c r="CN85" i="1"/>
  <c r="CQ86" i="1"/>
  <c r="CK115" i="2"/>
  <c r="CL72" i="1"/>
  <c r="CL83" i="1" s="1"/>
  <c r="E109" i="7"/>
  <c r="CL43" i="2"/>
  <c r="CM25" i="1"/>
  <c r="CM117" i="2"/>
  <c r="CM106" i="2"/>
  <c r="CK121" i="2"/>
  <c r="CK110" i="2"/>
  <c r="CK99" i="2"/>
  <c r="CR53" i="2"/>
  <c r="CR38" i="1"/>
  <c r="CN51" i="2"/>
  <c r="CN36" i="1"/>
  <c r="CR42" i="3"/>
  <c r="CQ43" i="3"/>
  <c r="CM13" i="2"/>
  <c r="CN7" i="2"/>
  <c r="CL40" i="1"/>
  <c r="M109" i="7" s="1"/>
  <c r="I109" i="7"/>
  <c r="CR9" i="3"/>
  <c r="CR11" i="3" s="1"/>
  <c r="CR53" i="3"/>
  <c r="CR75" i="3" s="1"/>
  <c r="CR27" i="3" s="1"/>
  <c r="CR108" i="3" s="1"/>
  <c r="L110" i="7"/>
  <c r="CL116" i="2"/>
  <c r="CL24" i="1"/>
  <c r="CL105" i="2"/>
  <c r="CQ55" i="3"/>
  <c r="CQ66" i="3" s="1"/>
  <c r="CQ71" i="3"/>
  <c r="CM50" i="2"/>
  <c r="CM35" i="1"/>
  <c r="CK88" i="1"/>
  <c r="P108" i="7" s="1"/>
  <c r="Q108" i="7"/>
  <c r="CQ108" i="2"/>
  <c r="CQ27" i="1"/>
  <c r="CQ119" i="2"/>
  <c r="CL49" i="1"/>
  <c r="CL71" i="2"/>
  <c r="CL55" i="2"/>
  <c r="CL66" i="2" s="1"/>
  <c r="CO37" i="1"/>
  <c r="CO52" i="2"/>
  <c r="CN26" i="1"/>
  <c r="CN118" i="2"/>
  <c r="CN107" i="2"/>
  <c r="CM42" i="11" l="1"/>
  <c r="CM20" i="11" s="1"/>
  <c r="CM17" i="11"/>
  <c r="CM43" i="11"/>
  <c r="CM21" i="11" s="1"/>
  <c r="CM41" i="11"/>
  <c r="CM19" i="11" s="1"/>
  <c r="CM40" i="11"/>
  <c r="CM18" i="11" s="1"/>
  <c r="CK104" i="1"/>
  <c r="CK115" i="1"/>
  <c r="CK29" i="1"/>
  <c r="CK121" i="1" s="1"/>
  <c r="U108" i="7" s="1"/>
  <c r="CM15" i="2"/>
  <c r="CM15" i="1" s="1"/>
  <c r="CN38" i="11" s="1"/>
  <c r="CM13" i="1"/>
  <c r="CN51" i="1"/>
  <c r="CN62" i="1" s="1"/>
  <c r="CN73" i="2"/>
  <c r="CM106" i="1"/>
  <c r="CM95" i="1"/>
  <c r="CM117" i="1"/>
  <c r="CQ119" i="1"/>
  <c r="CQ108" i="1"/>
  <c r="CQ97" i="1"/>
  <c r="CL43" i="1"/>
  <c r="CN118" i="1"/>
  <c r="CN96" i="1"/>
  <c r="CN107" i="1"/>
  <c r="CL23" i="2"/>
  <c r="CL71" i="1"/>
  <c r="CL82" i="1" s="1"/>
  <c r="CL77" i="2"/>
  <c r="CM72" i="2"/>
  <c r="CM50" i="1"/>
  <c r="CM61" i="1" s="1"/>
  <c r="CL94" i="1"/>
  <c r="CL116" i="1"/>
  <c r="CL105" i="1"/>
  <c r="CR53" i="1"/>
  <c r="CR64" i="1" s="1"/>
  <c r="CR75" i="2"/>
  <c r="CO74" i="2"/>
  <c r="CO52" i="1"/>
  <c r="CO63" i="1" s="1"/>
  <c r="CL55" i="1"/>
  <c r="CL60" i="1"/>
  <c r="CQ77" i="3"/>
  <c r="CQ88" i="3" s="1"/>
  <c r="CQ23" i="3"/>
  <c r="CR13" i="3"/>
  <c r="CR15" i="3" s="1"/>
  <c r="CR34" i="3" s="1"/>
  <c r="CS7" i="3"/>
  <c r="CN9" i="2"/>
  <c r="CN9" i="1" s="1"/>
  <c r="CN44" i="11" s="1"/>
  <c r="CN7" i="1"/>
  <c r="CN10" i="2"/>
  <c r="CN10" i="1" s="1"/>
  <c r="CN58" i="11" s="1"/>
  <c r="CN43" i="11" l="1"/>
  <c r="CN42" i="11"/>
  <c r="CN41" i="11"/>
  <c r="CN54" i="11"/>
  <c r="CN55" i="11"/>
  <c r="CN57" i="11"/>
  <c r="CN56" i="11"/>
  <c r="CN53" i="11"/>
  <c r="CN17" i="11" s="1"/>
  <c r="CN40" i="11"/>
  <c r="CK99" i="1"/>
  <c r="R108" i="7" s="1"/>
  <c r="S108" i="7"/>
  <c r="CK110" i="1"/>
  <c r="T108" i="7" s="1"/>
  <c r="CM34" i="2"/>
  <c r="CN35" i="2" s="1"/>
  <c r="F110" i="7"/>
  <c r="CM12" i="1"/>
  <c r="G110" i="7" s="1"/>
  <c r="CO74" i="1"/>
  <c r="CO85" i="1" s="1"/>
  <c r="CO26" i="2"/>
  <c r="CL77" i="1"/>
  <c r="CL88" i="2"/>
  <c r="CN11" i="2"/>
  <c r="CS10" i="3"/>
  <c r="CR27" i="2"/>
  <c r="CR75" i="1"/>
  <c r="CR86" i="1" s="1"/>
  <c r="CN73" i="1"/>
  <c r="CN84" i="1" s="1"/>
  <c r="CN25" i="2"/>
  <c r="CR49" i="3"/>
  <c r="CS35" i="3"/>
  <c r="CS50" i="3" s="1"/>
  <c r="CS72" i="3" s="1"/>
  <c r="CS24" i="3" s="1"/>
  <c r="CS105" i="3" s="1"/>
  <c r="CR40" i="3"/>
  <c r="CS42" i="3" s="1"/>
  <c r="N109" i="7"/>
  <c r="CL66" i="1"/>
  <c r="O109" i="7" s="1"/>
  <c r="CL115" i="2"/>
  <c r="CL23" i="1"/>
  <c r="CL104" i="2"/>
  <c r="CL29" i="2"/>
  <c r="CL44" i="1"/>
  <c r="K109" i="7" s="1"/>
  <c r="J109" i="7"/>
  <c r="CN11" i="1"/>
  <c r="CN22" i="11" s="1"/>
  <c r="CQ29" i="3"/>
  <c r="CQ104" i="3"/>
  <c r="CM24" i="2"/>
  <c r="CM72" i="1"/>
  <c r="CM83" i="1" s="1"/>
  <c r="CM14" i="1"/>
  <c r="H110" i="7" s="1"/>
  <c r="E110" i="7"/>
  <c r="CN20" i="11" l="1"/>
  <c r="CN19" i="11"/>
  <c r="CN18" i="11"/>
  <c r="CN21" i="11"/>
  <c r="CO36" i="2"/>
  <c r="CO51" i="2" s="1"/>
  <c r="CS38" i="2"/>
  <c r="CS53" i="2" s="1"/>
  <c r="CM40" i="2"/>
  <c r="CN42" i="2" s="1"/>
  <c r="CN42" i="1" s="1"/>
  <c r="C111" i="7" s="1"/>
  <c r="CS38" i="3"/>
  <c r="CM34" i="1"/>
  <c r="I110" i="7" s="1"/>
  <c r="CM49" i="2"/>
  <c r="CM55" i="2" s="1"/>
  <c r="CP37" i="2"/>
  <c r="CP37" i="1" s="1"/>
  <c r="L111" i="7"/>
  <c r="CR55" i="3"/>
  <c r="CR66" i="3" s="1"/>
  <c r="CR71" i="3"/>
  <c r="CM105" i="2"/>
  <c r="CM116" i="2"/>
  <c r="CM24" i="1"/>
  <c r="CL115" i="1"/>
  <c r="CL104" i="1"/>
  <c r="CL29" i="1"/>
  <c r="CL93" i="1"/>
  <c r="CR43" i="3"/>
  <c r="CN106" i="2"/>
  <c r="CN25" i="1"/>
  <c r="CN117" i="2"/>
  <c r="CN50" i="2"/>
  <c r="CN35" i="1"/>
  <c r="CL88" i="1"/>
  <c r="P109" i="7" s="1"/>
  <c r="Q109" i="7"/>
  <c r="CQ99" i="3"/>
  <c r="CQ110" i="3"/>
  <c r="CL110" i="2"/>
  <c r="CL99" i="2"/>
  <c r="CL121" i="2"/>
  <c r="CN13" i="2"/>
  <c r="CO7" i="2"/>
  <c r="CO26" i="1"/>
  <c r="CO118" i="2"/>
  <c r="CO107" i="2"/>
  <c r="CR108" i="2"/>
  <c r="CR27" i="1"/>
  <c r="CR119" i="2"/>
  <c r="CM49" i="1" l="1"/>
  <c r="CM55" i="1" s="1"/>
  <c r="CM71" i="2"/>
  <c r="CM71" i="1" s="1"/>
  <c r="CS38" i="1"/>
  <c r="CO36" i="1"/>
  <c r="CS9" i="3"/>
  <c r="CS11" i="3" s="1"/>
  <c r="CS13" i="3" s="1"/>
  <c r="CS15" i="3" s="1"/>
  <c r="CS34" i="3" s="1"/>
  <c r="CS40" i="3" s="1"/>
  <c r="CS43" i="3" s="1"/>
  <c r="CS53" i="3"/>
  <c r="CS75" i="3" s="1"/>
  <c r="CS27" i="3" s="1"/>
  <c r="CS108" i="3" s="1"/>
  <c r="CP52" i="2"/>
  <c r="CP74" i="2" s="1"/>
  <c r="CM40" i="1"/>
  <c r="CM43" i="1" s="1"/>
  <c r="J110" i="7" s="1"/>
  <c r="CM66" i="2"/>
  <c r="CM43" i="2"/>
  <c r="CN15" i="2"/>
  <c r="CN15" i="1" s="1"/>
  <c r="CO38" i="11" s="1"/>
  <c r="CN13" i="1"/>
  <c r="CM60" i="1"/>
  <c r="CR108" i="1"/>
  <c r="CR97" i="1"/>
  <c r="CR119" i="1"/>
  <c r="CO118" i="1"/>
  <c r="CO107" i="1"/>
  <c r="CO96" i="1"/>
  <c r="CO51" i="1"/>
  <c r="CO73" i="2"/>
  <c r="CN72" i="2"/>
  <c r="CN50" i="1"/>
  <c r="CN61" i="1" s="1"/>
  <c r="CR77" i="3"/>
  <c r="CR88" i="3" s="1"/>
  <c r="CR23" i="3"/>
  <c r="CM105" i="1"/>
  <c r="CM94" i="1"/>
  <c r="CM116" i="1"/>
  <c r="CO9" i="2"/>
  <c r="CO9" i="1" s="1"/>
  <c r="CO44" i="11" s="1"/>
  <c r="CO7" i="1"/>
  <c r="CO10" i="2"/>
  <c r="CO10" i="1" s="1"/>
  <c r="CO58" i="11" s="1"/>
  <c r="CN117" i="1"/>
  <c r="CN95" i="1"/>
  <c r="CN106" i="1"/>
  <c r="CL121" i="1"/>
  <c r="U109" i="7" s="1"/>
  <c r="CL110" i="1"/>
  <c r="T109" i="7" s="1"/>
  <c r="S109" i="7"/>
  <c r="CL99" i="1"/>
  <c r="R109" i="7" s="1"/>
  <c r="CS75" i="2"/>
  <c r="CO55" i="11" l="1"/>
  <c r="CO54" i="11"/>
  <c r="CO57" i="11"/>
  <c r="CO53" i="11"/>
  <c r="CO17" i="11" s="1"/>
  <c r="CO56" i="11"/>
  <c r="CO41" i="11"/>
  <c r="CO43" i="11"/>
  <c r="CO42" i="11"/>
  <c r="CO40" i="11"/>
  <c r="CM23" i="2"/>
  <c r="CM115" i="2" s="1"/>
  <c r="CM82" i="1"/>
  <c r="CM77" i="2"/>
  <c r="CM77" i="1" s="1"/>
  <c r="CS53" i="1"/>
  <c r="CS64" i="1" s="1"/>
  <c r="CP52" i="1"/>
  <c r="CP63" i="1" s="1"/>
  <c r="CO62" i="1"/>
  <c r="CS49" i="3"/>
  <c r="CS71" i="3" s="1"/>
  <c r="CM44" i="1"/>
  <c r="K110" i="7" s="1"/>
  <c r="M110" i="7"/>
  <c r="CN34" i="2"/>
  <c r="CP36" i="2" s="1"/>
  <c r="F111" i="7"/>
  <c r="CN12" i="1"/>
  <c r="G111" i="7" s="1"/>
  <c r="CO11" i="1"/>
  <c r="CO22" i="11" s="1"/>
  <c r="CP74" i="1"/>
  <c r="CP26" i="2"/>
  <c r="CO11" i="2"/>
  <c r="CO25" i="2"/>
  <c r="CO73" i="1"/>
  <c r="CO84" i="1" s="1"/>
  <c r="CS27" i="2"/>
  <c r="CS75" i="1"/>
  <c r="CN72" i="1"/>
  <c r="CN83" i="1" s="1"/>
  <c r="CN24" i="2"/>
  <c r="CR29" i="3"/>
  <c r="CR104" i="3"/>
  <c r="CN14" i="1"/>
  <c r="H111" i="7" s="1"/>
  <c r="E111" i="7"/>
  <c r="CM66" i="1"/>
  <c r="O110" i="7" s="1"/>
  <c r="N110" i="7"/>
  <c r="CM29" i="2" l="1"/>
  <c r="CM121" i="2" s="1"/>
  <c r="CO18" i="11"/>
  <c r="CO21" i="11"/>
  <c r="CO20" i="11"/>
  <c r="CO19" i="11"/>
  <c r="CS86" i="1"/>
  <c r="CM104" i="2"/>
  <c r="CM88" i="2"/>
  <c r="CM23" i="1"/>
  <c r="CM29" i="1" s="1"/>
  <c r="CS55" i="3"/>
  <c r="CS66" i="3" s="1"/>
  <c r="CP85" i="1"/>
  <c r="CN49" i="2"/>
  <c r="CN49" i="1" s="1"/>
  <c r="CN40" i="2"/>
  <c r="CN43" i="2" s="1"/>
  <c r="CQ37" i="2"/>
  <c r="CQ52" i="2" s="1"/>
  <c r="CO35" i="2"/>
  <c r="CO50" i="2" s="1"/>
  <c r="CN34" i="1"/>
  <c r="I111" i="7" s="1"/>
  <c r="L112" i="7"/>
  <c r="CS77" i="3"/>
  <c r="CS23" i="3"/>
  <c r="Q110" i="7"/>
  <c r="CM88" i="1"/>
  <c r="P110" i="7" s="1"/>
  <c r="CO13" i="2"/>
  <c r="CP7" i="2"/>
  <c r="CP51" i="2"/>
  <c r="CP36" i="1"/>
  <c r="CS108" i="2"/>
  <c r="CS27" i="1"/>
  <c r="CS119" i="2"/>
  <c r="CN105" i="2"/>
  <c r="CN116" i="2"/>
  <c r="CN24" i="1"/>
  <c r="CR99" i="3"/>
  <c r="CR110" i="3"/>
  <c r="CO25" i="1"/>
  <c r="CO117" i="2"/>
  <c r="CO106" i="2"/>
  <c r="CM99" i="2"/>
  <c r="CP26" i="1"/>
  <c r="CP107" i="2"/>
  <c r="CP118" i="2"/>
  <c r="CM110" i="2" l="1"/>
  <c r="CS88" i="3"/>
  <c r="CM115" i="1"/>
  <c r="CM93" i="1"/>
  <c r="CM104" i="1"/>
  <c r="CN71" i="2"/>
  <c r="CN77" i="2" s="1"/>
  <c r="CQ37" i="1"/>
  <c r="CN55" i="2"/>
  <c r="CN66" i="2" s="1"/>
  <c r="CN40" i="1"/>
  <c r="M111" i="7" s="1"/>
  <c r="CO35" i="1"/>
  <c r="CO42" i="2"/>
  <c r="CO42" i="1" s="1"/>
  <c r="C112" i="7" s="1"/>
  <c r="CO15" i="2"/>
  <c r="CO34" i="2" s="1"/>
  <c r="CO13" i="1"/>
  <c r="CN94" i="1"/>
  <c r="CN116" i="1"/>
  <c r="CN105" i="1"/>
  <c r="CQ52" i="1"/>
  <c r="CQ74" i="2"/>
  <c r="CM99" i="1"/>
  <c r="R110" i="7" s="1"/>
  <c r="S110" i="7"/>
  <c r="CM110" i="1"/>
  <c r="T110" i="7" s="1"/>
  <c r="CM121" i="1"/>
  <c r="U110" i="7" s="1"/>
  <c r="CP118" i="1"/>
  <c r="CP96" i="1"/>
  <c r="CP107" i="1"/>
  <c r="CO50" i="1"/>
  <c r="CO72" i="2"/>
  <c r="CP51" i="1"/>
  <c r="CP62" i="1" s="1"/>
  <c r="CP73" i="2"/>
  <c r="CN55" i="1"/>
  <c r="CN60" i="1"/>
  <c r="CO106" i="1"/>
  <c r="CO117" i="1"/>
  <c r="CO95" i="1"/>
  <c r="CS97" i="1"/>
  <c r="CS108" i="1"/>
  <c r="CS119" i="1"/>
  <c r="J32" i="9"/>
  <c r="CP9" i="2"/>
  <c r="CP9" i="1" s="1"/>
  <c r="CP44" i="11" s="1"/>
  <c r="CP10" i="2"/>
  <c r="CP10" i="1" s="1"/>
  <c r="CP58" i="11" s="1"/>
  <c r="CP7" i="1"/>
  <c r="CS29" i="3"/>
  <c r="CS104" i="3"/>
  <c r="CP54" i="11" l="1"/>
  <c r="CP57" i="11"/>
  <c r="CP53" i="11"/>
  <c r="CP56" i="11"/>
  <c r="CP55" i="11"/>
  <c r="CN23" i="2"/>
  <c r="CN115" i="2" s="1"/>
  <c r="CN71" i="1"/>
  <c r="CN82" i="1" s="1"/>
  <c r="CQ63" i="1"/>
  <c r="CN43" i="1"/>
  <c r="CN44" i="1" s="1"/>
  <c r="K111" i="7" s="1"/>
  <c r="CO61" i="1"/>
  <c r="CO15" i="1"/>
  <c r="F112" i="7"/>
  <c r="CO12" i="1"/>
  <c r="G112" i="7" s="1"/>
  <c r="CP11" i="1"/>
  <c r="CP73" i="1"/>
  <c r="CP84" i="1" s="1"/>
  <c r="CP25" i="2"/>
  <c r="J111" i="7"/>
  <c r="CO49" i="2"/>
  <c r="CQ36" i="2"/>
  <c r="CO34" i="1"/>
  <c r="CO40" i="2"/>
  <c r="CP42" i="2" s="1"/>
  <c r="CP42" i="1" s="1"/>
  <c r="C113" i="7" s="1"/>
  <c r="CP35" i="2"/>
  <c r="CR37" i="2"/>
  <c r="CS99" i="3"/>
  <c r="CS110" i="3"/>
  <c r="CO24" i="2"/>
  <c r="CO72" i="1"/>
  <c r="CO83" i="1" s="1"/>
  <c r="CQ26" i="2"/>
  <c r="CQ74" i="1"/>
  <c r="CQ85" i="1" s="1"/>
  <c r="CN77" i="1"/>
  <c r="CN88" i="2"/>
  <c r="CP11" i="2"/>
  <c r="CN66" i="1"/>
  <c r="O111" i="7" s="1"/>
  <c r="N111" i="7"/>
  <c r="CO14" i="1" l="1"/>
  <c r="H112" i="7" s="1"/>
  <c r="CP38" i="11"/>
  <c r="L113" i="7"/>
  <c r="CP22" i="11"/>
  <c r="CN29" i="2"/>
  <c r="CN121" i="2" s="1"/>
  <c r="CN23" i="1"/>
  <c r="CN29" i="1" s="1"/>
  <c r="CN104" i="2"/>
  <c r="E112" i="7"/>
  <c r="CO43" i="2"/>
  <c r="CQ7" i="2"/>
  <c r="CP13" i="2"/>
  <c r="CQ107" i="2"/>
  <c r="CQ26" i="1"/>
  <c r="CQ118" i="2"/>
  <c r="CR52" i="2"/>
  <c r="CR37" i="1"/>
  <c r="CQ36" i="1"/>
  <c r="CQ51" i="2"/>
  <c r="CP35" i="1"/>
  <c r="CP50" i="2"/>
  <c r="CO55" i="2"/>
  <c r="CO66" i="2" s="1"/>
  <c r="CO71" i="2"/>
  <c r="CO49" i="1"/>
  <c r="CN88" i="1"/>
  <c r="P111" i="7" s="1"/>
  <c r="Q111" i="7"/>
  <c r="CO116" i="2"/>
  <c r="CO24" i="1"/>
  <c r="CO105" i="2"/>
  <c r="CP25" i="1"/>
  <c r="CP117" i="2"/>
  <c r="CP106" i="2"/>
  <c r="I112" i="7"/>
  <c r="CO40" i="1"/>
  <c r="M112" i="7" s="1"/>
  <c r="CP43" i="11" l="1"/>
  <c r="CP21" i="11" s="1"/>
  <c r="CP17" i="11"/>
  <c r="CP41" i="11"/>
  <c r="CP19" i="11" s="1"/>
  <c r="CP40" i="11"/>
  <c r="CP18" i="11" s="1"/>
  <c r="CP42" i="11"/>
  <c r="CP20" i="11" s="1"/>
  <c r="CN99" i="2"/>
  <c r="CN93" i="1"/>
  <c r="CN110" i="2"/>
  <c r="CN115" i="1"/>
  <c r="CN104" i="1"/>
  <c r="CP15" i="2"/>
  <c r="CP15" i="1" s="1"/>
  <c r="CQ38" i="11" s="1"/>
  <c r="CP13" i="1"/>
  <c r="CO77" i="2"/>
  <c r="CO71" i="1"/>
  <c r="CO82" i="1" s="1"/>
  <c r="CO23" i="2"/>
  <c r="CQ73" i="2"/>
  <c r="CQ51" i="1"/>
  <c r="CQ62" i="1" s="1"/>
  <c r="CO43" i="1"/>
  <c r="CQ107" i="1"/>
  <c r="CQ96" i="1"/>
  <c r="CQ118" i="1"/>
  <c r="CP106" i="1"/>
  <c r="CP117" i="1"/>
  <c r="CP95" i="1"/>
  <c r="CP72" i="2"/>
  <c r="CP50" i="1"/>
  <c r="CP61" i="1" s="1"/>
  <c r="CO116" i="1"/>
  <c r="CO94" i="1"/>
  <c r="CO105" i="1"/>
  <c r="CO60" i="1"/>
  <c r="CO55" i="1"/>
  <c r="CR52" i="1"/>
  <c r="CR63" i="1" s="1"/>
  <c r="CR74" i="2"/>
  <c r="S111" i="7"/>
  <c r="CN110" i="1"/>
  <c r="T111" i="7" s="1"/>
  <c r="CN121" i="1"/>
  <c r="U111" i="7" s="1"/>
  <c r="CN99" i="1"/>
  <c r="R111" i="7" s="1"/>
  <c r="CQ9" i="2"/>
  <c r="CQ9" i="1" s="1"/>
  <c r="CQ44" i="11" s="1"/>
  <c r="CQ7" i="1"/>
  <c r="CQ10" i="2"/>
  <c r="CQ10" i="1" s="1"/>
  <c r="CQ58" i="11" s="1"/>
  <c r="CQ56" i="11" l="1"/>
  <c r="CQ53" i="11"/>
  <c r="CQ17" i="11" s="1"/>
  <c r="CQ54" i="11"/>
  <c r="CQ57" i="11"/>
  <c r="CQ55" i="11"/>
  <c r="CQ42" i="11"/>
  <c r="CQ41" i="11"/>
  <c r="CQ43" i="11"/>
  <c r="CQ21" i="11" s="1"/>
  <c r="CQ40" i="11"/>
  <c r="CP34" i="2"/>
  <c r="CQ35" i="2" s="1"/>
  <c r="F113" i="7"/>
  <c r="CP12" i="1"/>
  <c r="G113" i="7" s="1"/>
  <c r="CQ11" i="1"/>
  <c r="CQ22" i="11" s="1"/>
  <c r="CQ11" i="2"/>
  <c r="N112" i="7"/>
  <c r="CO66" i="1"/>
  <c r="O112" i="7" s="1"/>
  <c r="CQ25" i="2"/>
  <c r="CQ73" i="1"/>
  <c r="CQ84" i="1" s="1"/>
  <c r="CO44" i="1"/>
  <c r="K112" i="7" s="1"/>
  <c r="J112" i="7"/>
  <c r="CO23" i="1"/>
  <c r="CO29" i="2"/>
  <c r="CO115" i="2"/>
  <c r="CO104" i="2"/>
  <c r="E113" i="7"/>
  <c r="CP14" i="1"/>
  <c r="H113" i="7" s="1"/>
  <c r="CR26" i="2"/>
  <c r="CR74" i="1"/>
  <c r="CR85" i="1" s="1"/>
  <c r="CP24" i="2"/>
  <c r="CP72" i="1"/>
  <c r="CP83" i="1" s="1"/>
  <c r="CO77" i="1"/>
  <c r="CO88" i="2"/>
  <c r="CQ18" i="11" l="1"/>
  <c r="CQ20" i="11"/>
  <c r="CQ19" i="11"/>
  <c r="CS37" i="2"/>
  <c r="CS52" i="2" s="1"/>
  <c r="CR36" i="2"/>
  <c r="CR36" i="1" s="1"/>
  <c r="CP40" i="2"/>
  <c r="CP43" i="2" s="1"/>
  <c r="CP49" i="2"/>
  <c r="CP71" i="2" s="1"/>
  <c r="CP34" i="1"/>
  <c r="I113" i="7" s="1"/>
  <c r="L114" i="7"/>
  <c r="CP105" i="2"/>
  <c r="CP24" i="1"/>
  <c r="CP116" i="2"/>
  <c r="CQ106" i="2"/>
  <c r="CQ25" i="1"/>
  <c r="CQ117" i="2"/>
  <c r="CQ50" i="2"/>
  <c r="CQ35" i="1"/>
  <c r="CQ13" i="2"/>
  <c r="CR7" i="2"/>
  <c r="Q112" i="7"/>
  <c r="CO88" i="1"/>
  <c r="P112" i="7" s="1"/>
  <c r="CR107" i="2"/>
  <c r="CR118" i="2"/>
  <c r="CR26" i="1"/>
  <c r="CO110" i="2"/>
  <c r="CO99" i="2"/>
  <c r="CO121" i="2"/>
  <c r="CO115" i="1"/>
  <c r="CO93" i="1"/>
  <c r="CO29" i="1"/>
  <c r="CO104" i="1"/>
  <c r="CS37" i="1" l="1"/>
  <c r="CR51" i="2"/>
  <c r="CR51" i="1" s="1"/>
  <c r="CR62" i="1" s="1"/>
  <c r="CP49" i="1"/>
  <c r="CP55" i="1" s="1"/>
  <c r="CQ42" i="2"/>
  <c r="CQ42" i="1" s="1"/>
  <c r="C114" i="7" s="1"/>
  <c r="CP40" i="1"/>
  <c r="M113" i="7" s="1"/>
  <c r="CP55" i="2"/>
  <c r="CP66" i="2" s="1"/>
  <c r="CQ15" i="2"/>
  <c r="CQ34" i="2" s="1"/>
  <c r="CQ13" i="1"/>
  <c r="CR107" i="1"/>
  <c r="CR118" i="1"/>
  <c r="CR96" i="1"/>
  <c r="CS74" i="2"/>
  <c r="CS52" i="1"/>
  <c r="CR9" i="2"/>
  <c r="CR9" i="1" s="1"/>
  <c r="CR44" i="11" s="1"/>
  <c r="CR7" i="1"/>
  <c r="CR10" i="2"/>
  <c r="CR10" i="1" s="1"/>
  <c r="CR58" i="11" s="1"/>
  <c r="CO110" i="1"/>
  <c r="T112" i="7" s="1"/>
  <c r="CO99" i="1"/>
  <c r="R112" i="7" s="1"/>
  <c r="CO121" i="1"/>
  <c r="U112" i="7" s="1"/>
  <c r="S112" i="7"/>
  <c r="CQ72" i="2"/>
  <c r="CQ50" i="1"/>
  <c r="CQ61" i="1" s="1"/>
  <c r="CP94" i="1"/>
  <c r="CP105" i="1"/>
  <c r="CP116" i="1"/>
  <c r="CP71" i="1"/>
  <c r="CP77" i="2"/>
  <c r="CP23" i="2"/>
  <c r="CQ117" i="1"/>
  <c r="CQ95" i="1"/>
  <c r="CQ106" i="1"/>
  <c r="CR73" i="2" l="1"/>
  <c r="CR25" i="2" s="1"/>
  <c r="CS63" i="1"/>
  <c r="CR57" i="11"/>
  <c r="CR56" i="11"/>
  <c r="CR53" i="11"/>
  <c r="CR54" i="11"/>
  <c r="CR55" i="11"/>
  <c r="CP60" i="1"/>
  <c r="CP82" i="1"/>
  <c r="CP43" i="1"/>
  <c r="J113" i="7" s="1"/>
  <c r="CQ15" i="1"/>
  <c r="F114" i="7"/>
  <c r="CQ12" i="1"/>
  <c r="G114" i="7" s="1"/>
  <c r="CR11" i="2"/>
  <c r="CR13" i="2" s="1"/>
  <c r="CP88" i="2"/>
  <c r="CP77" i="1"/>
  <c r="CQ34" i="1"/>
  <c r="CS36" i="2"/>
  <c r="CR35" i="2"/>
  <c r="CQ49" i="2"/>
  <c r="CQ40" i="2"/>
  <c r="CR42" i="2" s="1"/>
  <c r="CR42" i="1" s="1"/>
  <c r="C115" i="7" s="1"/>
  <c r="CS26" i="2"/>
  <c r="CS74" i="1"/>
  <c r="CS85" i="1" s="1"/>
  <c r="CP66" i="1"/>
  <c r="O113" i="7" s="1"/>
  <c r="N113" i="7"/>
  <c r="CQ72" i="1"/>
  <c r="CQ83" i="1" s="1"/>
  <c r="CQ24" i="2"/>
  <c r="CR11" i="1"/>
  <c r="CR22" i="11" s="1"/>
  <c r="CP104" i="2"/>
  <c r="CP23" i="1"/>
  <c r="CP115" i="2"/>
  <c r="CP29" i="2"/>
  <c r="CR73" i="1" l="1"/>
  <c r="CR84" i="1" s="1"/>
  <c r="CQ14" i="1"/>
  <c r="H114" i="7" s="1"/>
  <c r="CR38" i="11"/>
  <c r="CP44" i="1"/>
  <c r="K113" i="7" s="1"/>
  <c r="E114" i="7"/>
  <c r="CR15" i="2"/>
  <c r="CR15" i="1" s="1"/>
  <c r="CS38" i="11" s="1"/>
  <c r="CR13" i="1"/>
  <c r="F115" i="7" s="1"/>
  <c r="CS7" i="2"/>
  <c r="CS10" i="2" s="1"/>
  <c r="CS10" i="1" s="1"/>
  <c r="CS58" i="11" s="1"/>
  <c r="CQ105" i="2"/>
  <c r="CQ24" i="1"/>
  <c r="CQ116" i="2"/>
  <c r="CQ43" i="2"/>
  <c r="CS51" i="2"/>
  <c r="CS36" i="1"/>
  <c r="CP93" i="1"/>
  <c r="CP29" i="1"/>
  <c r="CP104" i="1"/>
  <c r="CP115" i="1"/>
  <c r="CR117" i="2"/>
  <c r="CR106" i="2"/>
  <c r="CR25" i="1"/>
  <c r="I114" i="7"/>
  <c r="CQ40" i="1"/>
  <c r="M114" i="7" s="1"/>
  <c r="CQ49" i="1"/>
  <c r="CQ55" i="2"/>
  <c r="CQ66" i="2" s="1"/>
  <c r="CQ71" i="2"/>
  <c r="Q113" i="7"/>
  <c r="CP88" i="1"/>
  <c r="P113" i="7" s="1"/>
  <c r="CP99" i="2"/>
  <c r="CP121" i="2"/>
  <c r="CP110" i="2"/>
  <c r="L115" i="7"/>
  <c r="CS118" i="2"/>
  <c r="CS107" i="2"/>
  <c r="CS26" i="1"/>
  <c r="CR35" i="1"/>
  <c r="CR50" i="2"/>
  <c r="CS56" i="11" l="1"/>
  <c r="CS55" i="11"/>
  <c r="CS54" i="11"/>
  <c r="CS53" i="11"/>
  <c r="CS57" i="11"/>
  <c r="CR41" i="11"/>
  <c r="CR19" i="11" s="1"/>
  <c r="CR17" i="11"/>
  <c r="CR40" i="11"/>
  <c r="CR18" i="11" s="1"/>
  <c r="CR43" i="11"/>
  <c r="CR21" i="11" s="1"/>
  <c r="CR42" i="11"/>
  <c r="CR20" i="11" s="1"/>
  <c r="CR12" i="1"/>
  <c r="G115" i="7" s="1"/>
  <c r="CR34" i="2"/>
  <c r="CR34" i="1" s="1"/>
  <c r="CS9" i="2"/>
  <c r="CS9" i="1" s="1"/>
  <c r="CS44" i="11" s="1"/>
  <c r="CS43" i="11" s="1"/>
  <c r="CS7" i="1"/>
  <c r="CR50" i="1"/>
  <c r="CR61" i="1" s="1"/>
  <c r="CR72" i="2"/>
  <c r="CQ94" i="1"/>
  <c r="CQ105" i="1"/>
  <c r="CQ116" i="1"/>
  <c r="CS96" i="1"/>
  <c r="CS107" i="1"/>
  <c r="CS118" i="1"/>
  <c r="J31" i="9"/>
  <c r="CQ60" i="1"/>
  <c r="CQ55" i="1"/>
  <c r="CR117" i="1"/>
  <c r="CR106" i="1"/>
  <c r="CR95" i="1"/>
  <c r="CS51" i="1"/>
  <c r="CS62" i="1" s="1"/>
  <c r="CS73" i="2"/>
  <c r="CQ43" i="1"/>
  <c r="CP110" i="1"/>
  <c r="T113" i="7" s="1"/>
  <c r="CP121" i="1"/>
  <c r="U113" i="7" s="1"/>
  <c r="S113" i="7"/>
  <c r="CP99" i="1"/>
  <c r="R113" i="7" s="1"/>
  <c r="CS35" i="2"/>
  <c r="CQ23" i="2"/>
  <c r="CQ71" i="1"/>
  <c r="CQ82" i="1" s="1"/>
  <c r="CQ77" i="2"/>
  <c r="CR14" i="1"/>
  <c r="H115" i="7" s="1"/>
  <c r="E115" i="7"/>
  <c r="CS17" i="11" l="1"/>
  <c r="CS40" i="11"/>
  <c r="CS18" i="11" s="1"/>
  <c r="CS41" i="11"/>
  <c r="CS19" i="11" s="1"/>
  <c r="CS42" i="11"/>
  <c r="CS20" i="11" s="1"/>
  <c r="CS21" i="11"/>
  <c r="CR49" i="2"/>
  <c r="CR49" i="1" s="1"/>
  <c r="CR40" i="2"/>
  <c r="CS42" i="2" s="1"/>
  <c r="CS42" i="1" s="1"/>
  <c r="C116" i="7" s="1"/>
  <c r="C117" i="7" s="1"/>
  <c r="C10" i="7" s="1"/>
  <c r="CS11" i="2"/>
  <c r="CS13" i="2" s="1"/>
  <c r="CS15" i="2" s="1"/>
  <c r="CS11" i="1"/>
  <c r="CS22" i="11" s="1"/>
  <c r="CS73" i="1"/>
  <c r="CS84" i="1" s="1"/>
  <c r="CS25" i="2"/>
  <c r="CQ88" i="2"/>
  <c r="CQ77" i="1"/>
  <c r="I115" i="7"/>
  <c r="CR40" i="1"/>
  <c r="M115" i="7" s="1"/>
  <c r="N114" i="7"/>
  <c r="CQ66" i="1"/>
  <c r="O114" i="7" s="1"/>
  <c r="CS50" i="2"/>
  <c r="CS35" i="1"/>
  <c r="CQ115" i="2"/>
  <c r="CQ104" i="2"/>
  <c r="CQ29" i="2"/>
  <c r="CQ23" i="1"/>
  <c r="J114" i="7"/>
  <c r="CQ44" i="1"/>
  <c r="K114" i="7" s="1"/>
  <c r="CR72" i="1"/>
  <c r="CR83" i="1" s="1"/>
  <c r="CR24" i="2"/>
  <c r="CR71" i="2" l="1"/>
  <c r="CR71" i="1" s="1"/>
  <c r="CR82" i="1" s="1"/>
  <c r="CR55" i="2"/>
  <c r="CR66" i="2" s="1"/>
  <c r="CR43" i="2"/>
  <c r="CS34" i="2"/>
  <c r="CS40" i="2" s="1"/>
  <c r="CS43" i="2" s="1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R43" i="1"/>
  <c r="CR44" i="1" s="1"/>
  <c r="K115" i="7" s="1"/>
  <c r="CR60" i="1"/>
  <c r="CR55" i="1"/>
  <c r="CQ121" i="2"/>
  <c r="CQ110" i="2"/>
  <c r="CQ99" i="2"/>
  <c r="CS50" i="1"/>
  <c r="CS61" i="1" s="1"/>
  <c r="CS72" i="2"/>
  <c r="CS106" i="2"/>
  <c r="CS25" i="1"/>
  <c r="CS117" i="2"/>
  <c r="CR105" i="2"/>
  <c r="CR116" i="2"/>
  <c r="CR24" i="1"/>
  <c r="CQ88" i="1"/>
  <c r="P114" i="7" s="1"/>
  <c r="Q114" i="7"/>
  <c r="CQ29" i="1"/>
  <c r="CQ104" i="1"/>
  <c r="CQ115" i="1"/>
  <c r="CQ93" i="1"/>
  <c r="CR23" i="2" l="1"/>
  <c r="CR29" i="2" s="1"/>
  <c r="CR77" i="2"/>
  <c r="CR88" i="2" s="1"/>
  <c r="J115" i="7"/>
  <c r="CS49" i="2"/>
  <c r="CS55" i="2" s="1"/>
  <c r="CS66" i="2" s="1"/>
  <c r="CS14" i="1"/>
  <c r="H116" i="7" s="1"/>
  <c r="CS34" i="1"/>
  <c r="I116" i="7" s="1"/>
  <c r="I117" i="7" s="1"/>
  <c r="I10" i="7" s="1"/>
  <c r="J6" i="9" s="1"/>
  <c r="L12" i="8" s="1"/>
  <c r="CS12" i="1"/>
  <c r="G116" i="7" s="1"/>
  <c r="G117" i="7"/>
  <c r="G10" i="7" s="1"/>
  <c r="J4" i="9" s="1"/>
  <c r="L9" i="8" s="1"/>
  <c r="CQ121" i="1"/>
  <c r="U114" i="7" s="1"/>
  <c r="CQ110" i="1"/>
  <c r="T114" i="7" s="1"/>
  <c r="S114" i="7"/>
  <c r="CQ99" i="1"/>
  <c r="R114" i="7" s="1"/>
  <c r="CR116" i="1"/>
  <c r="CR94" i="1"/>
  <c r="CR105" i="1"/>
  <c r="CS106" i="1"/>
  <c r="CS95" i="1"/>
  <c r="CS117" i="1"/>
  <c r="J30" i="9"/>
  <c r="CS49" i="1"/>
  <c r="E10" i="7"/>
  <c r="H117" i="7"/>
  <c r="H10" i="7" s="1"/>
  <c r="J5" i="9" s="1"/>
  <c r="L10" i="8" s="1"/>
  <c r="CR66" i="1"/>
  <c r="O115" i="7" s="1"/>
  <c r="N115" i="7"/>
  <c r="CS72" i="1"/>
  <c r="CS83" i="1" s="1"/>
  <c r="CS24" i="2"/>
  <c r="CR115" i="2" l="1"/>
  <c r="CR23" i="1"/>
  <c r="CR104" i="1" s="1"/>
  <c r="CR104" i="2"/>
  <c r="CS71" i="2"/>
  <c r="CS71" i="1" s="1"/>
  <c r="CS82" i="1" s="1"/>
  <c r="CR77" i="1"/>
  <c r="CR88" i="1" s="1"/>
  <c r="P115" i="7" s="1"/>
  <c r="CS40" i="1"/>
  <c r="M116" i="7" s="1"/>
  <c r="M117" i="7" s="1"/>
  <c r="M10" i="7" s="1"/>
  <c r="X10" i="7" s="1"/>
  <c r="CS116" i="2"/>
  <c r="CS24" i="1"/>
  <c r="CS105" i="2"/>
  <c r="CS55" i="1"/>
  <c r="CS60" i="1"/>
  <c r="CR99" i="2"/>
  <c r="CR110" i="2"/>
  <c r="CR121" i="2"/>
  <c r="CR93" i="1" l="1"/>
  <c r="CR115" i="1"/>
  <c r="CR29" i="1"/>
  <c r="CR110" i="1" s="1"/>
  <c r="T115" i="7" s="1"/>
  <c r="Q115" i="7"/>
  <c r="CS23" i="2"/>
  <c r="CS104" i="2" s="1"/>
  <c r="CS77" i="2"/>
  <c r="CS77" i="1" s="1"/>
  <c r="J7" i="9"/>
  <c r="L13" i="8" s="1"/>
  <c r="L14" i="8" s="1"/>
  <c r="CS43" i="1"/>
  <c r="J116" i="7" s="1"/>
  <c r="J117" i="7" s="1"/>
  <c r="J10" i="7" s="1"/>
  <c r="N116" i="7"/>
  <c r="N117" i="7" s="1"/>
  <c r="CS66" i="1"/>
  <c r="O116" i="7" s="1"/>
  <c r="CS116" i="1"/>
  <c r="J29" i="9"/>
  <c r="CS105" i="1"/>
  <c r="CS94" i="1"/>
  <c r="CS115" i="2" l="1"/>
  <c r="S115" i="7"/>
  <c r="CR99" i="1"/>
  <c r="R115" i="7" s="1"/>
  <c r="CR121" i="1"/>
  <c r="U115" i="7" s="1"/>
  <c r="CS88" i="2"/>
  <c r="CS23" i="1"/>
  <c r="CS93" i="1" s="1"/>
  <c r="CS29" i="2"/>
  <c r="CS110" i="2" s="1"/>
  <c r="CS44" i="1"/>
  <c r="K116" i="7" s="1"/>
  <c r="K117" i="7"/>
  <c r="K10" i="7" s="1"/>
  <c r="N10" i="7"/>
  <c r="J8" i="9" s="1"/>
  <c r="O117" i="7"/>
  <c r="O10" i="7" s="1"/>
  <c r="J9" i="9" s="1"/>
  <c r="L17" i="8" s="1"/>
  <c r="Q116" i="7"/>
  <c r="Q117" i="7" s="1"/>
  <c r="CS88" i="1"/>
  <c r="P116" i="7" s="1"/>
  <c r="J23" i="9" l="1"/>
  <c r="L16" i="8"/>
  <c r="CS115" i="1"/>
  <c r="CS104" i="1"/>
  <c r="CS29" i="1"/>
  <c r="CS121" i="1" s="1"/>
  <c r="U116" i="7" s="1"/>
  <c r="CS99" i="2"/>
  <c r="J28" i="9"/>
  <c r="CS121" i="2"/>
  <c r="Q10" i="7"/>
  <c r="P117" i="7"/>
  <c r="P10" i="7" s="1"/>
  <c r="J10" i="9" s="1"/>
  <c r="J24" i="9" l="1"/>
  <c r="L18" i="8"/>
  <c r="J35" i="9"/>
  <c r="J41" i="9" s="1"/>
  <c r="S116" i="7"/>
  <c r="S117" i="7" s="1"/>
  <c r="T117" i="7" s="1"/>
  <c r="T10" i="7" s="1"/>
  <c r="J12" i="9" s="1"/>
  <c r="L20" i="8" s="1"/>
  <c r="CS99" i="1"/>
  <c r="R116" i="7" s="1"/>
  <c r="CS110" i="1"/>
  <c r="T116" i="7" s="1"/>
  <c r="J40" i="9" l="1"/>
  <c r="J39" i="9"/>
  <c r="L24" i="8" s="1"/>
  <c r="J43" i="9"/>
  <c r="J42" i="9"/>
  <c r="J44" i="9"/>
  <c r="J45" i="9"/>
  <c r="S10" i="7"/>
  <c r="R117" i="7"/>
  <c r="R10" i="7" s="1"/>
  <c r="J11" i="9" s="1"/>
  <c r="U117" i="7"/>
  <c r="U10" i="7" s="1"/>
  <c r="J13" i="9" s="1"/>
  <c r="L21" i="8" s="1"/>
  <c r="J22" i="9" l="1"/>
  <c r="L19" i="8"/>
  <c r="Y10" i="7"/>
  <c r="L22" i="8"/>
  <c r="J17" i="9"/>
  <c r="J18" i="9" s="1"/>
  <c r="J21" i="9" s="1"/>
  <c r="AA10" i="7"/>
  <c r="L23" i="8" l="1"/>
  <c r="L1" i="8"/>
  <c r="AD53" i="3"/>
  <c r="AD53" i="1" s="1"/>
  <c r="AD64" i="1" s="1"/>
  <c r="AE54" i="3"/>
  <c r="AE76" i="3" s="1"/>
  <c r="AC52" i="3"/>
  <c r="AC52" i="1" s="1"/>
  <c r="AC63" i="1" s="1"/>
  <c r="AC51" i="3"/>
  <c r="AC51" i="1" s="1"/>
  <c r="AC62" i="1" s="1"/>
  <c r="AA52" i="3"/>
  <c r="AA52" i="1" s="1"/>
  <c r="AA63" i="1" s="1"/>
  <c r="Z53" i="3"/>
  <c r="Z75" i="3" s="1"/>
  <c r="AA53" i="3"/>
  <c r="AA75" i="3" s="1"/>
  <c r="AB53" i="3"/>
  <c r="AB53" i="1" s="1"/>
  <c r="AB64" i="1" s="1"/>
  <c r="AB52" i="3"/>
  <c r="AB52" i="1" s="1"/>
  <c r="AB63" i="1" s="1"/>
  <c r="AA50" i="3"/>
  <c r="AA50" i="1" s="1"/>
  <c r="AA61" i="1" s="1"/>
  <c r="AB50" i="3"/>
  <c r="AB72" i="3" s="1"/>
  <c r="Z51" i="3"/>
  <c r="Z73" i="3" s="1"/>
  <c r="AC53" i="3"/>
  <c r="AC53" i="1" s="1"/>
  <c r="AC64" i="1" s="1"/>
  <c r="Z54" i="3"/>
  <c r="Z54" i="1" s="1"/>
  <c r="Z65" i="1" s="1"/>
  <c r="AD54" i="3"/>
  <c r="AD54" i="1" s="1"/>
  <c r="AD65" i="1" s="1"/>
  <c r="AD52" i="3"/>
  <c r="AD74" i="3" s="1"/>
  <c r="Z50" i="3"/>
  <c r="Z50" i="1" s="1"/>
  <c r="Z61" i="1" s="1"/>
  <c r="AB49" i="3"/>
  <c r="AB49" i="1" s="1"/>
  <c r="AB60" i="1" s="1"/>
  <c r="AE52" i="3"/>
  <c r="AC50" i="3"/>
  <c r="AC50" i="1" s="1"/>
  <c r="AC61" i="1" s="1"/>
  <c r="AD51" i="3"/>
  <c r="AD51" i="1" s="1"/>
  <c r="AD62" i="1" s="1"/>
  <c r="Z52" i="3"/>
  <c r="Z52" i="1" s="1"/>
  <c r="Z63" i="1" s="1"/>
  <c r="AA54" i="3"/>
  <c r="AA76" i="3" s="1"/>
  <c r="AA51" i="3"/>
  <c r="AC49" i="3"/>
  <c r="AC49" i="1" s="1"/>
  <c r="AC60" i="1" s="1"/>
  <c r="AD50" i="3"/>
  <c r="AD50" i="1" s="1"/>
  <c r="AD61" i="1" s="1"/>
  <c r="AE51" i="3"/>
  <c r="AE51" i="1" s="1"/>
  <c r="AE62" i="1" s="1"/>
  <c r="AB54" i="3"/>
  <c r="AC48" i="3"/>
  <c r="AC48" i="1" s="1"/>
  <c r="Z48" i="3"/>
  <c r="Z48" i="1" s="1"/>
  <c r="AC54" i="3"/>
  <c r="AC76" i="3" s="1"/>
  <c r="AE53" i="3"/>
  <c r="AA48" i="3"/>
  <c r="AA70" i="3" s="1"/>
  <c r="AA49" i="3"/>
  <c r="AB48" i="3"/>
  <c r="AB70" i="3" s="1"/>
  <c r="AD49" i="3"/>
  <c r="AE49" i="3"/>
  <c r="AE71" i="3" s="1"/>
  <c r="AE71" i="1" s="1"/>
  <c r="AB51" i="3"/>
  <c r="AB51" i="1" s="1"/>
  <c r="AB62" i="1" s="1"/>
  <c r="Z49" i="3"/>
  <c r="AE50" i="3"/>
  <c r="AE50" i="1" s="1"/>
  <c r="AE61" i="1" s="1"/>
  <c r="AD48" i="3"/>
  <c r="AD48" i="1" s="1"/>
  <c r="AE48" i="3"/>
  <c r="AE48" i="1" s="1"/>
  <c r="AD70" i="3" l="1"/>
  <c r="AD70" i="1" s="1"/>
  <c r="AA55" i="3"/>
  <c r="AA66" i="3" s="1"/>
  <c r="AB74" i="3"/>
  <c r="AB74" i="1" s="1"/>
  <c r="AB85" i="1" s="1"/>
  <c r="AA74" i="3"/>
  <c r="AA26" i="3" s="1"/>
  <c r="AA26" i="1" s="1"/>
  <c r="Z55" i="3"/>
  <c r="Z66" i="3" s="1"/>
  <c r="AD55" i="3"/>
  <c r="AD66" i="3" s="1"/>
  <c r="AB71" i="3"/>
  <c r="AB71" i="1" s="1"/>
  <c r="AB82" i="1" s="1"/>
  <c r="Z53" i="1"/>
  <c r="Z64" i="1" s="1"/>
  <c r="AC75" i="3"/>
  <c r="AC27" i="3" s="1"/>
  <c r="AC108" i="3" s="1"/>
  <c r="AA53" i="1"/>
  <c r="AA64" i="1" s="1"/>
  <c r="Z49" i="1"/>
  <c r="Z60" i="1" s="1"/>
  <c r="AA48" i="1"/>
  <c r="AA59" i="1" s="1"/>
  <c r="Z70" i="3"/>
  <c r="Z70" i="1" s="1"/>
  <c r="Z81" i="1" s="1"/>
  <c r="Z51" i="1"/>
  <c r="Z62" i="1" s="1"/>
  <c r="AC73" i="3"/>
  <c r="AC73" i="1" s="1"/>
  <c r="AC84" i="1" s="1"/>
  <c r="AE55" i="3"/>
  <c r="AE66" i="3" s="1"/>
  <c r="AD59" i="1"/>
  <c r="AE59" i="1"/>
  <c r="AD74" i="1"/>
  <c r="AD26" i="3"/>
  <c r="AB72" i="1"/>
  <c r="AB24" i="3"/>
  <c r="AA70" i="1"/>
  <c r="AA22" i="3"/>
  <c r="Z59" i="1"/>
  <c r="AB70" i="1"/>
  <c r="AB22" i="3"/>
  <c r="AC59" i="1"/>
  <c r="AD81" i="1"/>
  <c r="AE70" i="3"/>
  <c r="AE49" i="1"/>
  <c r="AE60" i="1" s="1"/>
  <c r="AC54" i="1"/>
  <c r="AC65" i="1" s="1"/>
  <c r="AC70" i="3"/>
  <c r="Z71" i="3"/>
  <c r="AE72" i="3"/>
  <c r="AB48" i="1"/>
  <c r="AD72" i="3"/>
  <c r="AD76" i="3"/>
  <c r="Z76" i="3"/>
  <c r="AD52" i="1"/>
  <c r="AD63" i="1" s="1"/>
  <c r="AC72" i="3"/>
  <c r="AC28" i="3"/>
  <c r="AC76" i="1"/>
  <c r="AA73" i="3"/>
  <c r="AA51" i="1"/>
  <c r="AA62" i="1" s="1"/>
  <c r="AE52" i="1"/>
  <c r="AE63" i="1" s="1"/>
  <c r="AE74" i="3"/>
  <c r="AB73" i="3"/>
  <c r="AE28" i="3"/>
  <c r="AE76" i="1"/>
  <c r="AD22" i="3"/>
  <c r="AE53" i="1"/>
  <c r="AE64" i="1" s="1"/>
  <c r="AE75" i="3"/>
  <c r="AD49" i="1"/>
  <c r="AD60" i="1" s="1"/>
  <c r="AB54" i="1"/>
  <c r="AB65" i="1" s="1"/>
  <c r="AB76" i="3"/>
  <c r="AE23" i="3"/>
  <c r="AA28" i="3"/>
  <c r="AA76" i="1"/>
  <c r="Z74" i="3"/>
  <c r="AC71" i="3"/>
  <c r="AB55" i="3"/>
  <c r="AB66" i="3" s="1"/>
  <c r="AA49" i="1"/>
  <c r="AA60" i="1" s="1"/>
  <c r="AB50" i="1"/>
  <c r="AB61" i="1" s="1"/>
  <c r="Z27" i="3"/>
  <c r="Z75" i="1"/>
  <c r="AD73" i="3"/>
  <c r="AD71" i="3"/>
  <c r="AC55" i="3"/>
  <c r="AC66" i="3" s="1"/>
  <c r="AE73" i="3"/>
  <c r="AA54" i="1"/>
  <c r="AA65" i="1" s="1"/>
  <c r="Z25" i="3"/>
  <c r="Z73" i="1"/>
  <c r="AA71" i="3"/>
  <c r="AA72" i="3"/>
  <c r="Z72" i="3"/>
  <c r="AB75" i="3"/>
  <c r="AA27" i="3"/>
  <c r="AA75" i="1"/>
  <c r="AE54" i="1"/>
  <c r="AE65" i="1" s="1"/>
  <c r="AC74" i="3"/>
  <c r="AD75" i="3"/>
  <c r="Z86" i="1" l="1"/>
  <c r="AA86" i="1"/>
  <c r="AA107" i="3"/>
  <c r="Z22" i="3"/>
  <c r="Z103" i="3" s="1"/>
  <c r="AC87" i="1"/>
  <c r="AC55" i="1"/>
  <c r="AC66" i="1" s="1"/>
  <c r="O33" i="7" s="1"/>
  <c r="AA81" i="1"/>
  <c r="AA74" i="1"/>
  <c r="AA85" i="1" s="1"/>
  <c r="AC25" i="3"/>
  <c r="AC25" i="1" s="1"/>
  <c r="AB26" i="3"/>
  <c r="AB23" i="3"/>
  <c r="AB104" i="3" s="1"/>
  <c r="Z84" i="1"/>
  <c r="AC27" i="1"/>
  <c r="AC108" i="1" s="1"/>
  <c r="AC75" i="1"/>
  <c r="AC86" i="1" s="1"/>
  <c r="Z55" i="1"/>
  <c r="Z66" i="1" s="1"/>
  <c r="O30" i="7" s="1"/>
  <c r="AE82" i="1"/>
  <c r="AE87" i="1"/>
  <c r="AB28" i="3"/>
  <c r="AB76" i="1"/>
  <c r="AB87" i="1" s="1"/>
  <c r="Z72" i="1"/>
  <c r="Z83" i="1" s="1"/>
  <c r="Z24" i="3"/>
  <c r="Z106" i="3"/>
  <c r="Z25" i="1"/>
  <c r="AD77" i="3"/>
  <c r="AD71" i="1"/>
  <c r="AD82" i="1" s="1"/>
  <c r="AD23" i="3"/>
  <c r="AA87" i="1"/>
  <c r="AE109" i="3"/>
  <c r="AE28" i="1"/>
  <c r="AA73" i="1"/>
  <c r="AA84" i="1" s="1"/>
  <c r="AA25" i="3"/>
  <c r="AC24" i="3"/>
  <c r="AC72" i="1"/>
  <c r="AC83" i="1" s="1"/>
  <c r="Z28" i="3"/>
  <c r="Z76" i="1"/>
  <c r="Z87" i="1" s="1"/>
  <c r="AB59" i="1"/>
  <c r="AB55" i="1"/>
  <c r="AB83" i="1"/>
  <c r="AE55" i="1"/>
  <c r="AA109" i="3"/>
  <c r="AA28" i="1"/>
  <c r="AA55" i="1"/>
  <c r="AD28" i="3"/>
  <c r="AD76" i="1"/>
  <c r="AD87" i="1" s="1"/>
  <c r="AE72" i="1"/>
  <c r="AE83" i="1" s="1"/>
  <c r="AE24" i="3"/>
  <c r="AA118" i="1"/>
  <c r="AA107" i="1"/>
  <c r="AB103" i="3"/>
  <c r="AB22" i="1"/>
  <c r="AA103" i="3"/>
  <c r="AA22" i="1"/>
  <c r="AD107" i="3"/>
  <c r="AD26" i="1"/>
  <c r="AA72" i="1"/>
  <c r="AA83" i="1" s="1"/>
  <c r="AA24" i="3"/>
  <c r="Z27" i="1"/>
  <c r="Z108" i="3"/>
  <c r="AB73" i="1"/>
  <c r="AB84" i="1" s="1"/>
  <c r="AB25" i="3"/>
  <c r="AE74" i="1"/>
  <c r="AE85" i="1" s="1"/>
  <c r="AE26" i="3"/>
  <c r="AD27" i="3"/>
  <c r="AD75" i="1"/>
  <c r="AD86" i="1" s="1"/>
  <c r="AA27" i="1"/>
  <c r="AA108" i="3"/>
  <c r="AA71" i="1"/>
  <c r="AA82" i="1" s="1"/>
  <c r="AA77" i="3"/>
  <c r="AA23" i="3"/>
  <c r="AE73" i="1"/>
  <c r="AE84" i="1" s="1"/>
  <c r="AE25" i="3"/>
  <c r="AD25" i="3"/>
  <c r="AD73" i="1"/>
  <c r="AD84" i="1" s="1"/>
  <c r="AC71" i="1"/>
  <c r="AC82" i="1" s="1"/>
  <c r="AC77" i="3"/>
  <c r="AC23" i="3"/>
  <c r="AE104" i="3"/>
  <c r="AE23" i="1"/>
  <c r="AD103" i="3"/>
  <c r="AD22" i="1"/>
  <c r="AC28" i="1"/>
  <c r="AC109" i="3"/>
  <c r="AB77" i="3"/>
  <c r="Z71" i="1"/>
  <c r="Z82" i="1" s="1"/>
  <c r="Z23" i="3"/>
  <c r="Z77" i="3"/>
  <c r="AE77" i="3"/>
  <c r="AB81" i="1"/>
  <c r="AD85" i="1"/>
  <c r="AC74" i="1"/>
  <c r="AC85" i="1" s="1"/>
  <c r="AC26" i="3"/>
  <c r="AB27" i="3"/>
  <c r="AB75" i="1"/>
  <c r="AB86" i="1" s="1"/>
  <c r="Z26" i="3"/>
  <c r="Z74" i="1"/>
  <c r="Z85" i="1" s="1"/>
  <c r="AE75" i="1"/>
  <c r="AE86" i="1" s="1"/>
  <c r="AE27" i="3"/>
  <c r="AD72" i="1"/>
  <c r="AD83" i="1" s="1"/>
  <c r="AD24" i="3"/>
  <c r="AC70" i="1"/>
  <c r="AC81" i="1" s="1"/>
  <c r="AC22" i="3"/>
  <c r="AE70" i="1"/>
  <c r="AE81" i="1" s="1"/>
  <c r="AE22" i="3"/>
  <c r="AB105" i="3"/>
  <c r="AB24" i="1"/>
  <c r="AD55" i="1"/>
  <c r="N33" i="7" l="1"/>
  <c r="AA96" i="1"/>
  <c r="AC106" i="3"/>
  <c r="AB23" i="1"/>
  <c r="AB93" i="1" s="1"/>
  <c r="N30" i="7"/>
  <c r="Z22" i="1"/>
  <c r="Z103" i="1" s="1"/>
  <c r="AB107" i="3"/>
  <c r="AB26" i="1"/>
  <c r="AC119" i="1"/>
  <c r="AC97" i="1"/>
  <c r="Z29" i="3"/>
  <c r="Z99" i="3" s="1"/>
  <c r="AB94" i="1"/>
  <c r="AB116" i="1"/>
  <c r="AB105" i="1"/>
  <c r="AC29" i="3"/>
  <c r="AC103" i="3"/>
  <c r="AC22" i="1"/>
  <c r="AC120" i="1"/>
  <c r="AC109" i="1"/>
  <c r="AC98" i="1"/>
  <c r="AA104" i="3"/>
  <c r="AA23" i="1"/>
  <c r="AA108" i="1"/>
  <c r="AA97" i="1"/>
  <c r="AA119" i="1"/>
  <c r="Z97" i="1"/>
  <c r="Z119" i="1"/>
  <c r="Z108" i="1"/>
  <c r="AA29" i="3"/>
  <c r="AB108" i="3"/>
  <c r="AB27" i="1"/>
  <c r="AD92" i="1"/>
  <c r="AD114" i="1"/>
  <c r="AD103" i="1"/>
  <c r="AC104" i="3"/>
  <c r="AC23" i="1"/>
  <c r="AD106" i="3"/>
  <c r="AD25" i="1"/>
  <c r="AA88" i="3"/>
  <c r="AA77" i="1"/>
  <c r="AB106" i="3"/>
  <c r="AB25" i="1"/>
  <c r="AC95" i="1"/>
  <c r="AC106" i="1"/>
  <c r="AC117" i="1"/>
  <c r="AD96" i="1"/>
  <c r="AD107" i="1"/>
  <c r="AD118" i="1"/>
  <c r="AC105" i="3"/>
  <c r="AC24" i="1"/>
  <c r="AD104" i="3"/>
  <c r="AD23" i="1"/>
  <c r="AB77" i="1"/>
  <c r="AB88" i="3"/>
  <c r="AC88" i="3"/>
  <c r="AC77" i="1"/>
  <c r="AB103" i="1"/>
  <c r="AB114" i="1"/>
  <c r="AB92" i="1"/>
  <c r="AE66" i="1"/>
  <c r="O35" i="7" s="1"/>
  <c r="N35" i="7"/>
  <c r="AA106" i="3"/>
  <c r="AA25" i="1"/>
  <c r="Z24" i="1"/>
  <c r="Z105" i="3"/>
  <c r="AE103" i="3"/>
  <c r="AE29" i="3"/>
  <c r="AE22" i="1"/>
  <c r="AD105" i="3"/>
  <c r="AD24" i="1"/>
  <c r="AC107" i="3"/>
  <c r="AC26" i="1"/>
  <c r="AE88" i="3"/>
  <c r="AE77" i="1"/>
  <c r="AE106" i="3"/>
  <c r="AE25" i="1"/>
  <c r="AD108" i="3"/>
  <c r="AD27" i="1"/>
  <c r="N34" i="7"/>
  <c r="AD66" i="1"/>
  <c r="O34" i="7" s="1"/>
  <c r="Z107" i="3"/>
  <c r="Z26" i="1"/>
  <c r="Z88" i="3"/>
  <c r="Z77" i="1"/>
  <c r="AD29" i="3"/>
  <c r="AE115" i="1"/>
  <c r="AE104" i="1"/>
  <c r="AE93" i="1"/>
  <c r="AE107" i="3"/>
  <c r="AE26" i="1"/>
  <c r="AA105" i="3"/>
  <c r="AA24" i="1"/>
  <c r="AA114" i="1"/>
  <c r="AA92" i="1"/>
  <c r="AA103" i="1"/>
  <c r="AB29" i="3"/>
  <c r="AD28" i="1"/>
  <c r="AD109" i="3"/>
  <c r="N31" i="7"/>
  <c r="AA66" i="1"/>
  <c r="O31" i="7" s="1"/>
  <c r="Z109" i="3"/>
  <c r="Z28" i="1"/>
  <c r="AD88" i="3"/>
  <c r="AD77" i="1"/>
  <c r="AE27" i="1"/>
  <c r="AE108" i="3"/>
  <c r="Z104" i="3"/>
  <c r="Z23" i="1"/>
  <c r="AE105" i="3"/>
  <c r="AE24" i="1"/>
  <c r="AA120" i="1"/>
  <c r="AA98" i="1"/>
  <c r="AA109" i="1"/>
  <c r="N32" i="7"/>
  <c r="AB66" i="1"/>
  <c r="O32" i="7" s="1"/>
  <c r="AE120" i="1"/>
  <c r="AE109" i="1"/>
  <c r="AE98" i="1"/>
  <c r="Z95" i="1"/>
  <c r="Z106" i="1"/>
  <c r="Z117" i="1"/>
  <c r="AB109" i="3"/>
  <c r="AB28" i="1"/>
  <c r="AB115" i="1" l="1"/>
  <c r="AB104" i="1"/>
  <c r="Z114" i="1"/>
  <c r="Z92" i="1"/>
  <c r="E34" i="9"/>
  <c r="E33" i="9"/>
  <c r="E28" i="9"/>
  <c r="AB107" i="1"/>
  <c r="AB96" i="1"/>
  <c r="AB118" i="1"/>
  <c r="Z29" i="1"/>
  <c r="Z110" i="1" s="1"/>
  <c r="T30" i="7" s="1"/>
  <c r="Z110" i="3"/>
  <c r="E30" i="9"/>
  <c r="E32" i="9"/>
  <c r="E31" i="9"/>
  <c r="E29" i="9"/>
  <c r="N42" i="7"/>
  <c r="N5" i="7" s="1"/>
  <c r="E8" i="9" s="1"/>
  <c r="G16" i="8" s="1"/>
  <c r="AA121" i="1"/>
  <c r="U31" i="7" s="1"/>
  <c r="AB98" i="1"/>
  <c r="AB109" i="1"/>
  <c r="AB120" i="1"/>
  <c r="AE116" i="1"/>
  <c r="AE94" i="1"/>
  <c r="AE105" i="1"/>
  <c r="AE106" i="1"/>
  <c r="AE95" i="1"/>
  <c r="AE117" i="1"/>
  <c r="AC118" i="1"/>
  <c r="AC107" i="1"/>
  <c r="AC96" i="1"/>
  <c r="AE103" i="1"/>
  <c r="AE92" i="1"/>
  <c r="AE114" i="1"/>
  <c r="AE29" i="1"/>
  <c r="Z105" i="1"/>
  <c r="Z94" i="1"/>
  <c r="Z116" i="1"/>
  <c r="AB88" i="1"/>
  <c r="P32" i="7" s="1"/>
  <c r="Q32" i="7"/>
  <c r="AE108" i="1"/>
  <c r="AE97" i="1"/>
  <c r="AE119" i="1"/>
  <c r="AD98" i="1"/>
  <c r="AD120" i="1"/>
  <c r="AD109" i="1"/>
  <c r="AE96" i="1"/>
  <c r="AE118" i="1"/>
  <c r="AE107" i="1"/>
  <c r="Z96" i="1"/>
  <c r="Z118" i="1"/>
  <c r="Z107" i="1"/>
  <c r="AE110" i="3"/>
  <c r="AE99" i="3"/>
  <c r="AA95" i="1"/>
  <c r="AA106" i="1"/>
  <c r="AA117" i="1"/>
  <c r="AB29" i="1"/>
  <c r="AC88" i="1"/>
  <c r="P33" i="7" s="1"/>
  <c r="Q33" i="7"/>
  <c r="AD93" i="1"/>
  <c r="AD115" i="1"/>
  <c r="AD104" i="1"/>
  <c r="Q31" i="7"/>
  <c r="AA88" i="1"/>
  <c r="P31" i="7" s="1"/>
  <c r="AC104" i="1"/>
  <c r="AC93" i="1"/>
  <c r="AC115" i="1"/>
  <c r="AA99" i="3"/>
  <c r="AA110" i="3"/>
  <c r="AC92" i="1"/>
  <c r="AC114" i="1"/>
  <c r="AC103" i="1"/>
  <c r="AC29" i="1"/>
  <c r="Q34" i="7"/>
  <c r="AD88" i="1"/>
  <c r="P34" i="7" s="1"/>
  <c r="AB99" i="3"/>
  <c r="AB110" i="3"/>
  <c r="AD105" i="1"/>
  <c r="AD94" i="1"/>
  <c r="AD116" i="1"/>
  <c r="Z115" i="1"/>
  <c r="Z93" i="1"/>
  <c r="Z104" i="1"/>
  <c r="AD99" i="3"/>
  <c r="AD110" i="3"/>
  <c r="AD119" i="1"/>
  <c r="AD97" i="1"/>
  <c r="AD108" i="1"/>
  <c r="Q35" i="7"/>
  <c r="AE88" i="1"/>
  <c r="P35" i="7" s="1"/>
  <c r="AA105" i="1"/>
  <c r="AA94" i="1"/>
  <c r="AA116" i="1"/>
  <c r="Z88" i="1"/>
  <c r="P30" i="7" s="1"/>
  <c r="Q30" i="7"/>
  <c r="AC105" i="1"/>
  <c r="AC116" i="1"/>
  <c r="AC94" i="1"/>
  <c r="AB117" i="1"/>
  <c r="AB106" i="1"/>
  <c r="AB95" i="1"/>
  <c r="AD106" i="1"/>
  <c r="AD117" i="1"/>
  <c r="AD95" i="1"/>
  <c r="AD29" i="1"/>
  <c r="AB119" i="1"/>
  <c r="AB97" i="1"/>
  <c r="AB108" i="1"/>
  <c r="AC110" i="3"/>
  <c r="AC99" i="3"/>
  <c r="Z98" i="1"/>
  <c r="Z109" i="1"/>
  <c r="Z120" i="1"/>
  <c r="AA104" i="1"/>
  <c r="AA93" i="1"/>
  <c r="AA115" i="1"/>
  <c r="E35" i="9" l="1"/>
  <c r="E39" i="9" s="1"/>
  <c r="G24" i="8" s="1"/>
  <c r="Z99" i="1"/>
  <c r="R30" i="7" s="1"/>
  <c r="S30" i="7"/>
  <c r="Z121" i="1"/>
  <c r="U30" i="7" s="1"/>
  <c r="AA110" i="1"/>
  <c r="T31" i="7" s="1"/>
  <c r="O42" i="7"/>
  <c r="O5" i="7" s="1"/>
  <c r="E9" i="9" s="1"/>
  <c r="G17" i="8" s="1"/>
  <c r="AA99" i="1"/>
  <c r="R31" i="7" s="1"/>
  <c r="E23" i="9"/>
  <c r="F23" i="9"/>
  <c r="Q42" i="7"/>
  <c r="Q5" i="7" s="1"/>
  <c r="S31" i="7"/>
  <c r="AB99" i="1"/>
  <c r="R32" i="7" s="1"/>
  <c r="AB110" i="1"/>
  <c r="T32" i="7" s="1"/>
  <c r="AB121" i="1"/>
  <c r="U32" i="7" s="1"/>
  <c r="S32" i="7"/>
  <c r="S35" i="7"/>
  <c r="AE99" i="1"/>
  <c r="R35" i="7" s="1"/>
  <c r="AE110" i="1"/>
  <c r="T35" i="7" s="1"/>
  <c r="AE121" i="1"/>
  <c r="U35" i="7" s="1"/>
  <c r="AD99" i="1"/>
  <c r="R34" i="7" s="1"/>
  <c r="AD121" i="1"/>
  <c r="U34" i="7" s="1"/>
  <c r="S34" i="7"/>
  <c r="AD110" i="1"/>
  <c r="T34" i="7" s="1"/>
  <c r="AC110" i="1"/>
  <c r="T33" i="7" s="1"/>
  <c r="AC99" i="1"/>
  <c r="R33" i="7" s="1"/>
  <c r="S33" i="7"/>
  <c r="AC121" i="1"/>
  <c r="U33" i="7" s="1"/>
  <c r="E45" i="9" l="1"/>
  <c r="E41" i="9"/>
  <c r="E43" i="9"/>
  <c r="P42" i="7"/>
  <c r="P5" i="7" s="1"/>
  <c r="E10" i="9" s="1"/>
  <c r="E42" i="9"/>
  <c r="E44" i="9"/>
  <c r="E40" i="9"/>
  <c r="S42" i="7"/>
  <c r="R42" i="7" s="1"/>
  <c r="R5" i="7" s="1"/>
  <c r="E11" i="9" s="1"/>
  <c r="G19" i="8" s="1"/>
  <c r="F24" i="9" l="1"/>
  <c r="G18" i="8"/>
  <c r="E24" i="9"/>
  <c r="E22" i="9"/>
  <c r="F22" i="9"/>
  <c r="T42" i="7"/>
  <c r="T5" i="7" s="1"/>
  <c r="E12" i="9" s="1"/>
  <c r="G20" i="8" s="1"/>
  <c r="U42" i="7"/>
  <c r="U5" i="7" s="1"/>
  <c r="E13" i="9" s="1"/>
  <c r="G21" i="8" s="1"/>
  <c r="S5" i="7"/>
  <c r="G22" i="8" l="1"/>
  <c r="S1" i="7"/>
  <c r="Y5" i="7"/>
  <c r="E17" i="9"/>
  <c r="Y6" i="7"/>
  <c r="AA5" i="7"/>
  <c r="G23" i="8" l="1"/>
  <c r="G1" i="8"/>
  <c r="H23" i="8"/>
  <c r="E18" i="9"/>
  <c r="E21" i="9" s="1"/>
  <c r="F18" i="9"/>
  <c r="F21" i="9" s="1"/>
</calcChain>
</file>

<file path=xl/sharedStrings.xml><?xml version="1.0" encoding="utf-8"?>
<sst xmlns="http://schemas.openxmlformats.org/spreadsheetml/2006/main" count="654" uniqueCount="137">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</sst>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#,##0.0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_(* #,##0_);_(* \(#,##0\);_(* &quot;-&quot;?_);_(@_)"/>
    <numFmt numFmtId="170" formatCode="[$-409]mmm\-yy;@"/>
    <numFmt numFmtId="171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164" fontId="3" fillId="0" borderId="0" applyFont="0" applyFill="0" applyBorder="0" applyAlignment="0" applyProtection="0"/>
  </cellStyleXfs>
  <cellXfs count="39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7" fontId="0" fillId="0" borderId="0" xfId="1" applyNumberFormat="1" applyFont="1"/>
    <xf numFmtId="167" fontId="1" fillId="0" borderId="0" xfId="1" applyNumberFormat="1" applyFont="1"/>
    <xf numFmtId="168" fontId="0" fillId="0" borderId="0" xfId="1" applyNumberFormat="1" applyFont="1"/>
    <xf numFmtId="168" fontId="1" fillId="0" borderId="0" xfId="1" applyNumberFormat="1" applyFont="1"/>
    <xf numFmtId="0" fontId="0" fillId="0" borderId="0" xfId="0" applyBorder="1"/>
    <xf numFmtId="168" fontId="3" fillId="0" borderId="0" xfId="1" applyNumberFormat="1" applyFont="1" applyFill="1" applyBorder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8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8" fontId="0" fillId="0" borderId="0" xfId="0" applyNumberFormat="1"/>
    <xf numFmtId="164" fontId="0" fillId="0" borderId="0" xfId="0" applyNumberFormat="1"/>
    <xf numFmtId="168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8" fontId="0" fillId="0" borderId="0" xfId="1" applyNumberFormat="1" applyFont="1" applyBorder="1" applyAlignment="1">
      <alignment horizontal="right"/>
    </xf>
    <xf numFmtId="168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6" fontId="9" fillId="0" borderId="0" xfId="0" applyNumberFormat="1" applyFont="1" applyBorder="1" applyAlignment="1">
      <alignment horizontal="right"/>
    </xf>
    <xf numFmtId="168" fontId="9" fillId="0" borderId="1" xfId="1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164" fontId="5" fillId="0" borderId="0" xfId="1" applyFont="1" applyBorder="1" applyAlignment="1">
      <alignment horizontal="right"/>
    </xf>
    <xf numFmtId="167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164" fontId="0" fillId="0" borderId="0" xfId="1" applyFont="1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right"/>
    </xf>
    <xf numFmtId="0" fontId="0" fillId="0" borderId="7" xfId="0" applyBorder="1"/>
    <xf numFmtId="168" fontId="10" fillId="0" borderId="0" xfId="0" applyNumberFormat="1" applyFont="1" applyBorder="1" applyAlignment="1">
      <alignment horizontal="right"/>
    </xf>
    <xf numFmtId="168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8" fontId="0" fillId="0" borderId="0" xfId="0" applyNumberFormat="1" applyFill="1" applyBorder="1"/>
    <xf numFmtId="168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8" fontId="13" fillId="0" borderId="0" xfId="0" applyNumberFormat="1" applyFont="1" applyFill="1" applyBorder="1"/>
    <xf numFmtId="168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164" fontId="13" fillId="0" borderId="0" xfId="1" applyFont="1" applyFill="1" applyBorder="1"/>
    <xf numFmtId="9" fontId="13" fillId="0" borderId="0" xfId="0" applyNumberFormat="1" applyFont="1" applyFill="1" applyBorder="1"/>
    <xf numFmtId="166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8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8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8" fontId="0" fillId="5" borderId="0" xfId="1" applyNumberFormat="1" applyFont="1" applyFill="1" applyAlignment="1">
      <alignment horizontal="right"/>
    </xf>
    <xf numFmtId="168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164" fontId="0" fillId="0" borderId="0" xfId="1" applyFont="1"/>
    <xf numFmtId="164" fontId="1" fillId="0" borderId="0" xfId="1" applyFont="1"/>
    <xf numFmtId="17" fontId="1" fillId="2" borderId="8" xfId="0" applyNumberFormat="1" applyFont="1" applyFill="1" applyBorder="1"/>
    <xf numFmtId="168" fontId="0" fillId="0" borderId="6" xfId="1" applyNumberFormat="1" applyFont="1" applyBorder="1"/>
    <xf numFmtId="168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165" fontId="0" fillId="0" borderId="6" xfId="0" applyNumberFormat="1" applyBorder="1"/>
    <xf numFmtId="165" fontId="1" fillId="0" borderId="6" xfId="0" applyNumberFormat="1" applyFont="1" applyBorder="1"/>
    <xf numFmtId="170" fontId="1" fillId="2" borderId="1" xfId="0" applyNumberFormat="1" applyFont="1" applyFill="1" applyBorder="1"/>
    <xf numFmtId="170" fontId="1" fillId="2" borderId="8" xfId="0" applyNumberFormat="1" applyFont="1" applyFill="1" applyBorder="1"/>
    <xf numFmtId="164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1" fillId="2" borderId="8" xfId="0" applyNumberFormat="1" applyFont="1" applyFill="1" applyBorder="1"/>
    <xf numFmtId="4" fontId="5" fillId="0" borderId="0" xfId="0" applyNumberFormat="1" applyFont="1"/>
    <xf numFmtId="1" fontId="0" fillId="0" borderId="6" xfId="0" applyNumberFormat="1" applyBorder="1"/>
    <xf numFmtId="170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70" fontId="1" fillId="3" borderId="8" xfId="0" applyNumberFormat="1" applyFont="1" applyFill="1" applyBorder="1"/>
    <xf numFmtId="3" fontId="0" fillId="0" borderId="6" xfId="0" applyNumberFormat="1" applyBorder="1"/>
    <xf numFmtId="165" fontId="0" fillId="0" borderId="0" xfId="1" applyNumberFormat="1" applyFont="1"/>
    <xf numFmtId="165" fontId="1" fillId="0" borderId="0" xfId="1" applyNumberFormat="1" applyFont="1"/>
    <xf numFmtId="168" fontId="3" fillId="0" borderId="6" xfId="1" applyNumberFormat="1" applyFont="1" applyFill="1" applyBorder="1"/>
    <xf numFmtId="170" fontId="1" fillId="2" borderId="1" xfId="1" applyNumberFormat="1" applyFont="1" applyFill="1" applyBorder="1"/>
    <xf numFmtId="170" fontId="1" fillId="2" borderId="8" xfId="1" applyNumberFormat="1" applyFont="1" applyFill="1" applyBorder="1"/>
    <xf numFmtId="164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8" fontId="5" fillId="0" borderId="0" xfId="1" applyNumberFormat="1" applyFont="1"/>
    <xf numFmtId="168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164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168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8" fontId="1" fillId="0" borderId="10" xfId="1" applyNumberFormat="1" applyFont="1" applyBorder="1" applyAlignment="1">
      <alignment horizontal="center"/>
    </xf>
    <xf numFmtId="168" fontId="0" fillId="0" borderId="0" xfId="1" applyNumberFormat="1" applyFont="1" applyBorder="1"/>
    <xf numFmtId="170" fontId="1" fillId="6" borderId="1" xfId="0" applyNumberFormat="1" applyFont="1" applyFill="1" applyBorder="1"/>
    <xf numFmtId="168" fontId="0" fillId="0" borderId="6" xfId="1" applyNumberFormat="1" applyFont="1" applyFill="1" applyBorder="1"/>
    <xf numFmtId="168" fontId="1" fillId="0" borderId="0" xfId="1" applyNumberFormat="1" applyFont="1" applyFill="1"/>
    <xf numFmtId="168" fontId="1" fillId="0" borderId="6" xfId="1" applyNumberFormat="1" applyFont="1" applyFill="1" applyBorder="1"/>
    <xf numFmtId="168" fontId="0" fillId="0" borderId="0" xfId="0" applyNumberFormat="1" applyFill="1"/>
    <xf numFmtId="168" fontId="0" fillId="0" borderId="6" xfId="0" applyNumberFormat="1" applyFill="1" applyBorder="1"/>
    <xf numFmtId="168" fontId="1" fillId="0" borderId="0" xfId="0" applyNumberFormat="1" applyFont="1" applyFill="1"/>
    <xf numFmtId="168" fontId="1" fillId="0" borderId="6" xfId="0" applyNumberFormat="1" applyFont="1" applyFill="1" applyBorder="1"/>
    <xf numFmtId="168" fontId="5" fillId="0" borderId="0" xfId="1" applyNumberFormat="1" applyFont="1" applyFill="1"/>
    <xf numFmtId="168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9" fontId="0" fillId="0" borderId="0" xfId="0" applyNumberFormat="1" applyFill="1"/>
    <xf numFmtId="169" fontId="0" fillId="0" borderId="6" xfId="0" applyNumberFormat="1" applyFill="1" applyBorder="1"/>
    <xf numFmtId="169" fontId="1" fillId="0" borderId="0" xfId="0" applyNumberFormat="1" applyFont="1" applyFill="1"/>
    <xf numFmtId="169" fontId="1" fillId="0" borderId="6" xfId="0" applyNumberFormat="1" applyFont="1" applyFill="1" applyBorder="1"/>
    <xf numFmtId="167" fontId="7" fillId="0" borderId="0" xfId="1" applyNumberFormat="1" applyFont="1" applyFill="1"/>
    <xf numFmtId="167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8" fontId="2" fillId="0" borderId="0" xfId="1" applyNumberFormat="1" applyFont="1"/>
    <xf numFmtId="168" fontId="2" fillId="0" borderId="6" xfId="1" applyNumberFormat="1" applyFont="1" applyBorder="1"/>
    <xf numFmtId="9" fontId="21" fillId="0" borderId="0" xfId="0" applyNumberFormat="1" applyFont="1"/>
    <xf numFmtId="168" fontId="0" fillId="0" borderId="0" xfId="0" applyNumberFormat="1" applyFont="1"/>
    <xf numFmtId="164" fontId="0" fillId="0" borderId="0" xfId="1" applyNumberFormat="1" applyFont="1"/>
    <xf numFmtId="168" fontId="23" fillId="0" borderId="0" xfId="0" applyNumberFormat="1" applyFont="1" applyFill="1"/>
    <xf numFmtId="168" fontId="23" fillId="0" borderId="0" xfId="1" applyNumberFormat="1" applyFont="1" applyFill="1"/>
    <xf numFmtId="168" fontId="23" fillId="0" borderId="6" xfId="1" applyNumberFormat="1" applyFont="1" applyFill="1" applyBorder="1"/>
    <xf numFmtId="167" fontId="21" fillId="0" borderId="0" xfId="1" applyNumberFormat="1" applyFont="1"/>
    <xf numFmtId="167" fontId="21" fillId="0" borderId="6" xfId="1" applyNumberFormat="1" applyFont="1" applyBorder="1"/>
    <xf numFmtId="9" fontId="24" fillId="0" borderId="0" xfId="2" applyFont="1"/>
    <xf numFmtId="9" fontId="24" fillId="0" borderId="6" xfId="2" applyFont="1" applyBorder="1"/>
    <xf numFmtId="164" fontId="1" fillId="0" borderId="0" xfId="1" applyNumberFormat="1" applyFont="1"/>
    <xf numFmtId="164" fontId="7" fillId="0" borderId="0" xfId="1" applyNumberFormat="1" applyFont="1" applyFill="1"/>
    <xf numFmtId="164" fontId="7" fillId="0" borderId="6" xfId="1" applyNumberFormat="1" applyFont="1" applyFill="1" applyBorder="1"/>
    <xf numFmtId="0" fontId="0" fillId="0" borderId="6" xfId="0" applyFill="1" applyBorder="1"/>
    <xf numFmtId="165" fontId="0" fillId="0" borderId="0" xfId="0" applyNumberFormat="1" applyFill="1"/>
    <xf numFmtId="165" fontId="0" fillId="0" borderId="6" xfId="0" applyNumberFormat="1" applyFill="1" applyBorder="1"/>
    <xf numFmtId="165" fontId="1" fillId="0" borderId="0" xfId="0" applyNumberFormat="1" applyFont="1" applyFill="1"/>
    <xf numFmtId="165" fontId="1" fillId="0" borderId="6" xfId="0" applyNumberFormat="1" applyFont="1" applyFill="1" applyBorder="1"/>
    <xf numFmtId="170" fontId="1" fillId="3" borderId="1" xfId="1" applyNumberFormat="1" applyFont="1" applyFill="1" applyBorder="1"/>
    <xf numFmtId="170" fontId="1" fillId="3" borderId="8" xfId="1" applyNumberFormat="1" applyFont="1" applyFill="1" applyBorder="1"/>
    <xf numFmtId="9" fontId="1" fillId="0" borderId="6" xfId="2" applyFont="1" applyBorder="1"/>
    <xf numFmtId="167" fontId="24" fillId="0" borderId="0" xfId="1" applyNumberFormat="1" applyFont="1"/>
    <xf numFmtId="167" fontId="24" fillId="0" borderId="6" xfId="1" applyNumberFormat="1" applyFont="1" applyBorder="1"/>
    <xf numFmtId="167" fontId="24" fillId="0" borderId="0" xfId="1" applyNumberFormat="1" applyFont="1" applyFill="1"/>
    <xf numFmtId="167" fontId="24" fillId="0" borderId="6" xfId="1" applyNumberFormat="1" applyFont="1" applyFill="1" applyBorder="1"/>
    <xf numFmtId="166" fontId="21" fillId="0" borderId="0" xfId="0" applyNumberFormat="1" applyFont="1"/>
    <xf numFmtId="166" fontId="21" fillId="0" borderId="6" xfId="0" applyNumberFormat="1" applyFont="1" applyBorder="1"/>
    <xf numFmtId="0" fontId="24" fillId="0" borderId="0" xfId="0" applyFont="1"/>
    <xf numFmtId="166" fontId="24" fillId="0" borderId="0" xfId="0" applyNumberFormat="1" applyFont="1"/>
    <xf numFmtId="166" fontId="24" fillId="0" borderId="6" xfId="0" applyNumberFormat="1" applyFont="1" applyBorder="1"/>
    <xf numFmtId="166" fontId="24" fillId="0" borderId="0" xfId="0" applyNumberFormat="1" applyFont="1" applyFill="1"/>
    <xf numFmtId="166" fontId="24" fillId="0" borderId="6" xfId="0" applyNumberFormat="1" applyFont="1" applyFill="1" applyBorder="1"/>
    <xf numFmtId="164" fontId="24" fillId="0" borderId="0" xfId="1" applyFont="1"/>
    <xf numFmtId="164" fontId="24" fillId="0" borderId="6" xfId="1" applyFont="1" applyBorder="1"/>
    <xf numFmtId="9" fontId="21" fillId="0" borderId="6" xfId="0" applyNumberFormat="1" applyFont="1" applyBorder="1"/>
    <xf numFmtId="168" fontId="0" fillId="0" borderId="6" xfId="0" applyNumberFormat="1" applyFont="1" applyBorder="1"/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168" fontId="19" fillId="2" borderId="10" xfId="1" applyNumberFormat="1" applyFont="1" applyFill="1" applyBorder="1" applyAlignment="1">
      <alignment horizontal="center" vertical="center" wrapText="1"/>
    </xf>
    <xf numFmtId="168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164" fontId="19" fillId="2" borderId="10" xfId="1" applyNumberFormat="1" applyFont="1" applyFill="1" applyBorder="1" applyAlignment="1">
      <alignment horizontal="center" vertical="center" wrapText="1"/>
    </xf>
    <xf numFmtId="164" fontId="0" fillId="0" borderId="10" xfId="1" applyNumberFormat="1" applyFont="1" applyBorder="1" applyAlignment="1">
      <alignment horizontal="center"/>
    </xf>
    <xf numFmtId="164" fontId="1" fillId="0" borderId="10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0" xfId="0" applyBorder="1"/>
    <xf numFmtId="168" fontId="0" fillId="0" borderId="10" xfId="1" applyNumberFormat="1" applyFont="1" applyBorder="1"/>
    <xf numFmtId="9" fontId="0" fillId="0" borderId="10" xfId="2" applyFont="1" applyBorder="1"/>
    <xf numFmtId="164" fontId="0" fillId="0" borderId="10" xfId="1" applyFont="1" applyBorder="1"/>
    <xf numFmtId="167" fontId="0" fillId="0" borderId="10" xfId="1" applyNumberFormat="1" applyFont="1" applyBorder="1"/>
    <xf numFmtId="168" fontId="1" fillId="0" borderId="10" xfId="1" applyNumberFormat="1" applyFont="1" applyBorder="1"/>
    <xf numFmtId="9" fontId="0" fillId="0" borderId="10" xfId="0" applyNumberFormat="1" applyBorder="1"/>
    <xf numFmtId="171" fontId="21" fillId="0" borderId="0" xfId="2" applyNumberFormat="1" applyFont="1"/>
    <xf numFmtId="171" fontId="21" fillId="0" borderId="6" xfId="2" applyNumberFormat="1" applyFont="1" applyBorder="1"/>
    <xf numFmtId="168" fontId="0" fillId="0" borderId="0" xfId="1" applyNumberFormat="1" applyFont="1" applyFill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8" fontId="21" fillId="0" borderId="0" xfId="1" applyNumberFormat="1" applyFont="1"/>
    <xf numFmtId="168" fontId="21" fillId="0" borderId="6" xfId="1" applyNumberFormat="1" applyFont="1" applyBorder="1"/>
    <xf numFmtId="168" fontId="0" fillId="0" borderId="5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164" fontId="0" fillId="0" borderId="10" xfId="1" applyNumberFormat="1" applyFont="1" applyBorder="1"/>
    <xf numFmtId="0" fontId="0" fillId="0" borderId="10" xfId="0" applyFill="1" applyBorder="1"/>
    <xf numFmtId="167" fontId="0" fillId="0" borderId="10" xfId="1" applyNumberFormat="1" applyFont="1" applyFill="1" applyBorder="1"/>
    <xf numFmtId="168" fontId="0" fillId="0" borderId="10" xfId="1" applyNumberFormat="1" applyFont="1" applyFill="1" applyBorder="1"/>
    <xf numFmtId="168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5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6" fillId="0" borderId="0" xfId="0" applyFont="1"/>
    <xf numFmtId="0" fontId="27" fillId="8" borderId="0" xfId="0" applyFont="1" applyFill="1"/>
    <xf numFmtId="0" fontId="27" fillId="8" borderId="6" xfId="0" applyFont="1" applyFill="1" applyBorder="1"/>
    <xf numFmtId="168" fontId="27" fillId="8" borderId="0" xfId="1" applyNumberFormat="1" applyFont="1" applyFill="1"/>
    <xf numFmtId="168" fontId="27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8" fontId="28" fillId="0" borderId="10" xfId="1" applyNumberFormat="1" applyFont="1" applyFill="1" applyBorder="1"/>
    <xf numFmtId="167" fontId="28" fillId="0" borderId="10" xfId="1" applyNumberFormat="1" applyFont="1" applyFill="1" applyBorder="1"/>
    <xf numFmtId="9" fontId="28" fillId="0" borderId="10" xfId="2" applyFont="1" applyFill="1" applyBorder="1"/>
    <xf numFmtId="0" fontId="0" fillId="9" borderId="10" xfId="0" applyFill="1" applyBorder="1"/>
    <xf numFmtId="168" fontId="29" fillId="8" borderId="0" xfId="1" applyNumberFormat="1" applyFont="1" applyFill="1"/>
    <xf numFmtId="0" fontId="30" fillId="0" borderId="0" xfId="0" applyFont="1"/>
    <xf numFmtId="1" fontId="30" fillId="0" borderId="0" xfId="0" applyNumberFormat="1" applyFont="1"/>
    <xf numFmtId="170" fontId="31" fillId="2" borderId="1" xfId="0" applyNumberFormat="1" applyFont="1" applyFill="1" applyBorder="1"/>
    <xf numFmtId="168" fontId="30" fillId="0" borderId="0" xfId="0" applyNumberFormat="1" applyFont="1"/>
    <xf numFmtId="168" fontId="30" fillId="0" borderId="0" xfId="1" applyNumberFormat="1" applyFont="1"/>
    <xf numFmtId="9" fontId="30" fillId="0" borderId="0" xfId="2" applyFont="1"/>
    <xf numFmtId="167" fontId="30" fillId="0" borderId="0" xfId="1" applyNumberFormat="1" applyFont="1"/>
    <xf numFmtId="170" fontId="31" fillId="2" borderId="1" xfId="1" applyNumberFormat="1" applyFont="1" applyFill="1" applyBorder="1"/>
    <xf numFmtId="168" fontId="31" fillId="0" borderId="0" xfId="1" applyNumberFormat="1" applyFont="1"/>
    <xf numFmtId="168" fontId="32" fillId="0" borderId="0" xfId="1" applyNumberFormat="1" applyFont="1" applyFill="1" applyBorder="1"/>
    <xf numFmtId="0" fontId="30" fillId="0" borderId="0" xfId="0" applyFont="1" applyBorder="1"/>
    <xf numFmtId="17" fontId="31" fillId="2" borderId="1" xfId="0" applyNumberFormat="1" applyFont="1" applyFill="1" applyBorder="1"/>
    <xf numFmtId="3" fontId="30" fillId="0" borderId="0" xfId="0" applyNumberFormat="1" applyFont="1"/>
    <xf numFmtId="168" fontId="30" fillId="0" borderId="0" xfId="1" applyNumberFormat="1" applyFont="1" applyFill="1"/>
    <xf numFmtId="9" fontId="30" fillId="0" borderId="0" xfId="2" applyFont="1" applyFill="1"/>
    <xf numFmtId="168" fontId="31" fillId="0" borderId="0" xfId="0" applyNumberFormat="1" applyFont="1"/>
    <xf numFmtId="9" fontId="31" fillId="0" borderId="0" xfId="2" applyFont="1"/>
    <xf numFmtId="164" fontId="30" fillId="0" borderId="0" xfId="1" applyFont="1"/>
    <xf numFmtId="164" fontId="31" fillId="0" borderId="0" xfId="1" applyFont="1"/>
    <xf numFmtId="167" fontId="31" fillId="0" borderId="0" xfId="1" applyNumberFormat="1" applyFont="1"/>
    <xf numFmtId="164" fontId="33" fillId="0" borderId="10" xfId="1" applyFont="1" applyFill="1" applyBorder="1"/>
    <xf numFmtId="0" fontId="8" fillId="0" borderId="0" xfId="0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8" fillId="0" borderId="0" xfId="1" applyNumberFormat="1" applyFont="1" applyAlignment="1">
      <alignment horizontal="right"/>
    </xf>
    <xf numFmtId="170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1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7" fontId="21" fillId="10" borderId="0" xfId="1" applyNumberFormat="1" applyFont="1" applyFill="1"/>
    <xf numFmtId="167" fontId="21" fillId="10" borderId="6" xfId="1" applyNumberFormat="1" applyFont="1" applyFill="1" applyBorder="1"/>
    <xf numFmtId="167" fontId="21" fillId="10" borderId="0" xfId="1" applyNumberFormat="1" applyFont="1" applyFill="1" applyBorder="1"/>
    <xf numFmtId="168" fontId="21" fillId="10" borderId="0" xfId="1" applyNumberFormat="1" applyFont="1" applyFill="1"/>
    <xf numFmtId="168" fontId="21" fillId="10" borderId="6" xfId="1" applyNumberFormat="1" applyFont="1" applyFill="1" applyBorder="1"/>
    <xf numFmtId="168" fontId="21" fillId="10" borderId="0" xfId="1" applyNumberFormat="1" applyFont="1" applyFill="1" applyBorder="1"/>
    <xf numFmtId="171" fontId="21" fillId="10" borderId="0" xfId="2" applyNumberFormat="1" applyFont="1" applyFill="1"/>
    <xf numFmtId="171" fontId="21" fillId="10" borderId="6" xfId="2" applyNumberFormat="1" applyFont="1" applyFill="1" applyBorder="1"/>
    <xf numFmtId="9" fontId="6" fillId="10" borderId="0" xfId="2" applyFont="1" applyFill="1"/>
    <xf numFmtId="9" fontId="6" fillId="10" borderId="6" xfId="2" applyFont="1" applyFill="1" applyBorder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164" fontId="6" fillId="10" borderId="0" xfId="1" applyNumberFormat="1" applyFont="1" applyFill="1"/>
    <xf numFmtId="164" fontId="6" fillId="10" borderId="6" xfId="1" applyNumberFormat="1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7" fontId="6" fillId="10" borderId="0" xfId="1" applyNumberFormat="1" applyFont="1" applyFill="1"/>
    <xf numFmtId="167" fontId="6" fillId="10" borderId="6" xfId="1" applyNumberFormat="1" applyFont="1" applyFill="1" applyBorder="1"/>
    <xf numFmtId="167" fontId="0" fillId="10" borderId="2" xfId="1" applyNumberFormat="1" applyFont="1" applyFill="1" applyBorder="1"/>
    <xf numFmtId="167" fontId="0" fillId="10" borderId="3" xfId="1" applyNumberFormat="1" applyFont="1" applyFill="1" applyBorder="1"/>
    <xf numFmtId="167" fontId="0" fillId="10" borderId="4" xfId="1" applyNumberFormat="1" applyFont="1" applyFill="1" applyBorder="1"/>
    <xf numFmtId="167" fontId="0" fillId="10" borderId="0" xfId="1" applyNumberFormat="1" applyFont="1" applyFill="1"/>
    <xf numFmtId="167" fontId="0" fillId="10" borderId="0" xfId="1" applyNumberFormat="1" applyFont="1" applyFill="1" applyBorder="1"/>
    <xf numFmtId="167" fontId="0" fillId="10" borderId="6" xfId="1" applyNumberFormat="1" applyFont="1" applyFill="1" applyBorder="1"/>
    <xf numFmtId="167" fontId="6" fillId="10" borderId="0" xfId="1" applyNumberFormat="1" applyFont="1" applyFill="1" applyBorder="1"/>
    <xf numFmtId="167" fontId="0" fillId="10" borderId="5" xfId="1" applyNumberFormat="1" applyFont="1" applyFill="1" applyBorder="1"/>
    <xf numFmtId="9" fontId="21" fillId="10" borderId="0" xfId="0" applyNumberFormat="1" applyFont="1" applyFill="1"/>
    <xf numFmtId="9" fontId="21" fillId="10" borderId="6" xfId="0" applyNumberFormat="1" applyFont="1" applyFill="1" applyBorder="1"/>
    <xf numFmtId="9" fontId="21" fillId="10" borderId="3" xfId="2" applyNumberFormat="1" applyFont="1" applyFill="1" applyBorder="1"/>
    <xf numFmtId="9" fontId="21" fillId="10" borderId="0" xfId="2" applyNumberFormat="1" applyFont="1" applyFill="1" applyBorder="1"/>
    <xf numFmtId="166" fontId="21" fillId="10" borderId="0" xfId="0" applyNumberFormat="1" applyFont="1" applyFill="1"/>
    <xf numFmtId="166" fontId="21" fillId="10" borderId="6" xfId="0" applyNumberFormat="1" applyFont="1" applyFill="1" applyBorder="1"/>
    <xf numFmtId="164" fontId="21" fillId="10" borderId="0" xfId="1" applyFont="1" applyFill="1"/>
    <xf numFmtId="164" fontId="21" fillId="10" borderId="6" xfId="1" applyFont="1" applyFill="1" applyBorder="1"/>
    <xf numFmtId="164" fontId="21" fillId="10" borderId="2" xfId="1" applyFont="1" applyFill="1" applyBorder="1"/>
    <xf numFmtId="164" fontId="21" fillId="10" borderId="3" xfId="1" applyFont="1" applyFill="1" applyBorder="1"/>
    <xf numFmtId="164" fontId="21" fillId="10" borderId="4" xfId="1" applyFont="1" applyFill="1" applyBorder="1"/>
    <xf numFmtId="164" fontId="21" fillId="10" borderId="5" xfId="1" applyFont="1" applyFill="1" applyBorder="1"/>
    <xf numFmtId="164" fontId="21" fillId="10" borderId="0" xfId="1" applyFont="1" applyFill="1" applyBorder="1"/>
    <xf numFmtId="167" fontId="21" fillId="10" borderId="3" xfId="1" applyNumberFormat="1" applyFont="1" applyFill="1" applyBorder="1"/>
    <xf numFmtId="167" fontId="21" fillId="10" borderId="4" xfId="1" applyNumberFormat="1" applyFont="1" applyFill="1" applyBorder="1"/>
    <xf numFmtId="167" fontId="21" fillId="10" borderId="5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4" fillId="0" borderId="0" xfId="2" applyFont="1" applyAlignment="1">
      <alignment horizontal="left"/>
    </xf>
    <xf numFmtId="9" fontId="33" fillId="0" borderId="0" xfId="2" applyFont="1"/>
    <xf numFmtId="9" fontId="33" fillId="0" borderId="6" xfId="2" applyFont="1" applyBorder="1"/>
    <xf numFmtId="9" fontId="33" fillId="0" borderId="0" xfId="2" applyFont="1" applyAlignment="1">
      <alignment horizontal="right"/>
    </xf>
    <xf numFmtId="9" fontId="33" fillId="10" borderId="0" xfId="2" applyFont="1" applyFill="1"/>
    <xf numFmtId="9" fontId="33" fillId="10" borderId="6" xfId="2" applyFont="1" applyFill="1" applyBorder="1"/>
    <xf numFmtId="9" fontId="34" fillId="0" borderId="0" xfId="2" applyFont="1" applyAlignment="1">
      <alignment horizontal="right"/>
    </xf>
    <xf numFmtId="0" fontId="34" fillId="0" borderId="0" xfId="0" applyFont="1" applyAlignment="1">
      <alignment horizontal="left"/>
    </xf>
    <xf numFmtId="0" fontId="33" fillId="0" borderId="0" xfId="0" applyFont="1"/>
    <xf numFmtId="0" fontId="33" fillId="0" borderId="6" xfId="0" applyFont="1" applyBorder="1"/>
    <xf numFmtId="171" fontId="33" fillId="0" borderId="0" xfId="2" applyNumberFormat="1" applyFont="1" applyAlignment="1">
      <alignment horizontal="right"/>
    </xf>
    <xf numFmtId="171" fontId="33" fillId="0" borderId="0" xfId="0" applyNumberFormat="1" applyFont="1"/>
    <xf numFmtId="171" fontId="33" fillId="10" borderId="0" xfId="0" applyNumberFormat="1" applyFont="1" applyFill="1"/>
    <xf numFmtId="171" fontId="33" fillId="10" borderId="6" xfId="0" applyNumberFormat="1" applyFont="1" applyFill="1" applyBorder="1"/>
    <xf numFmtId="0" fontId="34" fillId="0" borderId="0" xfId="0" applyFont="1"/>
    <xf numFmtId="0" fontId="33" fillId="0" borderId="0" xfId="0" applyFont="1" applyAlignment="1">
      <alignment horizontal="right"/>
    </xf>
    <xf numFmtId="168" fontId="33" fillId="0" borderId="0" xfId="0" applyNumberFormat="1" applyFont="1"/>
    <xf numFmtId="168" fontId="33" fillId="0" borderId="0" xfId="1" applyNumberFormat="1" applyFont="1"/>
    <xf numFmtId="168" fontId="33" fillId="0" borderId="6" xfId="1" applyNumberFormat="1" applyFont="1" applyBorder="1"/>
    <xf numFmtId="0" fontId="28" fillId="0" borderId="0" xfId="0" applyFont="1"/>
    <xf numFmtId="168" fontId="28" fillId="0" borderId="0" xfId="0" applyNumberFormat="1" applyFont="1"/>
    <xf numFmtId="9" fontId="6" fillId="0" borderId="0" xfId="2" applyFont="1" applyFill="1"/>
    <xf numFmtId="9" fontId="21" fillId="0" borderId="0" xfId="0" applyNumberFormat="1" applyFont="1" applyFill="1"/>
    <xf numFmtId="167" fontId="21" fillId="0" borderId="0" xfId="1" applyNumberFormat="1" applyFont="1" applyFill="1"/>
    <xf numFmtId="170" fontId="1" fillId="2" borderId="1" xfId="0" applyNumberFormat="1" applyFont="1" applyFill="1" applyBorder="1" applyAlignment="1">
      <alignment horizontal="right"/>
    </xf>
    <xf numFmtId="168" fontId="0" fillId="0" borderId="0" xfId="1" applyNumberFormat="1" applyFont="1" applyFill="1" applyBorder="1" applyAlignment="1">
      <alignment horizontal="center"/>
    </xf>
    <xf numFmtId="168" fontId="19" fillId="0" borderId="0" xfId="1" applyNumberFormat="1" applyFont="1" applyFill="1" applyBorder="1" applyAlignment="1">
      <alignment horizontal="center" vertical="center" wrapText="1"/>
    </xf>
    <xf numFmtId="168" fontId="0" fillId="0" borderId="5" xfId="1" applyNumberFormat="1" applyFont="1" applyFill="1" applyBorder="1" applyAlignment="1">
      <alignment horizontal="center"/>
    </xf>
    <xf numFmtId="168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8" fontId="9" fillId="0" borderId="0" xfId="0" applyNumberFormat="1" applyFont="1"/>
    <xf numFmtId="168" fontId="9" fillId="0" borderId="6" xfId="0" applyNumberFormat="1" applyFont="1" applyBorder="1"/>
    <xf numFmtId="167" fontId="0" fillId="0" borderId="5" xfId="1" applyNumberFormat="1" applyFont="1" applyFill="1" applyBorder="1" applyAlignment="1">
      <alignment horizontal="center"/>
    </xf>
    <xf numFmtId="164" fontId="0" fillId="0" borderId="5" xfId="1" applyFont="1" applyFill="1" applyBorder="1" applyAlignment="1">
      <alignment horizontal="center"/>
    </xf>
  </cellXfs>
  <cellStyles count="5">
    <cellStyle name="Comma" xfId="1" builtinId="3"/>
    <cellStyle name="Comma 8" xfId="4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0000FF"/>
      <color rgb="FF99CC00"/>
      <color rgb="FF009900"/>
      <color rgb="FF669900"/>
      <color rgb="FFCCCC00"/>
      <color rgb="FF99FFCC"/>
      <color rgb="FF66FF66"/>
      <color rgb="FFCCFFCC"/>
      <color rgb="FF66FF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North'!$A$59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North'!$N$59:$Y$59</c15:sqref>
                  </c15:fullRef>
                </c:ext>
              </c:extLst>
              <c:f>('Agency North'!$N$59:$R$59,'Agency North'!$T$59:$Y$59)</c:f>
              <c:numCache>
                <c:formatCode>0%</c:formatCode>
                <c:ptCount val="11"/>
                <c:pt idx="0">
                  <c:v>0.32432432432432434</c:v>
                </c:pt>
                <c:pt idx="1">
                  <c:v>0.22222222222222221</c:v>
                </c:pt>
                <c:pt idx="2">
                  <c:v>0.48648648648648651</c:v>
                </c:pt>
                <c:pt idx="3">
                  <c:v>0.3611111111111111</c:v>
                </c:pt>
                <c:pt idx="4">
                  <c:v>0.40625</c:v>
                </c:pt>
                <c:pt idx="5">
                  <c:v>0.51724137931034486</c:v>
                </c:pt>
                <c:pt idx="6">
                  <c:v>0.46153846153846156</c:v>
                </c:pt>
                <c:pt idx="7">
                  <c:v>0.44</c:v>
                </c:pt>
                <c:pt idx="8">
                  <c:v>0.42</c:v>
                </c:pt>
                <c:pt idx="9">
                  <c:v>0.45</c:v>
                </c:pt>
                <c:pt idx="10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North'!$A$60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North'!$N$60:$Y$60</c15:sqref>
                  </c15:fullRef>
                </c:ext>
              </c:extLst>
              <c:f>('Agency North'!$N$60:$R$60,'Agency North'!$T$60:$Y$60)</c:f>
              <c:numCache>
                <c:formatCode>0%</c:formatCode>
                <c:ptCount val="11"/>
                <c:pt idx="0">
                  <c:v>0.34328358208955223</c:v>
                </c:pt>
                <c:pt idx="1">
                  <c:v>0.32786885245901637</c:v>
                </c:pt>
                <c:pt idx="2">
                  <c:v>0.51515151515151514</c:v>
                </c:pt>
                <c:pt idx="3">
                  <c:v>0.51622418879056042</c:v>
                </c:pt>
                <c:pt idx="4">
                  <c:v>0.42056074766355139</c:v>
                </c:pt>
                <c:pt idx="5">
                  <c:v>0.41176470588235292</c:v>
                </c:pt>
                <c:pt idx="6">
                  <c:v>0.41031941031941033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North'!$A$61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North'!$N$61:$Y$61</c15:sqref>
                  </c15:fullRef>
                </c:ext>
              </c:extLst>
              <c:f>('Agency North'!$N$61:$R$61,'Agency North'!$T$61:$Y$61)</c:f>
              <c:numCache>
                <c:formatCode>0%</c:formatCode>
                <c:ptCount val="11"/>
                <c:pt idx="0">
                  <c:v>0.19476744186046513</c:v>
                </c:pt>
                <c:pt idx="1">
                  <c:v>0.31343283582089554</c:v>
                </c:pt>
                <c:pt idx="2">
                  <c:v>0.20833333333333334</c:v>
                </c:pt>
                <c:pt idx="3">
                  <c:v>0.22969187675070027</c:v>
                </c:pt>
                <c:pt idx="4">
                  <c:v>0.30473372781065089</c:v>
                </c:pt>
                <c:pt idx="5">
                  <c:v>0.22028688524590165</c:v>
                </c:pt>
                <c:pt idx="6">
                  <c:v>0.23617339312406577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North'!$A$62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North'!$N$62:$Y$62</c15:sqref>
                  </c15:fullRef>
                </c:ext>
              </c:extLst>
              <c:f>('Agency North'!$N$62:$R$62,'Agency North'!$T$62:$Y$62)</c:f>
              <c:numCache>
                <c:formatCode>0%</c:formatCode>
                <c:ptCount val="11"/>
                <c:pt idx="0">
                  <c:v>0.1547049441786284</c:v>
                </c:pt>
                <c:pt idx="1">
                  <c:v>0.17018284106891701</c:v>
                </c:pt>
                <c:pt idx="2">
                  <c:v>0.23132530120481928</c:v>
                </c:pt>
                <c:pt idx="3">
                  <c:v>0.16086956521739129</c:v>
                </c:pt>
                <c:pt idx="4">
                  <c:v>0.16355140186915887</c:v>
                </c:pt>
                <c:pt idx="5">
                  <c:v>0.15834348355663824</c:v>
                </c:pt>
                <c:pt idx="6">
                  <c:v>0.1646471846044191</c:v>
                </c:pt>
                <c:pt idx="7">
                  <c:v>0.25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North'!$A$63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North'!$N$63:$Y$63</c15:sqref>
                  </c15:fullRef>
                </c:ext>
              </c:extLst>
              <c:f>('Agency North'!$N$63:$R$63,'Agency North'!$T$63:$Y$63)</c:f>
              <c:numCache>
                <c:formatCode>0%</c:formatCode>
                <c:ptCount val="11"/>
                <c:pt idx="0">
                  <c:v>0.16826003824091779</c:v>
                </c:pt>
                <c:pt idx="1">
                  <c:v>0.16796875</c:v>
                </c:pt>
                <c:pt idx="2">
                  <c:v>0.26259541984732826</c:v>
                </c:pt>
                <c:pt idx="3">
                  <c:v>0.17910447761194029</c:v>
                </c:pt>
                <c:pt idx="4">
                  <c:v>0.15601503759398497</c:v>
                </c:pt>
                <c:pt idx="5">
                  <c:v>0.13829787234042554</c:v>
                </c:pt>
                <c:pt idx="6">
                  <c:v>0.14677103718199608</c:v>
                </c:pt>
                <c:pt idx="7">
                  <c:v>0.22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North'!$A$64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North'!$N$64:$Y$64</c15:sqref>
                  </c15:fullRef>
                </c:ext>
              </c:extLst>
              <c:f>('Agency North'!$N$64:$R$64,'Agency North'!$T$64:$Y$64)</c:f>
              <c:numCache>
                <c:formatCode>0%</c:formatCode>
                <c:ptCount val="11"/>
                <c:pt idx="0">
                  <c:v>0.14794520547945206</c:v>
                </c:pt>
                <c:pt idx="1">
                  <c:v>0.16751269035532995</c:v>
                </c:pt>
                <c:pt idx="2">
                  <c:v>0.24545454545454545</c:v>
                </c:pt>
                <c:pt idx="3">
                  <c:v>0.18938053097345134</c:v>
                </c:pt>
                <c:pt idx="4">
                  <c:v>0.20781527531083482</c:v>
                </c:pt>
                <c:pt idx="5">
                  <c:v>0.12268188302425106</c:v>
                </c:pt>
                <c:pt idx="6">
                  <c:v>0.10128617363344052</c:v>
                </c:pt>
                <c:pt idx="7">
                  <c:v>0.21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North'!$A$65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North'!$N$65:$Y$65</c15:sqref>
                  </c15:fullRef>
                </c:ext>
              </c:extLst>
              <c:f>('Agency North'!$N$65:$R$65,'Agency North'!$T$65:$Y$65)</c:f>
              <c:numCache>
                <c:formatCode>0%</c:formatCode>
                <c:ptCount val="11"/>
                <c:pt idx="0">
                  <c:v>0.15873015873015872</c:v>
                </c:pt>
                <c:pt idx="1">
                  <c:v>0.10859728506787331</c:v>
                </c:pt>
                <c:pt idx="2">
                  <c:v>0.21397379912663755</c:v>
                </c:pt>
                <c:pt idx="3">
                  <c:v>0.12156862745098039</c:v>
                </c:pt>
                <c:pt idx="4">
                  <c:v>0.17049180327868851</c:v>
                </c:pt>
                <c:pt idx="5">
                  <c:v>0.14171122994652408</c:v>
                </c:pt>
                <c:pt idx="6">
                  <c:v>0.19529411764705881</c:v>
                </c:pt>
                <c:pt idx="7">
                  <c:v>0.17</c:v>
                </c:pt>
                <c:pt idx="8">
                  <c:v>0.16</c:v>
                </c:pt>
                <c:pt idx="9">
                  <c:v>0.17</c:v>
                </c:pt>
                <c:pt idx="10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31977112"/>
        <c:axId val="395132544"/>
      </c:lineChart>
      <c:dateAx>
        <c:axId val="33197711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2544"/>
        <c:crosses val="autoZero"/>
        <c:auto val="1"/>
        <c:lblOffset val="100"/>
        <c:baseTimeUnit val="months"/>
      </c:dateAx>
      <c:valAx>
        <c:axId val="3951325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77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North'!$A$81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North'!$N$80:$Y$80</c15:sqref>
                  </c15:fullRef>
                </c:ext>
              </c:extLst>
              <c:f>('Agency North'!$N$80:$R$80,'Agency North'!$T$80:$Y$80)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North'!$N$81:$Y$81</c15:sqref>
                  </c15:fullRef>
                </c:ext>
              </c:extLst>
              <c:f>('Agency North'!$N$81:$R$81,'Agency North'!$T$81:$Y$81)</c:f>
              <c:numCache>
                <c:formatCode>_(* #,##0.00_);_(* \(#,##0.00\);_(* "-"??_);_(@_)</c:formatCode>
                <c:ptCount val="11"/>
                <c:pt idx="0">
                  <c:v>1.4166666666666667</c:v>
                </c:pt>
                <c:pt idx="1">
                  <c:v>1.5</c:v>
                </c:pt>
                <c:pt idx="2">
                  <c:v>2.4444444444444446</c:v>
                </c:pt>
                <c:pt idx="3">
                  <c:v>1.9230769230769231</c:v>
                </c:pt>
                <c:pt idx="4">
                  <c:v>1.8461538461538463</c:v>
                </c:pt>
                <c:pt idx="5">
                  <c:v>2.2666666666666666</c:v>
                </c:pt>
                <c:pt idx="6">
                  <c:v>2.5</c:v>
                </c:pt>
                <c:pt idx="7">
                  <c:v>2.4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North'!$A$82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North'!$N$80:$Y$80</c15:sqref>
                  </c15:fullRef>
                </c:ext>
              </c:extLst>
              <c:f>('Agency North'!$N$80:$R$80,'Agency North'!$T$80:$Y$80)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North'!$N$82:$Y$82</c15:sqref>
                  </c15:fullRef>
                </c:ext>
              </c:extLst>
              <c:f>('Agency North'!$N$82:$R$82,'Agency North'!$T$82:$Y$82)</c:f>
              <c:numCache>
                <c:formatCode>_(* #,##0.00_);_(* \(#,##0.00\);_(* "-"??_);_(@_)</c:formatCode>
                <c:ptCount val="11"/>
                <c:pt idx="0">
                  <c:v>1.3695652173913044</c:v>
                </c:pt>
                <c:pt idx="1">
                  <c:v>1.175</c:v>
                </c:pt>
                <c:pt idx="2">
                  <c:v>1.641711229946524</c:v>
                </c:pt>
                <c:pt idx="3">
                  <c:v>1.3428571428571427</c:v>
                </c:pt>
                <c:pt idx="4">
                  <c:v>1.3511111111111112</c:v>
                </c:pt>
                <c:pt idx="5">
                  <c:v>1.3678571428571429</c:v>
                </c:pt>
                <c:pt idx="6">
                  <c:v>1.3173652694610778</c:v>
                </c:pt>
                <c:pt idx="7">
                  <c:v>1.7</c:v>
                </c:pt>
                <c:pt idx="8">
                  <c:v>1.5</c:v>
                </c:pt>
                <c:pt idx="9">
                  <c:v>1.5</c:v>
                </c:pt>
                <c:pt idx="10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North'!$A$83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North'!$N$80:$Y$80</c15:sqref>
                  </c15:fullRef>
                </c:ext>
              </c:extLst>
              <c:f>('Agency North'!$N$80:$R$80,'Agency North'!$T$80:$Y$80)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North'!$N$83:$Y$83</c15:sqref>
                  </c15:fullRef>
                </c:ext>
              </c:extLst>
              <c:f>('Agency North'!$N$83:$R$83,'Agency North'!$T$83:$Y$83)</c:f>
              <c:numCache>
                <c:formatCode>_(* #,##0.00_);_(* \(#,##0.00\);_(* "-"??_);_(@_)</c:formatCode>
                <c:ptCount val="11"/>
                <c:pt idx="0">
                  <c:v>1.0895522388059702</c:v>
                </c:pt>
                <c:pt idx="1">
                  <c:v>1.4523809523809523</c:v>
                </c:pt>
                <c:pt idx="2">
                  <c:v>1.56</c:v>
                </c:pt>
                <c:pt idx="3">
                  <c:v>1.2195121951219512</c:v>
                </c:pt>
                <c:pt idx="4">
                  <c:v>1.5145631067961165</c:v>
                </c:pt>
                <c:pt idx="5">
                  <c:v>1.2372093023255815</c:v>
                </c:pt>
                <c:pt idx="6">
                  <c:v>1.5316455696202531</c:v>
                </c:pt>
                <c:pt idx="7">
                  <c:v>1.6</c:v>
                </c:pt>
                <c:pt idx="8">
                  <c:v>1.3</c:v>
                </c:pt>
                <c:pt idx="9">
                  <c:v>1.3</c:v>
                </c:pt>
                <c:pt idx="10">
                  <c:v>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North'!$A$84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North'!$N$80:$Y$80</c15:sqref>
                  </c15:fullRef>
                </c:ext>
              </c:extLst>
              <c:f>('Agency North'!$N$80:$R$80,'Agency North'!$T$80:$Y$80)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North'!$N$84:$Y$84</c15:sqref>
                  </c15:fullRef>
                </c:ext>
              </c:extLst>
              <c:f>('Agency North'!$N$84:$R$84,'Agency North'!$T$84:$Y$84)</c:f>
              <c:numCache>
                <c:formatCode>_(* #,##0.00_);_(* \(#,##0.00\);_(* "-"??_);_(@_)</c:formatCode>
                <c:ptCount val="11"/>
                <c:pt idx="0">
                  <c:v>1.134020618556701</c:v>
                </c:pt>
                <c:pt idx="1">
                  <c:v>1.2396694214876034</c:v>
                </c:pt>
                <c:pt idx="2">
                  <c:v>1.8125</c:v>
                </c:pt>
                <c:pt idx="3">
                  <c:v>2.1081081081081079</c:v>
                </c:pt>
                <c:pt idx="4">
                  <c:v>1.8428571428571427</c:v>
                </c:pt>
                <c:pt idx="5">
                  <c:v>1.3615384615384616</c:v>
                </c:pt>
                <c:pt idx="6">
                  <c:v>1.4069264069264069</c:v>
                </c:pt>
                <c:pt idx="7">
                  <c:v>2</c:v>
                </c:pt>
                <c:pt idx="8">
                  <c:v>1.9</c:v>
                </c:pt>
                <c:pt idx="9">
                  <c:v>1.9</c:v>
                </c:pt>
                <c:pt idx="10">
                  <c:v>2.1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North'!$A$85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North'!$N$80:$Y$80</c15:sqref>
                  </c15:fullRef>
                </c:ext>
              </c:extLst>
              <c:f>('Agency North'!$N$80:$R$80,'Agency North'!$T$80:$Y$80)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North'!$N$85:$Y$85</c15:sqref>
                  </c15:fullRef>
                </c:ext>
              </c:extLst>
              <c:f>('Agency North'!$N$85:$R$85,'Agency North'!$T$85:$Y$85)</c:f>
              <c:numCache>
                <c:formatCode>_(* #,##0.00_);_(* \(#,##0.00\);_(* "-"??_);_(@_)</c:formatCode>
                <c:ptCount val="11"/>
                <c:pt idx="0">
                  <c:v>1.1477272727272727</c:v>
                </c:pt>
                <c:pt idx="1">
                  <c:v>1.1395348837209303</c:v>
                </c:pt>
                <c:pt idx="2">
                  <c:v>1.4476744186046511</c:v>
                </c:pt>
                <c:pt idx="3">
                  <c:v>0.97222222222222221</c:v>
                </c:pt>
                <c:pt idx="4">
                  <c:v>1.2650602409638554</c:v>
                </c:pt>
                <c:pt idx="5">
                  <c:v>1.3461538461538463</c:v>
                </c:pt>
                <c:pt idx="6">
                  <c:v>1.3066666666666666</c:v>
                </c:pt>
                <c:pt idx="7">
                  <c:v>1.4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North'!$A$86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North'!$N$80:$Y$80</c15:sqref>
                  </c15:fullRef>
                </c:ext>
              </c:extLst>
              <c:f>('Agency North'!$N$80:$R$80,'Agency North'!$T$80:$Y$80)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North'!$N$86:$Y$86</c15:sqref>
                  </c15:fullRef>
                </c:ext>
              </c:extLst>
              <c:f>('Agency North'!$N$86:$R$86,'Agency North'!$T$86:$Y$86)</c:f>
              <c:numCache>
                <c:formatCode>_(* #,##0.00_);_(* \(#,##0.00\);_(* "-"??_);_(@_)</c:formatCode>
                <c:ptCount val="11"/>
                <c:pt idx="0">
                  <c:v>1.037037037037037</c:v>
                </c:pt>
                <c:pt idx="1">
                  <c:v>1.2575757575757576</c:v>
                </c:pt>
                <c:pt idx="2">
                  <c:v>1.6203703703703705</c:v>
                </c:pt>
                <c:pt idx="3">
                  <c:v>1.02803738317757</c:v>
                </c:pt>
                <c:pt idx="4">
                  <c:v>1.4615384615384615</c:v>
                </c:pt>
                <c:pt idx="5">
                  <c:v>1.1395348837209303</c:v>
                </c:pt>
                <c:pt idx="6">
                  <c:v>1.1904761904761905</c:v>
                </c:pt>
                <c:pt idx="7">
                  <c:v>1.6</c:v>
                </c:pt>
                <c:pt idx="8">
                  <c:v>1.4</c:v>
                </c:pt>
                <c:pt idx="9">
                  <c:v>1.4</c:v>
                </c:pt>
                <c:pt idx="10">
                  <c:v>1.6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North'!$A$87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North'!$N$80:$Y$80</c15:sqref>
                  </c15:fullRef>
                </c:ext>
              </c:extLst>
              <c:f>('Agency North'!$N$80:$R$80,'Agency North'!$T$80:$Y$80)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North'!$N$87:$Y$87</c15:sqref>
                  </c15:fullRef>
                </c:ext>
              </c:extLst>
              <c:f>('Agency North'!$N$87:$R$87,'Agency North'!$T$87:$Y$87)</c:f>
              <c:numCache>
                <c:formatCode>_(* #,##0.00_);_(* \(#,##0.00\);_(* "-"??_);_(@_)</c:formatCode>
                <c:ptCount val="11"/>
                <c:pt idx="0">
                  <c:v>1.6</c:v>
                </c:pt>
                <c:pt idx="1">
                  <c:v>1.3333333333333333</c:v>
                </c:pt>
                <c:pt idx="2">
                  <c:v>1.8571428571428572</c:v>
                </c:pt>
                <c:pt idx="3">
                  <c:v>1.3870967741935485</c:v>
                </c:pt>
                <c:pt idx="4">
                  <c:v>1.3076923076923077</c:v>
                </c:pt>
                <c:pt idx="5">
                  <c:v>1.0943396226415094</c:v>
                </c:pt>
                <c:pt idx="6">
                  <c:v>1.3373493975903614</c:v>
                </c:pt>
                <c:pt idx="7">
                  <c:v>1.6</c:v>
                </c:pt>
                <c:pt idx="8">
                  <c:v>1.5</c:v>
                </c:pt>
                <c:pt idx="9">
                  <c:v>1.5</c:v>
                </c:pt>
                <c:pt idx="10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5126664"/>
        <c:axId val="395126272"/>
      </c:lineChart>
      <c:dateAx>
        <c:axId val="39512666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6272"/>
        <c:crosses val="autoZero"/>
        <c:auto val="1"/>
        <c:lblOffset val="100"/>
        <c:baseTimeUnit val="months"/>
      </c:dateAx>
      <c:valAx>
        <c:axId val="39512627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6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North'!$A$92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North'!$N$91:$Y$91</c15:sqref>
                  </c15:fullRef>
                </c:ext>
              </c:extLst>
              <c:f>('Agency North'!$N$91:$R$91,'Agency North'!$T$91:$Y$91)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North'!$N$92:$Y$92</c15:sqref>
                  </c15:fullRef>
                </c:ext>
              </c:extLst>
              <c:f>('Agency North'!$N$92:$R$92,'Agency North'!$T$92:$Y$92)</c:f>
              <c:numCache>
                <c:formatCode>_(* #,##0.0_);_(* \(#,##0.0\);_(* "-"??_);_(@_)</c:formatCode>
                <c:ptCount val="11"/>
                <c:pt idx="0">
                  <c:v>39.548705882352941</c:v>
                </c:pt>
                <c:pt idx="1">
                  <c:v>36.599166666666669</c:v>
                </c:pt>
                <c:pt idx="2">
                  <c:v>17.288068181818179</c:v>
                </c:pt>
                <c:pt idx="3">
                  <c:v>45.611800000000002</c:v>
                </c:pt>
                <c:pt idx="4">
                  <c:v>45.190708333333333</c:v>
                </c:pt>
                <c:pt idx="5">
                  <c:v>30.750441176470591</c:v>
                </c:pt>
                <c:pt idx="6">
                  <c:v>22.620833333333334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North'!$A$93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North'!$N$91:$Y$91</c15:sqref>
                  </c15:fullRef>
                </c:ext>
              </c:extLst>
              <c:f>('Agency North'!$N$91:$R$91,'Agency North'!$T$91:$Y$91)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North'!$N$93:$Y$93</c15:sqref>
                  </c15:fullRef>
                </c:ext>
              </c:extLst>
              <c:f>('Agency North'!$N$93:$R$93,'Agency North'!$T$93:$Y$93)</c:f>
              <c:numCache>
                <c:formatCode>_(* #,##0.0_);_(* \(#,##0.0\);_(* "-"??_);_(@_)</c:formatCode>
                <c:ptCount val="11"/>
                <c:pt idx="0">
                  <c:v>16.773777777777777</c:v>
                </c:pt>
                <c:pt idx="1">
                  <c:v>12.862638297872341</c:v>
                </c:pt>
                <c:pt idx="2">
                  <c:v>14.514312703583062</c:v>
                </c:pt>
                <c:pt idx="3">
                  <c:v>22.127795744680895</c:v>
                </c:pt>
                <c:pt idx="4">
                  <c:v>14.617838815789474</c:v>
                </c:pt>
                <c:pt idx="5">
                  <c:v>12.430647519582271</c:v>
                </c:pt>
                <c:pt idx="6">
                  <c:v>12.895561363636409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North'!$A$94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North'!$N$91:$Y$91</c15:sqref>
                  </c15:fullRef>
                </c:ext>
              </c:extLst>
              <c:f>('Agency North'!$N$91:$R$91,'Agency North'!$T$91:$Y$91)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North'!$N$94:$Y$94</c15:sqref>
                  </c15:fullRef>
                </c:ext>
              </c:extLst>
              <c:f>('Agency North'!$N$94:$R$94,'Agency North'!$T$94:$Y$94)</c:f>
              <c:numCache>
                <c:formatCode>_(* #,##0.0_);_(* \(#,##0.0\);_(* "-"??_);_(@_)</c:formatCode>
                <c:ptCount val="11"/>
                <c:pt idx="0">
                  <c:v>12.682178082191767</c:v>
                </c:pt>
                <c:pt idx="1">
                  <c:v>12.40044262295082</c:v>
                </c:pt>
                <c:pt idx="2">
                  <c:v>12.884282051282051</c:v>
                </c:pt>
                <c:pt idx="3">
                  <c:v>14.84295</c:v>
                </c:pt>
                <c:pt idx="4">
                  <c:v>11.007173076923076</c:v>
                </c:pt>
                <c:pt idx="5">
                  <c:v>12.947330827067669</c:v>
                </c:pt>
                <c:pt idx="6">
                  <c:v>11.47652479338843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North'!$A$95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North'!$N$91:$Y$91</c15:sqref>
                  </c15:fullRef>
                </c:ext>
              </c:extLst>
              <c:f>('Agency North'!$N$91:$R$91,'Agency North'!$T$91:$Y$91)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North'!$N$95:$Y$95</c15:sqref>
                  </c15:fullRef>
                </c:ext>
              </c:extLst>
              <c:f>('Agency North'!$N$95:$R$95,'Agency North'!$T$95:$Y$95)</c:f>
              <c:numCache>
                <c:formatCode>_(* #,##0.0_);_(* \(#,##0.0\);_(* "-"??_);_(@_)</c:formatCode>
                <c:ptCount val="11"/>
                <c:pt idx="0">
                  <c:v>11.609454545454545</c:v>
                </c:pt>
                <c:pt idx="1">
                  <c:v>12.460513333333333</c:v>
                </c:pt>
                <c:pt idx="2">
                  <c:v>15.932471264367816</c:v>
                </c:pt>
                <c:pt idx="3">
                  <c:v>16.21570512820513</c:v>
                </c:pt>
                <c:pt idx="4">
                  <c:v>13.593325581395348</c:v>
                </c:pt>
                <c:pt idx="5">
                  <c:v>15.101141242937853</c:v>
                </c:pt>
                <c:pt idx="6">
                  <c:v>11.596215384615416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North'!$A$96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North'!$N$91:$Y$91</c15:sqref>
                  </c15:fullRef>
                </c:ext>
              </c:extLst>
              <c:f>('Agency North'!$N$91:$R$91,'Agency North'!$T$91:$Y$91)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North'!$N$96:$Y$96</c15:sqref>
                  </c15:fullRef>
                </c:ext>
              </c:extLst>
              <c:f>('Agency North'!$N$96:$R$96,'Agency North'!$T$96:$Y$96)</c:f>
              <c:numCache>
                <c:formatCode>_(* #,##0.0_);_(* \(#,##0.0\);_(* "-"??_);_(@_)</c:formatCode>
                <c:ptCount val="11"/>
                <c:pt idx="0">
                  <c:v>13.176663366336635</c:v>
                </c:pt>
                <c:pt idx="1">
                  <c:v>12.236357142857143</c:v>
                </c:pt>
                <c:pt idx="2">
                  <c:v>13.167722891566264</c:v>
                </c:pt>
                <c:pt idx="3">
                  <c:v>11.816342857142857</c:v>
                </c:pt>
                <c:pt idx="4">
                  <c:v>13.432971428571429</c:v>
                </c:pt>
                <c:pt idx="5">
                  <c:v>15.650157142857143</c:v>
                </c:pt>
                <c:pt idx="6">
                  <c:v>14.438734693877551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North'!$A$97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North'!$N$91:$Y$91</c15:sqref>
                  </c15:fullRef>
                </c:ext>
              </c:extLst>
              <c:f>('Agency North'!$N$91:$R$91,'Agency North'!$T$91:$Y$91)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North'!$N$97:$Y$97</c15:sqref>
                  </c15:fullRef>
                </c:ext>
              </c:extLst>
              <c:f>('Agency North'!$N$97:$R$97,'Agency North'!$T$97:$Y$97)</c:f>
              <c:numCache>
                <c:formatCode>_(* #,##0.0_);_(* \(#,##0.0\);_(* "-"??_);_(@_)</c:formatCode>
                <c:ptCount val="11"/>
                <c:pt idx="0">
                  <c:v>12.852678571428571</c:v>
                </c:pt>
                <c:pt idx="1">
                  <c:v>15.046590361445782</c:v>
                </c:pt>
                <c:pt idx="2">
                  <c:v>16.188942857142859</c:v>
                </c:pt>
                <c:pt idx="3">
                  <c:v>16.416063636363639</c:v>
                </c:pt>
                <c:pt idx="4">
                  <c:v>16.652473684210527</c:v>
                </c:pt>
                <c:pt idx="5">
                  <c:v>20.47034693877551</c:v>
                </c:pt>
                <c:pt idx="6">
                  <c:v>16.644986666666668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North'!$A$98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North'!$N$91:$Y$91</c15:sqref>
                  </c15:fullRef>
                </c:ext>
              </c:extLst>
              <c:f>('Agency North'!$N$91:$R$91,'Agency North'!$T$91:$Y$91)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North'!$N$98:$Y$98</c15:sqref>
                  </c15:fullRef>
                </c:ext>
              </c:extLst>
              <c:f>('Agency North'!$N$98:$R$98,'Agency North'!$T$98:$Y$98)</c:f>
              <c:numCache>
                <c:formatCode>_(* #,##0.0_);_(* \(#,##0.0\);_(* "-"??_);_(@_)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19.275043956043955</c:v>
                </c:pt>
                <c:pt idx="3">
                  <c:v>9.7587441860465116</c:v>
                </c:pt>
                <c:pt idx="4">
                  <c:v>17.981029411764705</c:v>
                </c:pt>
                <c:pt idx="5">
                  <c:v>14.095689655172412</c:v>
                </c:pt>
                <c:pt idx="6">
                  <c:v>20.192837837837839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5129800"/>
        <c:axId val="395125488"/>
      </c:lineChart>
      <c:dateAx>
        <c:axId val="39512980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5488"/>
        <c:crosses val="autoZero"/>
        <c:auto val="1"/>
        <c:lblOffset val="100"/>
        <c:baseTimeUnit val="months"/>
      </c:dateAx>
      <c:valAx>
        <c:axId val="395125488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9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North'!$A$59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North'!$N$59:$Y$59</c15:sqref>
                  </c15:fullRef>
                </c:ext>
              </c:extLst>
              <c:f>('Agency North'!$N$59:$R$59,'Agency North'!$T$59:$Y$59)</c:f>
              <c:numCache>
                <c:formatCode>0%</c:formatCode>
                <c:ptCount val="11"/>
                <c:pt idx="0">
                  <c:v>0.32432432432432434</c:v>
                </c:pt>
                <c:pt idx="1">
                  <c:v>0.22222222222222221</c:v>
                </c:pt>
                <c:pt idx="2">
                  <c:v>0.48648648648648651</c:v>
                </c:pt>
                <c:pt idx="3">
                  <c:v>0.3611111111111111</c:v>
                </c:pt>
                <c:pt idx="4">
                  <c:v>0.40625</c:v>
                </c:pt>
                <c:pt idx="5">
                  <c:v>0.51724137931034486</c:v>
                </c:pt>
                <c:pt idx="6">
                  <c:v>0.46153846153846156</c:v>
                </c:pt>
                <c:pt idx="7">
                  <c:v>0.44</c:v>
                </c:pt>
                <c:pt idx="8">
                  <c:v>0.42</c:v>
                </c:pt>
                <c:pt idx="9">
                  <c:v>0.45</c:v>
                </c:pt>
                <c:pt idx="10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North'!$A$60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North'!$N$60:$Y$60</c15:sqref>
                  </c15:fullRef>
                </c:ext>
              </c:extLst>
              <c:f>('Agency North'!$N$60:$R$60,'Agency North'!$T$60:$Y$60)</c:f>
              <c:numCache>
                <c:formatCode>0%</c:formatCode>
                <c:ptCount val="11"/>
                <c:pt idx="0">
                  <c:v>0.34328358208955223</c:v>
                </c:pt>
                <c:pt idx="1">
                  <c:v>0.32786885245901637</c:v>
                </c:pt>
                <c:pt idx="2">
                  <c:v>0.51515151515151514</c:v>
                </c:pt>
                <c:pt idx="3">
                  <c:v>0.51622418879056042</c:v>
                </c:pt>
                <c:pt idx="4">
                  <c:v>0.42056074766355139</c:v>
                </c:pt>
                <c:pt idx="5">
                  <c:v>0.41176470588235292</c:v>
                </c:pt>
                <c:pt idx="6">
                  <c:v>0.41031941031941033</c:v>
                </c:pt>
                <c:pt idx="7">
                  <c:v>0.45</c:v>
                </c:pt>
                <c:pt idx="8">
                  <c:v>0.46</c:v>
                </c:pt>
                <c:pt idx="9">
                  <c:v>0.47</c:v>
                </c:pt>
                <c:pt idx="10">
                  <c:v>0.48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North'!$A$61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North'!$N$61:$Y$61</c15:sqref>
                  </c15:fullRef>
                </c:ext>
              </c:extLst>
              <c:f>('Agency North'!$N$61:$R$61,'Agency North'!$T$61:$Y$61)</c:f>
              <c:numCache>
                <c:formatCode>0%</c:formatCode>
                <c:ptCount val="11"/>
                <c:pt idx="0">
                  <c:v>0.19476744186046513</c:v>
                </c:pt>
                <c:pt idx="1">
                  <c:v>0.31343283582089554</c:v>
                </c:pt>
                <c:pt idx="2">
                  <c:v>0.20833333333333334</c:v>
                </c:pt>
                <c:pt idx="3">
                  <c:v>0.22969187675070027</c:v>
                </c:pt>
                <c:pt idx="4">
                  <c:v>0.30473372781065089</c:v>
                </c:pt>
                <c:pt idx="5">
                  <c:v>0.22028688524590165</c:v>
                </c:pt>
                <c:pt idx="6">
                  <c:v>0.23617339312406577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North'!$A$62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North'!$N$62:$Y$62</c15:sqref>
                  </c15:fullRef>
                </c:ext>
              </c:extLst>
              <c:f>('Agency North'!$N$62:$R$62,'Agency North'!$T$62:$Y$62)</c:f>
              <c:numCache>
                <c:formatCode>0%</c:formatCode>
                <c:ptCount val="11"/>
                <c:pt idx="0">
                  <c:v>0.1547049441786284</c:v>
                </c:pt>
                <c:pt idx="1">
                  <c:v>0.17018284106891701</c:v>
                </c:pt>
                <c:pt idx="2">
                  <c:v>0.23132530120481928</c:v>
                </c:pt>
                <c:pt idx="3">
                  <c:v>0.16086956521739129</c:v>
                </c:pt>
                <c:pt idx="4">
                  <c:v>0.16355140186915887</c:v>
                </c:pt>
                <c:pt idx="5">
                  <c:v>0.15834348355663824</c:v>
                </c:pt>
                <c:pt idx="6">
                  <c:v>0.1646471846044191</c:v>
                </c:pt>
                <c:pt idx="7">
                  <c:v>0.25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North'!$A$63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North'!$N$63:$Y$63</c15:sqref>
                  </c15:fullRef>
                </c:ext>
              </c:extLst>
              <c:f>('Agency North'!$N$63:$R$63,'Agency North'!$T$63:$Y$63)</c:f>
              <c:numCache>
                <c:formatCode>0%</c:formatCode>
                <c:ptCount val="11"/>
                <c:pt idx="0">
                  <c:v>0.16826003824091779</c:v>
                </c:pt>
                <c:pt idx="1">
                  <c:v>0.16796875</c:v>
                </c:pt>
                <c:pt idx="2">
                  <c:v>0.26259541984732826</c:v>
                </c:pt>
                <c:pt idx="3">
                  <c:v>0.17910447761194029</c:v>
                </c:pt>
                <c:pt idx="4">
                  <c:v>0.15601503759398497</c:v>
                </c:pt>
                <c:pt idx="5">
                  <c:v>0.13829787234042554</c:v>
                </c:pt>
                <c:pt idx="6">
                  <c:v>0.14677103718199608</c:v>
                </c:pt>
                <c:pt idx="7">
                  <c:v>0.22</c:v>
                </c:pt>
                <c:pt idx="8">
                  <c:v>0.18</c:v>
                </c:pt>
                <c:pt idx="9">
                  <c:v>0.19</c:v>
                </c:pt>
                <c:pt idx="10">
                  <c:v>0.21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North'!$A$64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North'!$N$64:$Y$64</c15:sqref>
                  </c15:fullRef>
                </c:ext>
              </c:extLst>
              <c:f>('Agency North'!$N$64:$R$64,'Agency North'!$T$64:$Y$64)</c:f>
              <c:numCache>
                <c:formatCode>0%</c:formatCode>
                <c:ptCount val="11"/>
                <c:pt idx="0">
                  <c:v>0.14794520547945206</c:v>
                </c:pt>
                <c:pt idx="1">
                  <c:v>0.16751269035532995</c:v>
                </c:pt>
                <c:pt idx="2">
                  <c:v>0.24545454545454545</c:v>
                </c:pt>
                <c:pt idx="3">
                  <c:v>0.18938053097345134</c:v>
                </c:pt>
                <c:pt idx="4">
                  <c:v>0.20781527531083482</c:v>
                </c:pt>
                <c:pt idx="5">
                  <c:v>0.12268188302425106</c:v>
                </c:pt>
                <c:pt idx="6">
                  <c:v>0.10128617363344052</c:v>
                </c:pt>
                <c:pt idx="7">
                  <c:v>0.21</c:v>
                </c:pt>
                <c:pt idx="8">
                  <c:v>0.2</c:v>
                </c:pt>
                <c:pt idx="9">
                  <c:v>0.21</c:v>
                </c:pt>
                <c:pt idx="10">
                  <c:v>0.23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North'!$A$65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North'!$N$58:$Y$58</c15:sqref>
                  </c15:fullRef>
                </c:ext>
              </c:extLst>
              <c:f>('Agency North'!$N$58:$R$58,'Agency North'!$T$58:$Y$58)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North'!$N$65:$Y$65</c15:sqref>
                  </c15:fullRef>
                </c:ext>
              </c:extLst>
              <c:f>('Agency North'!$N$65:$R$65,'Agency North'!$T$65:$Y$65)</c:f>
              <c:numCache>
                <c:formatCode>0%</c:formatCode>
                <c:ptCount val="11"/>
                <c:pt idx="0">
                  <c:v>0.15873015873015872</c:v>
                </c:pt>
                <c:pt idx="1">
                  <c:v>0.10859728506787331</c:v>
                </c:pt>
                <c:pt idx="2">
                  <c:v>0.21397379912663755</c:v>
                </c:pt>
                <c:pt idx="3">
                  <c:v>0.12156862745098039</c:v>
                </c:pt>
                <c:pt idx="4">
                  <c:v>0.17049180327868851</c:v>
                </c:pt>
                <c:pt idx="5">
                  <c:v>0.14171122994652408</c:v>
                </c:pt>
                <c:pt idx="6">
                  <c:v>0.19529411764705881</c:v>
                </c:pt>
                <c:pt idx="7">
                  <c:v>0.17</c:v>
                </c:pt>
                <c:pt idx="8">
                  <c:v>0.16</c:v>
                </c:pt>
                <c:pt idx="9">
                  <c:v>0.17</c:v>
                </c:pt>
                <c:pt idx="10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5128624"/>
        <c:axId val="395127448"/>
      </c:lineChart>
      <c:dateAx>
        <c:axId val="39512862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7448"/>
        <c:crosses val="autoZero"/>
        <c:auto val="1"/>
        <c:lblOffset val="100"/>
        <c:baseTimeUnit val="months"/>
      </c:dateAx>
      <c:valAx>
        <c:axId val="3951274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South'!$A$81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South'!$N$80:$Y$80</c15:sqref>
                  </c15:fullRef>
                </c:ext>
              </c:extLst>
              <c:f>('Agency South'!$N$80:$R$80,'Agency South'!$T$80:$Y$80)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South'!$N$81:$Y$81</c15:sqref>
                  </c15:fullRef>
                </c:ext>
              </c:extLst>
              <c:f>('Agency South'!$N$81:$R$81,'Agency South'!$T$81:$Y$81)</c:f>
              <c:numCache>
                <c:formatCode>0.0</c:formatCode>
                <c:ptCount val="11"/>
                <c:pt idx="0">
                  <c:v>1.4242424242424243</c:v>
                </c:pt>
                <c:pt idx="1">
                  <c:v>1.6666666666666667</c:v>
                </c:pt>
                <c:pt idx="2">
                  <c:v>2.5531914893617023</c:v>
                </c:pt>
                <c:pt idx="3">
                  <c:v>4</c:v>
                </c:pt>
                <c:pt idx="4">
                  <c:v>2.3783783783783785</c:v>
                </c:pt>
                <c:pt idx="5">
                  <c:v>2.4516129032258065</c:v>
                </c:pt>
                <c:pt idx="6">
                  <c:v>2.1</c:v>
                </c:pt>
                <c:pt idx="7">
                  <c:v>3.6</c:v>
                </c:pt>
                <c:pt idx="8">
                  <c:v>3.2</c:v>
                </c:pt>
                <c:pt idx="9">
                  <c:v>3.4</c:v>
                </c:pt>
                <c:pt idx="10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South'!$A$82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South'!$N$80:$Y$80</c15:sqref>
                  </c15:fullRef>
                </c:ext>
              </c:extLst>
              <c:f>('Agency South'!$N$80:$R$80,'Agency South'!$T$80:$Y$80)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South'!$N$82:$Y$82</c15:sqref>
                  </c15:fullRef>
                </c:ext>
              </c:extLst>
              <c:f>('Agency South'!$N$82:$R$82,'Agency South'!$T$82:$Y$82)</c:f>
              <c:numCache>
                <c:formatCode>0.0</c:formatCode>
                <c:ptCount val="11"/>
                <c:pt idx="0">
                  <c:v>1.4615384615384615</c:v>
                </c:pt>
                <c:pt idx="1">
                  <c:v>1.5217391304347827</c:v>
                </c:pt>
                <c:pt idx="2">
                  <c:v>2.0087719298245612</c:v>
                </c:pt>
                <c:pt idx="3">
                  <c:v>1.681159420289855</c:v>
                </c:pt>
                <c:pt idx="4">
                  <c:v>1.3783783783783783</c:v>
                </c:pt>
                <c:pt idx="5">
                  <c:v>1.518987341772152</c:v>
                </c:pt>
                <c:pt idx="6">
                  <c:v>1.8533333333333333</c:v>
                </c:pt>
                <c:pt idx="7">
                  <c:v>1.8</c:v>
                </c:pt>
                <c:pt idx="8">
                  <c:v>1.7</c:v>
                </c:pt>
                <c:pt idx="9">
                  <c:v>1.8</c:v>
                </c:pt>
                <c:pt idx="10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South'!$A$83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South'!$N$80:$Y$80</c15:sqref>
                  </c15:fullRef>
                </c:ext>
              </c:extLst>
              <c:f>('Agency South'!$N$80:$R$80,'Agency South'!$T$80:$Y$80)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South'!$N$83:$Y$83</c15:sqref>
                  </c15:fullRef>
                </c:ext>
              </c:extLst>
              <c:f>('Agency South'!$N$83:$R$83,'Agency South'!$T$83:$Y$83)</c:f>
              <c:numCache>
                <c:formatCode>0.0</c:formatCode>
                <c:ptCount val="11"/>
                <c:pt idx="0">
                  <c:v>1.6756756756756757</c:v>
                </c:pt>
                <c:pt idx="1">
                  <c:v>1.5</c:v>
                </c:pt>
                <c:pt idx="2">
                  <c:v>2.125</c:v>
                </c:pt>
                <c:pt idx="3">
                  <c:v>1.7241379310344827</c:v>
                </c:pt>
                <c:pt idx="4">
                  <c:v>1.6949152542372881</c:v>
                </c:pt>
                <c:pt idx="5">
                  <c:v>1.5647058823529412</c:v>
                </c:pt>
                <c:pt idx="6">
                  <c:v>1.3571428571428572</c:v>
                </c:pt>
                <c:pt idx="7">
                  <c:v>1.9</c:v>
                </c:pt>
                <c:pt idx="8">
                  <c:v>1.8</c:v>
                </c:pt>
                <c:pt idx="9">
                  <c:v>1.8</c:v>
                </c:pt>
                <c:pt idx="10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South'!$A$84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South'!$N$80:$Y$80</c15:sqref>
                  </c15:fullRef>
                </c:ext>
              </c:extLst>
              <c:f>('Agency South'!$N$80:$R$80,'Agency South'!$T$80:$Y$80)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South'!$N$84:$Y$84</c15:sqref>
                  </c15:fullRef>
                </c:ext>
              </c:extLst>
              <c:f>('Agency South'!$N$84:$R$84,'Agency South'!$T$84:$Y$84)</c:f>
              <c:numCache>
                <c:formatCode>0.0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2.074074074074074</c:v>
                </c:pt>
                <c:pt idx="3">
                  <c:v>2</c:v>
                </c:pt>
                <c:pt idx="4">
                  <c:v>1.675</c:v>
                </c:pt>
                <c:pt idx="5">
                  <c:v>1.9589041095890412</c:v>
                </c:pt>
                <c:pt idx="6">
                  <c:v>1.6973684210526316</c:v>
                </c:pt>
                <c:pt idx="7">
                  <c:v>2</c:v>
                </c:pt>
                <c:pt idx="8">
                  <c:v>1.9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South'!$A$85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South'!$N$80:$Y$80</c15:sqref>
                  </c15:fullRef>
                </c:ext>
              </c:extLst>
              <c:f>('Agency South'!$N$80:$R$80,'Agency South'!$T$80:$Y$80)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South'!$N$85:$Y$85</c15:sqref>
                  </c15:fullRef>
                </c:ext>
              </c:extLst>
              <c:f>('Agency South'!$N$85:$R$85,'Agency South'!$T$85:$Y$85)</c:f>
              <c:numCache>
                <c:formatCode>0.0</c:formatCode>
                <c:ptCount val="11"/>
                <c:pt idx="0">
                  <c:v>1.375</c:v>
                </c:pt>
                <c:pt idx="1">
                  <c:v>1.3142857142857143</c:v>
                </c:pt>
                <c:pt idx="2">
                  <c:v>1.75</c:v>
                </c:pt>
                <c:pt idx="3">
                  <c:v>2.1578947368421053</c:v>
                </c:pt>
                <c:pt idx="4">
                  <c:v>1.5918367346938775</c:v>
                </c:pt>
                <c:pt idx="5">
                  <c:v>1.5573770491803278</c:v>
                </c:pt>
                <c:pt idx="6">
                  <c:v>1.6</c:v>
                </c:pt>
                <c:pt idx="7">
                  <c:v>2</c:v>
                </c:pt>
                <c:pt idx="8">
                  <c:v>1.9</c:v>
                </c:pt>
                <c:pt idx="9">
                  <c:v>2</c:v>
                </c:pt>
                <c:pt idx="10">
                  <c:v>2.2000000000000002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South'!$A$86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South'!$N$80:$Y$80</c15:sqref>
                  </c15:fullRef>
                </c:ext>
              </c:extLst>
              <c:f>('Agency South'!$N$80:$R$80,'Agency South'!$T$80:$Y$80)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South'!$N$86:$Y$86</c15:sqref>
                  </c15:fullRef>
                </c:ext>
              </c:extLst>
              <c:f>('Agency South'!$N$86:$R$86,'Agency South'!$T$86:$Y$86)</c:f>
              <c:numCache>
                <c:formatCode>0.0</c:formatCode>
                <c:ptCount val="11"/>
                <c:pt idx="0">
                  <c:v>1.3333333333333333</c:v>
                </c:pt>
                <c:pt idx="1">
                  <c:v>1.2727272727272727</c:v>
                </c:pt>
                <c:pt idx="2">
                  <c:v>1.5185185185185186</c:v>
                </c:pt>
                <c:pt idx="3">
                  <c:v>1.3896103896103895</c:v>
                </c:pt>
                <c:pt idx="4">
                  <c:v>1.3768115942028984</c:v>
                </c:pt>
                <c:pt idx="5">
                  <c:v>1.5679012345679013</c:v>
                </c:pt>
                <c:pt idx="6">
                  <c:v>1.777027027027027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South'!$A$87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South'!$N$80:$Y$80</c15:sqref>
                  </c15:fullRef>
                </c:ext>
              </c:extLst>
              <c:f>('Agency South'!$N$80:$R$80,'Agency South'!$T$80:$Y$80)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South'!$N$87:$Y$87</c15:sqref>
                  </c15:fullRef>
                </c:ext>
              </c:extLst>
              <c:f>('Agency South'!$N$87:$R$87,'Agency South'!$T$87:$Y$87)</c:f>
              <c:numCache>
                <c:formatCode>0.0</c:formatCode>
                <c:ptCount val="11"/>
                <c:pt idx="0">
                  <c:v>1.5185185185185186</c:v>
                </c:pt>
                <c:pt idx="1">
                  <c:v>1.5714285714285714</c:v>
                </c:pt>
                <c:pt idx="2">
                  <c:v>1.631578947368421</c:v>
                </c:pt>
                <c:pt idx="3">
                  <c:v>1.2962962962962963</c:v>
                </c:pt>
                <c:pt idx="4">
                  <c:v>1.3157894736842106</c:v>
                </c:pt>
                <c:pt idx="5">
                  <c:v>1.4347826086956521</c:v>
                </c:pt>
                <c:pt idx="6">
                  <c:v>1.3888888888888888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5130192"/>
        <c:axId val="395132936"/>
      </c:lineChart>
      <c:dateAx>
        <c:axId val="3951301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2936"/>
        <c:crosses val="autoZero"/>
        <c:auto val="1"/>
        <c:lblOffset val="100"/>
        <c:baseTimeUnit val="months"/>
      </c:dateAx>
      <c:valAx>
        <c:axId val="39513293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0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South'!$A$92</c:f>
              <c:strCache>
                <c:ptCount val="1"/>
                <c:pt idx="0">
                  <c:v>MDRT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South'!$N$91:$Y$91</c15:sqref>
                  </c15:fullRef>
                </c:ext>
              </c:extLst>
              <c:f>('Agency South'!$N$91:$R$91,'Agency South'!$T$91:$Y$91)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South'!$N$92:$Y$92</c15:sqref>
                  </c15:fullRef>
                </c:ext>
              </c:extLst>
              <c:f>('Agency South'!$N$92:$R$92,'Agency South'!$T$92:$Y$92)</c:f>
              <c:numCache>
                <c:formatCode>_(* #,##0.0_);_(* \(#,##0.0\);_(* "-"??_);_(@_)</c:formatCode>
                <c:ptCount val="11"/>
                <c:pt idx="0">
                  <c:v>33.558744680851063</c:v>
                </c:pt>
                <c:pt idx="1">
                  <c:v>30.835545454544906</c:v>
                </c:pt>
                <c:pt idx="2">
                  <c:v>30.458708333333252</c:v>
                </c:pt>
                <c:pt idx="3">
                  <c:v>36.273361842105267</c:v>
                </c:pt>
                <c:pt idx="4">
                  <c:v>28.141784090909088</c:v>
                </c:pt>
                <c:pt idx="5">
                  <c:v>31.484828947368424</c:v>
                </c:pt>
                <c:pt idx="6">
                  <c:v>27.292442176870747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32.488445800774052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South'!$A$93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South'!$N$91:$Y$91</c15:sqref>
                  </c15:fullRef>
                </c:ext>
              </c:extLst>
              <c:f>('Agency South'!$N$91:$R$91,'Agency South'!$T$91:$Y$91)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South'!$N$93:$Y$93</c15:sqref>
                  </c15:fullRef>
                </c:ext>
              </c:extLst>
              <c:f>('Agency South'!$N$93:$R$93,'Agency South'!$T$93:$Y$93)</c:f>
              <c:numCache>
                <c:formatCode>_(* #,##0.0_);_(* \(#,##0.0\);_(* "-"??_);_(@_)</c:formatCode>
                <c:ptCount val="11"/>
                <c:pt idx="0">
                  <c:v>16.394789473684209</c:v>
                </c:pt>
                <c:pt idx="1">
                  <c:v>14.178628571428572</c:v>
                </c:pt>
                <c:pt idx="2">
                  <c:v>20.42548034934498</c:v>
                </c:pt>
                <c:pt idx="3">
                  <c:v>19.384232758620691</c:v>
                </c:pt>
                <c:pt idx="4">
                  <c:v>16.384107843137254</c:v>
                </c:pt>
                <c:pt idx="5">
                  <c:v>15.173216666666667</c:v>
                </c:pt>
                <c:pt idx="6">
                  <c:v>16.601647482014389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South'!$A$94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South'!$N$91:$Y$91</c15:sqref>
                  </c15:fullRef>
                </c:ext>
              </c:extLst>
              <c:f>('Agency South'!$N$91:$R$91,'Agency South'!$T$91:$Y$91)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South'!$N$94:$Y$94</c15:sqref>
                  </c15:fullRef>
                </c:ext>
              </c:extLst>
              <c:f>('Agency South'!$N$94:$R$94,'Agency South'!$T$94:$Y$94)</c:f>
              <c:numCache>
                <c:formatCode>_(* #,##0.0_);_(* \(#,##0.0\);_(* "-"??_);_(@_)</c:formatCode>
                <c:ptCount val="11"/>
                <c:pt idx="0">
                  <c:v>15.584983870967726</c:v>
                </c:pt>
                <c:pt idx="1">
                  <c:v>14.537285714285716</c:v>
                </c:pt>
                <c:pt idx="2">
                  <c:v>21.21835294117647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14.353150375939849</c:v>
                </c:pt>
                <c:pt idx="6">
                  <c:v>12.644315789473685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South'!$A$95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South'!$N$91:$Y$91</c15:sqref>
                  </c15:fullRef>
                </c:ext>
              </c:extLst>
              <c:f>('Agency South'!$N$91:$R$91,'Agency South'!$T$91:$Y$91)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South'!$N$95:$Y$95</c15:sqref>
                  </c15:fullRef>
                </c:ext>
              </c:extLst>
              <c:f>('Agency South'!$N$95:$R$95,'Agency South'!$T$95:$Y$95)</c:f>
              <c:numCache>
                <c:formatCode>_(* #,##0.0_);_(* \(#,##0.0\);_(* "-"??_);_(@_)</c:formatCode>
                <c:ptCount val="11"/>
                <c:pt idx="0">
                  <c:v>15.025489361702128</c:v>
                </c:pt>
                <c:pt idx="1">
                  <c:v>20.085987012987015</c:v>
                </c:pt>
                <c:pt idx="2">
                  <c:v>20.909401785714287</c:v>
                </c:pt>
                <c:pt idx="3">
                  <c:v>17.368819999999982</c:v>
                </c:pt>
                <c:pt idx="4">
                  <c:v>20.419537313432834</c:v>
                </c:pt>
                <c:pt idx="5">
                  <c:v>19.410223776223773</c:v>
                </c:pt>
                <c:pt idx="6">
                  <c:v>17.5893488372093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South'!$A$96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South'!$N$91:$Y$91</c15:sqref>
                  </c15:fullRef>
                </c:ext>
              </c:extLst>
              <c:f>('Agency South'!$N$91:$R$91,'Agency South'!$T$91:$Y$91)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South'!$N$96:$Y$96</c15:sqref>
                  </c15:fullRef>
                </c:ext>
              </c:extLst>
              <c:f>('Agency South'!$N$96:$R$96,'Agency South'!$T$96:$Y$96)</c:f>
              <c:numCache>
                <c:formatCode>_(* #,##0.0_);_(* \(#,##0.0\);_(* "-"??_);_(@_)</c:formatCode>
                <c:ptCount val="11"/>
                <c:pt idx="0">
                  <c:v>13.214505050505052</c:v>
                </c:pt>
                <c:pt idx="1">
                  <c:v>11.904695652173913</c:v>
                </c:pt>
                <c:pt idx="2">
                  <c:v>16.117408163265306</c:v>
                </c:pt>
                <c:pt idx="3">
                  <c:v>26.57314024390244</c:v>
                </c:pt>
                <c:pt idx="4">
                  <c:v>20.15675641025641</c:v>
                </c:pt>
                <c:pt idx="5">
                  <c:v>16.161168421052629</c:v>
                </c:pt>
                <c:pt idx="6">
                  <c:v>19.8397734375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South'!$A$97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South'!$N$91:$Y$91</c15:sqref>
                  </c15:fullRef>
                </c:ext>
              </c:extLst>
              <c:f>('Agency South'!$N$91:$R$91,'Agency South'!$T$91:$Y$91)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South'!$N$97:$Y$97</c15:sqref>
                  </c15:fullRef>
                </c:ext>
              </c:extLst>
              <c:f>('Agency South'!$N$97:$R$97,'Agency South'!$T$97:$Y$97)</c:f>
              <c:numCache>
                <c:formatCode>_(* #,##0.0_);_(* \(#,##0.0\);_(* "-"??_);_(@_)</c:formatCode>
                <c:ptCount val="11"/>
                <c:pt idx="0">
                  <c:v>14.951500000000001</c:v>
                </c:pt>
                <c:pt idx="1">
                  <c:v>14.628892857142857</c:v>
                </c:pt>
                <c:pt idx="2">
                  <c:v>17.62179674796748</c:v>
                </c:pt>
                <c:pt idx="3">
                  <c:v>15.343121495327102</c:v>
                </c:pt>
                <c:pt idx="4">
                  <c:v>19.045999999999999</c:v>
                </c:pt>
                <c:pt idx="5">
                  <c:v>16.93796062992126</c:v>
                </c:pt>
                <c:pt idx="6">
                  <c:v>18.394604562737641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South'!$A$98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South'!$N$91:$Y$91</c15:sqref>
                  </c15:fullRef>
                </c:ext>
              </c:extLst>
              <c:f>('Agency South'!$N$91:$R$91,'Agency South'!$T$91:$Y$91)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South'!$N$98:$Y$98</c15:sqref>
                  </c15:fullRef>
                </c:ext>
              </c:extLst>
              <c:f>('Agency South'!$N$98:$R$98,'Agency South'!$T$98:$Y$98)</c:f>
              <c:numCache>
                <c:formatCode>_(* #,##0.0_);_(* \(#,##0.0\);_(* "-"??_);_(@_)</c:formatCode>
                <c:ptCount val="11"/>
                <c:pt idx="0">
                  <c:v>14.560658536585365</c:v>
                </c:pt>
                <c:pt idx="1">
                  <c:v>31.556590909090911</c:v>
                </c:pt>
                <c:pt idx="2">
                  <c:v>16.501870967741937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16.020828282828283</c:v>
                </c:pt>
                <c:pt idx="6">
                  <c:v>17.467253333333336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5129016"/>
        <c:axId val="395128232"/>
      </c:lineChart>
      <c:dateAx>
        <c:axId val="3951290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8232"/>
        <c:crosses val="autoZero"/>
        <c:auto val="1"/>
        <c:lblOffset val="100"/>
        <c:baseTimeUnit val="months"/>
      </c:dateAx>
      <c:valAx>
        <c:axId val="395128232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90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471.47718758582999</c:v>
                </c:pt>
                <c:pt idx="2">
                  <c:v>700.1566862934784</c:v>
                </c:pt>
                <c:pt idx="3">
                  <c:v>967.9465208507562</c:v>
                </c:pt>
                <c:pt idx="4">
                  <c:v>1350.6617683017455</c:v>
                </c:pt>
                <c:pt idx="5">
                  <c:v>1753.3446854463177</c:v>
                </c:pt>
                <c:pt idx="6">
                  <c:v>2276.810457820653</c:v>
                </c:pt>
                <c:pt idx="7">
                  <c:v>2958.0466122296471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395127840"/>
        <c:axId val="395131368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0.47368934522633488</c:v>
                </c:pt>
                <c:pt idx="2">
                  <c:v>0.48502770596089229</c:v>
                </c:pt>
                <c:pt idx="3">
                  <c:v>0.38247129506813105</c:v>
                </c:pt>
                <c:pt idx="4">
                  <c:v>0.39538883523710555</c:v>
                </c:pt>
                <c:pt idx="5">
                  <c:v>0.29813749570396553</c:v>
                </c:pt>
                <c:pt idx="6">
                  <c:v>0.29855269002117857</c:v>
                </c:pt>
                <c:pt idx="7">
                  <c:v>0.29920635337430257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46616"/>
        <c:axId val="389368736"/>
      </c:lineChart>
      <c:catAx>
        <c:axId val="3951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31368"/>
        <c:crosses val="autoZero"/>
        <c:auto val="1"/>
        <c:lblAlgn val="ctr"/>
        <c:lblOffset val="100"/>
        <c:noMultiLvlLbl val="0"/>
      </c:catAx>
      <c:valAx>
        <c:axId val="3951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7840"/>
        <c:crosses val="autoZero"/>
        <c:crossBetween val="between"/>
      </c:valAx>
      <c:valAx>
        <c:axId val="38936873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46616"/>
        <c:crosses val="max"/>
        <c:crossBetween val="between"/>
      </c:valAx>
      <c:catAx>
        <c:axId val="393846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936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-0.14633948858612378</c:v>
                </c:pt>
                <c:pt idx="1">
                  <c:v>-5.7023448300940083E-2</c:v>
                </c:pt>
                <c:pt idx="2">
                  <c:v>3.425093956752967E-2</c:v>
                </c:pt>
                <c:pt idx="3">
                  <c:v>4.9553696839918837E-2</c:v>
                </c:pt>
                <c:pt idx="4">
                  <c:v>6.5997996624130639E-2</c:v>
                </c:pt>
                <c:pt idx="5">
                  <c:v>8.2951792286638515E-2</c:v>
                </c:pt>
                <c:pt idx="6">
                  <c:v>8.8629386613962025E-2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2.2031999196611389</c:v>
                </c:pt>
                <c:pt idx="1">
                  <c:v>0.62483330089767875</c:v>
                </c:pt>
                <c:pt idx="2">
                  <c:v>0.27523107190681739</c:v>
                </c:pt>
                <c:pt idx="3">
                  <c:v>0.27265991564887537</c:v>
                </c:pt>
                <c:pt idx="4">
                  <c:v>0.19320046565814364</c:v>
                </c:pt>
                <c:pt idx="5">
                  <c:v>0.15900528014621651</c:v>
                </c:pt>
                <c:pt idx="6">
                  <c:v>0.15022890828492064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-6.0958717007402741E-2</c:v>
                </c:pt>
                <c:pt idx="1">
                  <c:v>-3.0774456225964308E-2</c:v>
                </c:pt>
                <c:pt idx="2">
                  <c:v>4.8193138381642076E-2</c:v>
                </c:pt>
                <c:pt idx="3">
                  <c:v>4.4667816768438007E-2</c:v>
                </c:pt>
                <c:pt idx="4">
                  <c:v>2.0589020032985239E-2</c:v>
                </c:pt>
                <c:pt idx="5">
                  <c:v>3.4582283958323634E-2</c:v>
                </c:pt>
                <c:pt idx="6">
                  <c:v>3.7561393533127596E-2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850144"/>
        <c:axId val="393847008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0.47368934522633488</c:v>
                </c:pt>
                <c:pt idx="1">
                  <c:v>0.48502770596089229</c:v>
                </c:pt>
                <c:pt idx="2">
                  <c:v>0.38247129506813105</c:v>
                </c:pt>
                <c:pt idx="3">
                  <c:v>0.39538883523710555</c:v>
                </c:pt>
                <c:pt idx="4">
                  <c:v>0.29813749570396553</c:v>
                </c:pt>
                <c:pt idx="5">
                  <c:v>0.29855269002117857</c:v>
                </c:pt>
                <c:pt idx="6">
                  <c:v>0.29920635337430257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51320"/>
        <c:axId val="393849360"/>
      </c:lineChart>
      <c:catAx>
        <c:axId val="393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47008"/>
        <c:crosses val="autoZero"/>
        <c:auto val="1"/>
        <c:lblAlgn val="ctr"/>
        <c:lblOffset val="100"/>
        <c:noMultiLvlLbl val="0"/>
      </c:catAx>
      <c:valAx>
        <c:axId val="393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0144"/>
        <c:crosses val="autoZero"/>
        <c:crossBetween val="between"/>
      </c:valAx>
      <c:valAx>
        <c:axId val="3938493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51320"/>
        <c:crosses val="max"/>
        <c:crossBetween val="between"/>
      </c:valAx>
      <c:catAx>
        <c:axId val="39385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84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Trend'!$B$39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Trend'!$C$39:$J$39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0.24037440507521143</c:v>
                </c:pt>
                <c:pt idx="2">
                  <c:v>0.15981919412265855</c:v>
                </c:pt>
                <c:pt idx="3">
                  <c:v>0.15266265563396306</c:v>
                </c:pt>
                <c:pt idx="4">
                  <c:v>0.1523044294537324</c:v>
                </c:pt>
                <c:pt idx="5">
                  <c:v>0.14329601880081852</c:v>
                </c:pt>
                <c:pt idx="6">
                  <c:v>0.14403723413868064</c:v>
                </c:pt>
                <c:pt idx="7">
                  <c:v>0.14411165345053914</c:v>
                </c:pt>
              </c:numCache>
            </c:numRef>
          </c:val>
        </c:ser>
        <c:ser>
          <c:idx val="1"/>
          <c:order val="1"/>
          <c:tx>
            <c:strRef>
              <c:f>'Data_KPIs Trend'!$B$40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0.13858801549608518</c:v>
                </c:pt>
                <c:pt idx="2">
                  <c:v>0.10915566342196638</c:v>
                </c:pt>
                <c:pt idx="3">
                  <c:v>0.10696260365174368</c:v>
                </c:pt>
                <c:pt idx="4">
                  <c:v>0.10543746065506319</c:v>
                </c:pt>
                <c:pt idx="5">
                  <c:v>0.1003339819556657</c:v>
                </c:pt>
                <c:pt idx="6">
                  <c:v>0.10035733093766831</c:v>
                </c:pt>
                <c:pt idx="7">
                  <c:v>0.10040192090648356</c:v>
                </c:pt>
              </c:numCache>
            </c:numRef>
          </c:val>
        </c:ser>
        <c:ser>
          <c:idx val="2"/>
          <c:order val="2"/>
          <c:tx>
            <c:strRef>
              <c:f>'Data_KPIs Trend'!$B$41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0.13656465272599766</c:v>
                </c:pt>
                <c:pt idx="2">
                  <c:v>9.693565330229087E-2</c:v>
                </c:pt>
                <c:pt idx="3">
                  <c:v>9.7044506248377946E-2</c:v>
                </c:pt>
                <c:pt idx="4">
                  <c:v>9.5944644146674807E-2</c:v>
                </c:pt>
                <c:pt idx="5">
                  <c:v>9.1875680447422142E-2</c:v>
                </c:pt>
                <c:pt idx="6">
                  <c:v>9.157620334551618E-2</c:v>
                </c:pt>
                <c:pt idx="7">
                  <c:v>9.168310190601564E-2</c:v>
                </c:pt>
              </c:numCache>
            </c:numRef>
          </c:val>
        </c:ser>
        <c:ser>
          <c:idx val="3"/>
          <c:order val="3"/>
          <c:tx>
            <c:strRef>
              <c:f>'Data_KPIs Trend'!$B$42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0.13932049776541208</c:v>
                </c:pt>
                <c:pt idx="2">
                  <c:v>0.15416436809981263</c:v>
                </c:pt>
                <c:pt idx="3">
                  <c:v>0.15699572446933699</c:v>
                </c:pt>
                <c:pt idx="4">
                  <c:v>0.15525775155005739</c:v>
                </c:pt>
                <c:pt idx="5">
                  <c:v>0.15138417838071561</c:v>
                </c:pt>
                <c:pt idx="6">
                  <c:v>0.14891187577365583</c:v>
                </c:pt>
                <c:pt idx="7">
                  <c:v>0.14921187457874435</c:v>
                </c:pt>
              </c:numCache>
            </c:numRef>
          </c:val>
        </c:ser>
        <c:ser>
          <c:idx val="4"/>
          <c:order val="4"/>
          <c:tx>
            <c:strRef>
              <c:f>'Data_KPIs Trend'!$B$43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0.13722269582390384</c:v>
                </c:pt>
                <c:pt idx="2">
                  <c:v>0.23684187830857123</c:v>
                </c:pt>
                <c:pt idx="3">
                  <c:v>0.22832909361186893</c:v>
                </c:pt>
                <c:pt idx="4">
                  <c:v>0.22349676486815825</c:v>
                </c:pt>
                <c:pt idx="5">
                  <c:v>0.23798783939072843</c:v>
                </c:pt>
                <c:pt idx="6">
                  <c:v>0.23643809487457706</c:v>
                </c:pt>
                <c:pt idx="7">
                  <c:v>0.23991985696731183</c:v>
                </c:pt>
              </c:numCache>
            </c:numRef>
          </c:val>
        </c:ser>
        <c:ser>
          <c:idx val="5"/>
          <c:order val="5"/>
          <c:tx>
            <c:strRef>
              <c:f>'Data_KPIs Trend'!$B$44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6.5813807473797489E-2</c:v>
                </c:pt>
                <c:pt idx="1">
                  <c:v>0.10011834725599919</c:v>
                </c:pt>
                <c:pt idx="2">
                  <c:v>0.17007831930762526</c:v>
                </c:pt>
                <c:pt idx="3">
                  <c:v>0.1842207960049162</c:v>
                </c:pt>
                <c:pt idx="4">
                  <c:v>0.19156950015881888</c:v>
                </c:pt>
                <c:pt idx="5">
                  <c:v>0.19803630477966361</c:v>
                </c:pt>
                <c:pt idx="6">
                  <c:v>0.1994996146413773</c:v>
                </c:pt>
                <c:pt idx="7">
                  <c:v>0.19574611372060496</c:v>
                </c:pt>
              </c:numCache>
            </c:numRef>
          </c:val>
        </c:ser>
        <c:ser>
          <c:idx val="6"/>
          <c:order val="6"/>
          <c:tx>
            <c:strRef>
              <c:f>'Data_KPIs Trend'!$B$45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0.10781138585739057</c:v>
                </c:pt>
                <c:pt idx="2">
                  <c:v>7.3004923437075167E-2</c:v>
                </c:pt>
                <c:pt idx="3">
                  <c:v>7.3784620379793261E-2</c:v>
                </c:pt>
                <c:pt idx="4">
                  <c:v>7.5989449167495129E-2</c:v>
                </c:pt>
                <c:pt idx="5">
                  <c:v>7.7085996244985883E-2</c:v>
                </c:pt>
                <c:pt idx="6">
                  <c:v>7.9179646288524641E-2</c:v>
                </c:pt>
                <c:pt idx="7">
                  <c:v>7.8925478470300514E-2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848576"/>
        <c:axId val="393847792"/>
      </c:barChart>
      <c:catAx>
        <c:axId val="3938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47792"/>
        <c:crosses val="autoZero"/>
        <c:auto val="1"/>
        <c:lblAlgn val="ctr"/>
        <c:lblOffset val="100"/>
        <c:noMultiLvlLbl val="0"/>
      </c:catAx>
      <c:valAx>
        <c:axId val="393847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42578125" bestFit="1" customWidth="1"/>
    <col min="3" max="7" width="10.28515625" style="22" bestFit="1" customWidth="1"/>
    <col min="8" max="11" width="10.140625" style="22" bestFit="1" customWidth="1"/>
    <col min="12" max="12" width="11.140625" style="22" bestFit="1" customWidth="1"/>
  </cols>
  <sheetData>
    <row r="2" spans="2:12" ht="20.100000000000001" customHeight="1" thickBot="1" x14ac:dyDescent="0.3">
      <c r="B2" s="86" t="s">
        <v>0</v>
      </c>
      <c r="C2" s="87" t="s">
        <v>54</v>
      </c>
      <c r="D2" s="87" t="s">
        <v>55</v>
      </c>
      <c r="E2" s="87" t="s">
        <v>56</v>
      </c>
      <c r="F2" s="87" t="s">
        <v>57</v>
      </c>
      <c r="G2" s="87" t="s">
        <v>58</v>
      </c>
      <c r="H2" s="87" t="s">
        <v>59</v>
      </c>
      <c r="I2" s="87" t="s">
        <v>29</v>
      </c>
      <c r="J2" s="87" t="s">
        <v>30</v>
      </c>
      <c r="K2" s="87" t="s">
        <v>31</v>
      </c>
      <c r="L2" s="88" t="s">
        <v>60</v>
      </c>
    </row>
    <row r="3" spans="2:12" ht="20.100000000000001" customHeight="1" thickTop="1" x14ac:dyDescent="0.25">
      <c r="B3" s="89" t="s">
        <v>61</v>
      </c>
      <c r="C3" s="90">
        <v>13518.3894</v>
      </c>
      <c r="D3" s="90">
        <v>13834.513000000001</v>
      </c>
      <c r="E3" s="90">
        <v>33084.871093549998</v>
      </c>
      <c r="F3" s="90">
        <v>32751.374859030006</v>
      </c>
      <c r="G3" s="90">
        <v>36387.699315770005</v>
      </c>
      <c r="H3" s="90">
        <v>41449.471700660004</v>
      </c>
      <c r="I3" s="90">
        <v>43150.517982009995</v>
      </c>
      <c r="J3" s="90">
        <v>44649.047839799998</v>
      </c>
      <c r="K3" s="90">
        <v>50527.477233159982</v>
      </c>
      <c r="L3" s="91">
        <f>SUM(C3:K3)</f>
        <v>309353.36242398003</v>
      </c>
    </row>
    <row r="4" spans="2:12" ht="20.100000000000001" customHeight="1" x14ac:dyDescent="0.25">
      <c r="B4" s="89" t="s">
        <v>62</v>
      </c>
      <c r="C4" s="90">
        <v>13518.3894</v>
      </c>
      <c r="D4" s="90">
        <v>13834.513000000001</v>
      </c>
      <c r="E4" s="90">
        <v>34572.543100000003</v>
      </c>
      <c r="F4" s="90">
        <v>31029.569199999998</v>
      </c>
      <c r="G4" s="90">
        <v>29097.259900000001</v>
      </c>
      <c r="H4" s="90">
        <v>42200</v>
      </c>
      <c r="I4" s="90">
        <f>'Projection Summary'!C6</f>
        <v>30013.258000000009</v>
      </c>
      <c r="J4" s="90">
        <f>'Projection Summary'!D6</f>
        <v>31855.821000000033</v>
      </c>
      <c r="K4" s="90">
        <f>'Projection Summary'!E6</f>
        <v>54694.498114321286</v>
      </c>
      <c r="L4" s="91">
        <f>SUM(C4:K4)</f>
        <v>280815.8517143213</v>
      </c>
    </row>
    <row r="5" spans="2:12" x14ac:dyDescent="0.25">
      <c r="C5" s="92">
        <f>C4/C3</f>
        <v>1</v>
      </c>
      <c r="D5" s="92">
        <f t="shared" ref="D5:L5" si="0">D4/D3</f>
        <v>1</v>
      </c>
      <c r="E5" s="92">
        <f t="shared" si="0"/>
        <v>1.0449653257600278</v>
      </c>
      <c r="F5" s="92">
        <f t="shared" si="0"/>
        <v>0.94742798839923259</v>
      </c>
      <c r="G5" s="92">
        <f t="shared" si="0"/>
        <v>0.79964549688882325</v>
      </c>
      <c r="H5" s="92">
        <f t="shared" si="0"/>
        <v>1.0181070655076176</v>
      </c>
      <c r="I5" s="92">
        <f>I4/I3</f>
        <v>0.69554803519422226</v>
      </c>
      <c r="J5" s="92">
        <f t="shared" si="0"/>
        <v>0.71347145216395569</v>
      </c>
      <c r="K5" s="92">
        <f t="shared" si="0"/>
        <v>1.0824703925337991</v>
      </c>
      <c r="L5" s="92">
        <f t="shared" si="0"/>
        <v>0.90775108928492254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3:CS121"/>
  <sheetViews>
    <sheetView showGridLines="0" zoomScale="70" zoomScaleNormal="70" workbookViewId="0">
      <pane xSplit="13" ySplit="6" topLeftCell="N7" activePane="bottomRight" state="frozen"/>
      <selection pane="topRight" activeCell="N1" sqref="N1"/>
      <selection pane="bottomLeft" activeCell="A4" sqref="A4"/>
      <selection pane="bottomRight" activeCell="AI17" sqref="AI17"/>
    </sheetView>
  </sheetViews>
  <sheetFormatPr defaultColWidth="9.140625" defaultRowHeight="15" x14ac:dyDescent="0.25"/>
  <cols>
    <col min="1" max="1" width="21" customWidth="1"/>
    <col min="2" max="12" width="9.140625" hidden="1" customWidth="1"/>
    <col min="13" max="13" width="9.140625" style="36" hidden="1" customWidth="1"/>
    <col min="14" max="24" width="9.140625" customWidth="1"/>
    <col min="25" max="25" width="9.140625" style="36" customWidth="1"/>
    <col min="26" max="36" width="9.140625" style="4"/>
    <col min="37" max="37" width="9.140625" style="108"/>
    <col min="38" max="48" width="9.140625" style="4"/>
    <col min="49" max="49" width="9.140625" style="108"/>
    <col min="50" max="60" width="9.140625" style="4"/>
    <col min="61" max="61" width="9.140625" style="108"/>
    <col min="62" max="72" width="9.140625" style="4"/>
    <col min="73" max="73" width="9.140625" style="108"/>
    <col min="74" max="84" width="9.140625" style="4"/>
    <col min="85" max="85" width="9.140625" style="108"/>
    <col min="86" max="96" width="9.140625" style="4"/>
    <col min="97" max="97" width="9.140625" style="108"/>
    <col min="98" max="16384" width="9.140625" style="4"/>
  </cols>
  <sheetData>
    <row r="3" spans="1:97" s="258" customFormat="1" ht="15.75" x14ac:dyDescent="0.25">
      <c r="A3" s="258" t="s">
        <v>114</v>
      </c>
      <c r="M3" s="259"/>
      <c r="U3" s="258">
        <v>4</v>
      </c>
      <c r="V3" s="258">
        <v>1</v>
      </c>
      <c r="W3" s="258">
        <v>1</v>
      </c>
      <c r="X3" s="258">
        <v>1</v>
      </c>
      <c r="Y3" s="259">
        <v>1</v>
      </c>
      <c r="Z3" s="258">
        <v>0</v>
      </c>
      <c r="AA3" s="258">
        <v>0</v>
      </c>
      <c r="AB3" s="258">
        <v>2</v>
      </c>
      <c r="AC3" s="258">
        <v>1</v>
      </c>
      <c r="AD3" s="258">
        <v>2</v>
      </c>
      <c r="AE3" s="258">
        <v>2</v>
      </c>
      <c r="AF3" s="258">
        <v>1</v>
      </c>
      <c r="AG3" s="258">
        <v>1</v>
      </c>
      <c r="AH3" s="258">
        <v>2</v>
      </c>
      <c r="AI3" s="258">
        <v>1</v>
      </c>
      <c r="AJ3" s="258">
        <v>1</v>
      </c>
      <c r="AK3" s="259">
        <v>1</v>
      </c>
      <c r="AL3" s="258">
        <v>0</v>
      </c>
      <c r="AM3" s="258">
        <v>0</v>
      </c>
      <c r="AN3" s="258">
        <v>2</v>
      </c>
      <c r="AO3" s="258">
        <v>1</v>
      </c>
      <c r="AP3" s="258">
        <v>2</v>
      </c>
      <c r="AQ3" s="258">
        <v>2</v>
      </c>
      <c r="AR3" s="258">
        <v>1</v>
      </c>
      <c r="AS3" s="258">
        <v>1</v>
      </c>
      <c r="AT3" s="258">
        <v>2</v>
      </c>
      <c r="AU3" s="258">
        <v>1</v>
      </c>
      <c r="AV3" s="258">
        <v>1</v>
      </c>
      <c r="AW3" s="259">
        <v>1</v>
      </c>
      <c r="AX3" s="258">
        <v>0</v>
      </c>
      <c r="AY3" s="258">
        <v>0</v>
      </c>
      <c r="AZ3" s="258">
        <v>1</v>
      </c>
      <c r="BA3" s="258">
        <v>1</v>
      </c>
      <c r="BB3" s="258">
        <v>1</v>
      </c>
      <c r="BC3" s="258">
        <v>1</v>
      </c>
      <c r="BD3" s="258">
        <v>1</v>
      </c>
      <c r="BE3" s="258">
        <v>1</v>
      </c>
      <c r="BF3" s="258">
        <v>1</v>
      </c>
      <c r="BG3" s="258">
        <v>1</v>
      </c>
      <c r="BI3" s="259"/>
      <c r="BL3" s="258">
        <v>1</v>
      </c>
      <c r="BO3" s="258">
        <v>1</v>
      </c>
      <c r="BR3" s="258">
        <v>1</v>
      </c>
      <c r="BU3" s="259"/>
      <c r="BX3" s="258">
        <v>1</v>
      </c>
      <c r="CA3" s="258">
        <v>1</v>
      </c>
      <c r="CD3" s="258">
        <v>1</v>
      </c>
      <c r="CG3" s="259"/>
      <c r="CJ3" s="258">
        <v>1</v>
      </c>
      <c r="CM3" s="258">
        <v>1</v>
      </c>
      <c r="CP3" s="258">
        <v>1</v>
      </c>
      <c r="CS3" s="259"/>
    </row>
    <row r="4" spans="1:97" s="258" customFormat="1" ht="15.75" x14ac:dyDescent="0.25">
      <c r="A4" s="258" t="s">
        <v>115</v>
      </c>
      <c r="M4" s="259"/>
      <c r="U4" s="258">
        <f>U3</f>
        <v>4</v>
      </c>
      <c r="V4" s="258">
        <f>U4+V3</f>
        <v>5</v>
      </c>
      <c r="W4" s="258">
        <f t="shared" ref="W4:CH4" si="0">V4+W3</f>
        <v>6</v>
      </c>
      <c r="X4" s="258">
        <f t="shared" si="0"/>
        <v>7</v>
      </c>
      <c r="Y4" s="259">
        <f t="shared" si="0"/>
        <v>8</v>
      </c>
      <c r="Z4" s="258">
        <f t="shared" si="0"/>
        <v>8</v>
      </c>
      <c r="AA4" s="258">
        <f t="shared" si="0"/>
        <v>8</v>
      </c>
      <c r="AB4" s="258">
        <f t="shared" si="0"/>
        <v>10</v>
      </c>
      <c r="AC4" s="258">
        <f t="shared" si="0"/>
        <v>11</v>
      </c>
      <c r="AD4" s="258">
        <f t="shared" si="0"/>
        <v>13</v>
      </c>
      <c r="AE4" s="258">
        <f t="shared" si="0"/>
        <v>15</v>
      </c>
      <c r="AF4" s="258">
        <f t="shared" si="0"/>
        <v>16</v>
      </c>
      <c r="AG4" s="258">
        <f t="shared" si="0"/>
        <v>17</v>
      </c>
      <c r="AH4" s="258">
        <f t="shared" si="0"/>
        <v>19</v>
      </c>
      <c r="AI4" s="258">
        <f t="shared" si="0"/>
        <v>20</v>
      </c>
      <c r="AJ4" s="258">
        <f t="shared" si="0"/>
        <v>21</v>
      </c>
      <c r="AK4" s="259">
        <f t="shared" si="0"/>
        <v>22</v>
      </c>
      <c r="AL4" s="258">
        <f t="shared" si="0"/>
        <v>22</v>
      </c>
      <c r="AM4" s="258">
        <f t="shared" si="0"/>
        <v>22</v>
      </c>
      <c r="AN4" s="258">
        <f t="shared" si="0"/>
        <v>24</v>
      </c>
      <c r="AO4" s="258">
        <f t="shared" si="0"/>
        <v>25</v>
      </c>
      <c r="AP4" s="258">
        <f t="shared" si="0"/>
        <v>27</v>
      </c>
      <c r="AQ4" s="258">
        <f t="shared" si="0"/>
        <v>29</v>
      </c>
      <c r="AR4" s="258">
        <f t="shared" si="0"/>
        <v>30</v>
      </c>
      <c r="AS4" s="258">
        <f t="shared" si="0"/>
        <v>31</v>
      </c>
      <c r="AT4" s="258">
        <f t="shared" si="0"/>
        <v>33</v>
      </c>
      <c r="AU4" s="258">
        <f t="shared" si="0"/>
        <v>34</v>
      </c>
      <c r="AV4" s="258">
        <f t="shared" si="0"/>
        <v>35</v>
      </c>
      <c r="AW4" s="259">
        <f t="shared" si="0"/>
        <v>36</v>
      </c>
      <c r="AX4" s="258">
        <f t="shared" si="0"/>
        <v>36</v>
      </c>
      <c r="AY4" s="258">
        <f t="shared" si="0"/>
        <v>36</v>
      </c>
      <c r="AZ4" s="258">
        <f t="shared" si="0"/>
        <v>37</v>
      </c>
      <c r="BA4" s="258">
        <f t="shared" si="0"/>
        <v>38</v>
      </c>
      <c r="BB4" s="258">
        <f t="shared" si="0"/>
        <v>39</v>
      </c>
      <c r="BC4" s="258">
        <f t="shared" si="0"/>
        <v>40</v>
      </c>
      <c r="BD4" s="258">
        <f t="shared" si="0"/>
        <v>41</v>
      </c>
      <c r="BE4" s="258">
        <f t="shared" si="0"/>
        <v>42</v>
      </c>
      <c r="BF4" s="258">
        <f t="shared" si="0"/>
        <v>43</v>
      </c>
      <c r="BG4" s="258">
        <f t="shared" si="0"/>
        <v>44</v>
      </c>
      <c r="BH4" s="258">
        <f t="shared" si="0"/>
        <v>44</v>
      </c>
      <c r="BI4" s="259">
        <f t="shared" si="0"/>
        <v>44</v>
      </c>
      <c r="BJ4" s="258">
        <f t="shared" si="0"/>
        <v>44</v>
      </c>
      <c r="BK4" s="258">
        <f t="shared" si="0"/>
        <v>44</v>
      </c>
      <c r="BL4" s="258">
        <f t="shared" si="0"/>
        <v>45</v>
      </c>
      <c r="BM4" s="258">
        <f t="shared" si="0"/>
        <v>45</v>
      </c>
      <c r="BN4" s="258">
        <f t="shared" si="0"/>
        <v>45</v>
      </c>
      <c r="BO4" s="258">
        <f t="shared" si="0"/>
        <v>46</v>
      </c>
      <c r="BP4" s="258">
        <f t="shared" si="0"/>
        <v>46</v>
      </c>
      <c r="BQ4" s="258">
        <f t="shared" si="0"/>
        <v>46</v>
      </c>
      <c r="BR4" s="258">
        <f t="shared" si="0"/>
        <v>47</v>
      </c>
      <c r="BS4" s="258">
        <f t="shared" si="0"/>
        <v>47</v>
      </c>
      <c r="BT4" s="258">
        <f t="shared" si="0"/>
        <v>47</v>
      </c>
      <c r="BU4" s="259">
        <f t="shared" si="0"/>
        <v>47</v>
      </c>
      <c r="BV4" s="258">
        <f t="shared" si="0"/>
        <v>47</v>
      </c>
      <c r="BW4" s="258">
        <f t="shared" si="0"/>
        <v>47</v>
      </c>
      <c r="BX4" s="258">
        <f t="shared" si="0"/>
        <v>48</v>
      </c>
      <c r="BY4" s="258">
        <f t="shared" si="0"/>
        <v>48</v>
      </c>
      <c r="BZ4" s="258">
        <f t="shared" si="0"/>
        <v>48</v>
      </c>
      <c r="CA4" s="258">
        <f t="shared" si="0"/>
        <v>49</v>
      </c>
      <c r="CB4" s="258">
        <f t="shared" si="0"/>
        <v>49</v>
      </c>
      <c r="CC4" s="258">
        <f t="shared" si="0"/>
        <v>49</v>
      </c>
      <c r="CD4" s="258">
        <f t="shared" si="0"/>
        <v>50</v>
      </c>
      <c r="CE4" s="258">
        <f t="shared" si="0"/>
        <v>50</v>
      </c>
      <c r="CF4" s="258">
        <f t="shared" si="0"/>
        <v>50</v>
      </c>
      <c r="CG4" s="259">
        <f t="shared" si="0"/>
        <v>50</v>
      </c>
      <c r="CH4" s="258">
        <f t="shared" si="0"/>
        <v>50</v>
      </c>
      <c r="CI4" s="258">
        <f t="shared" ref="CI4:CS4" si="1">CH4+CI3</f>
        <v>50</v>
      </c>
      <c r="CJ4" s="258">
        <f t="shared" si="1"/>
        <v>51</v>
      </c>
      <c r="CK4" s="258">
        <f t="shared" si="1"/>
        <v>51</v>
      </c>
      <c r="CL4" s="258">
        <f t="shared" si="1"/>
        <v>51</v>
      </c>
      <c r="CM4" s="258">
        <f t="shared" si="1"/>
        <v>52</v>
      </c>
      <c r="CN4" s="258">
        <f t="shared" si="1"/>
        <v>52</v>
      </c>
      <c r="CO4" s="258">
        <f t="shared" si="1"/>
        <v>52</v>
      </c>
      <c r="CP4" s="258">
        <f t="shared" si="1"/>
        <v>53</v>
      </c>
      <c r="CQ4" s="258">
        <f t="shared" si="1"/>
        <v>53</v>
      </c>
      <c r="CR4" s="258">
        <f t="shared" si="1"/>
        <v>53</v>
      </c>
      <c r="CS4" s="259">
        <f t="shared" si="1"/>
        <v>53</v>
      </c>
    </row>
    <row r="5" spans="1:97" x14ac:dyDescent="0.25">
      <c r="C5" s="12"/>
      <c r="D5" s="12"/>
      <c r="E5" s="12"/>
      <c r="F5" s="12"/>
      <c r="G5" s="12"/>
      <c r="H5" s="12"/>
      <c r="I5" s="12"/>
      <c r="J5" s="12"/>
      <c r="K5" s="12"/>
      <c r="L5" s="12"/>
      <c r="M5" s="1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12"/>
    </row>
    <row r="6" spans="1:97" s="104" customFormat="1" x14ac:dyDescent="0.25">
      <c r="A6" s="104" t="s">
        <v>40</v>
      </c>
      <c r="B6" s="104">
        <v>42005</v>
      </c>
      <c r="C6" s="104">
        <v>42036</v>
      </c>
      <c r="D6" s="104">
        <v>42064</v>
      </c>
      <c r="E6" s="104">
        <v>42095</v>
      </c>
      <c r="F6" s="104">
        <v>42125</v>
      </c>
      <c r="G6" s="104">
        <v>42156</v>
      </c>
      <c r="H6" s="104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144">
        <v>42370</v>
      </c>
      <c r="O6" s="144">
        <v>42401</v>
      </c>
      <c r="P6" s="144">
        <v>42430</v>
      </c>
      <c r="Q6" s="144">
        <v>42461</v>
      </c>
      <c r="R6" s="144">
        <v>42491</v>
      </c>
      <c r="S6" s="144">
        <v>42522</v>
      </c>
      <c r="T6" s="144">
        <v>42552</v>
      </c>
      <c r="U6" s="144">
        <v>42583</v>
      </c>
      <c r="V6" s="14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7" spans="1:97" s="15" customFormat="1" x14ac:dyDescent="0.25">
      <c r="A7" s="15" t="s">
        <v>41</v>
      </c>
      <c r="M7" s="96"/>
      <c r="N7" s="15">
        <v>503</v>
      </c>
      <c r="O7" s="15">
        <v>509</v>
      </c>
      <c r="P7" s="15">
        <v>533</v>
      </c>
      <c r="Q7" s="15">
        <v>593</v>
      </c>
      <c r="R7" s="15">
        <v>653</v>
      </c>
      <c r="S7" s="15">
        <v>760</v>
      </c>
      <c r="T7" s="15">
        <v>760</v>
      </c>
      <c r="U7" s="15">
        <f>T11</f>
        <v>791</v>
      </c>
      <c r="V7" s="15">
        <f t="shared" ref="V7:CG7" si="2">U11</f>
        <v>848.93</v>
      </c>
      <c r="W7" s="15">
        <f t="shared" si="2"/>
        <v>917.15719999999999</v>
      </c>
      <c r="X7" s="15">
        <f t="shared" si="2"/>
        <v>951.12373200000002</v>
      </c>
      <c r="Y7" s="96">
        <f t="shared" si="2"/>
        <v>1023.75849468</v>
      </c>
      <c r="Z7" s="15">
        <f t="shared" si="2"/>
        <v>1099.0436964211999</v>
      </c>
      <c r="AA7" s="15">
        <f t="shared" si="2"/>
        <v>1040.9100704706821</v>
      </c>
      <c r="AB7" s="15">
        <f t="shared" si="2"/>
        <v>1082.8735363370472</v>
      </c>
      <c r="AC7" s="15">
        <f t="shared" si="2"/>
        <v>1137.2582023539403</v>
      </c>
      <c r="AD7" s="15">
        <f t="shared" si="2"/>
        <v>1114.6557263597674</v>
      </c>
      <c r="AE7" s="15">
        <f t="shared" si="2"/>
        <v>1173.0441088747816</v>
      </c>
      <c r="AF7" s="15">
        <f t="shared" si="2"/>
        <v>1232.2149311378923</v>
      </c>
      <c r="AG7" s="15">
        <f t="shared" si="2"/>
        <v>1214.1164210002776</v>
      </c>
      <c r="AH7" s="15">
        <f t="shared" si="2"/>
        <v>1277.6724078023078</v>
      </c>
      <c r="AI7" s="15">
        <f t="shared" si="2"/>
        <v>1346.0165342725077</v>
      </c>
      <c r="AJ7" s="15">
        <f t="shared" si="2"/>
        <v>1339.1332252001196</v>
      </c>
      <c r="AK7" s="96">
        <f t="shared" si="2"/>
        <v>1401.2198631712972</v>
      </c>
      <c r="AL7" s="15">
        <f t="shared" si="2"/>
        <v>1466.1941337122016</v>
      </c>
      <c r="AM7" s="15">
        <f t="shared" si="2"/>
        <v>1341.2973646942626</v>
      </c>
      <c r="AN7" s="15">
        <f t="shared" si="2"/>
        <v>1395.1350435237646</v>
      </c>
      <c r="AO7" s="15">
        <f t="shared" si="2"/>
        <v>1475.6429942288582</v>
      </c>
      <c r="AP7" s="15">
        <f t="shared" si="2"/>
        <v>1410.721060545038</v>
      </c>
      <c r="AQ7" s="15">
        <f t="shared" si="2"/>
        <v>1476.6927882428492</v>
      </c>
      <c r="AR7" s="15">
        <f t="shared" si="2"/>
        <v>1544.439393456408</v>
      </c>
      <c r="AS7" s="15">
        <f t="shared" si="2"/>
        <v>1464.7531628028939</v>
      </c>
      <c r="AT7" s="15">
        <f t="shared" si="2"/>
        <v>1536.3328815977377</v>
      </c>
      <c r="AU7" s="15">
        <f t="shared" si="2"/>
        <v>1611.0361312278108</v>
      </c>
      <c r="AV7" s="15">
        <f t="shared" si="2"/>
        <v>1533.4257860868004</v>
      </c>
      <c r="AW7" s="96">
        <f t="shared" si="2"/>
        <v>1611.107869983319</v>
      </c>
      <c r="AX7" s="15">
        <f t="shared" si="2"/>
        <v>1690.327321556648</v>
      </c>
      <c r="AY7" s="15">
        <f t="shared" si="2"/>
        <v>1637.0156790810984</v>
      </c>
      <c r="AZ7" s="15">
        <f t="shared" si="2"/>
        <v>1697.3016080019647</v>
      </c>
      <c r="BA7" s="15">
        <f t="shared" si="2"/>
        <v>1778.6954499122264</v>
      </c>
      <c r="BB7" s="15">
        <f t="shared" si="2"/>
        <v>1723.7315135930089</v>
      </c>
      <c r="BC7" s="15">
        <f t="shared" si="2"/>
        <v>1785.0166237935086</v>
      </c>
      <c r="BD7" s="15">
        <f t="shared" si="2"/>
        <v>1849.3682938790391</v>
      </c>
      <c r="BE7" s="15">
        <f t="shared" si="2"/>
        <v>1790.1882484892014</v>
      </c>
      <c r="BF7" s="15">
        <f t="shared" si="2"/>
        <v>1861.0980625050595</v>
      </c>
      <c r="BG7" s="15">
        <f t="shared" si="2"/>
        <v>1936.0281065879053</v>
      </c>
      <c r="BH7" s="15">
        <f t="shared" si="2"/>
        <v>1885.2496166906328</v>
      </c>
      <c r="BI7" s="96">
        <f t="shared" si="2"/>
        <v>1964.6005978736796</v>
      </c>
      <c r="BJ7" s="15">
        <f t="shared" si="2"/>
        <v>2045.7342751566123</v>
      </c>
      <c r="BK7" s="15">
        <f t="shared" si="2"/>
        <v>1954.1473119612326</v>
      </c>
      <c r="BL7" s="15">
        <f t="shared" si="2"/>
        <v>2029.2419910205551</v>
      </c>
      <c r="BM7" s="15">
        <f t="shared" si="2"/>
        <v>2105.506256031194</v>
      </c>
      <c r="BN7" s="15">
        <f t="shared" si="2"/>
        <v>2005.5622673236655</v>
      </c>
      <c r="BO7" s="15">
        <f t="shared" si="2"/>
        <v>2069.759589466843</v>
      </c>
      <c r="BP7" s="15">
        <f t="shared" si="2"/>
        <v>2137.1057607054822</v>
      </c>
      <c r="BQ7" s="15">
        <f t="shared" si="2"/>
        <v>2035.1819888460182</v>
      </c>
      <c r="BR7" s="15">
        <f t="shared" si="2"/>
        <v>2109.9432320738779</v>
      </c>
      <c r="BS7" s="15">
        <f t="shared" si="2"/>
        <v>2188.9784724466158</v>
      </c>
      <c r="BT7" s="15">
        <f t="shared" si="2"/>
        <v>2093.5551361701214</v>
      </c>
      <c r="BU7" s="96">
        <f t="shared" si="2"/>
        <v>2176.2369247991551</v>
      </c>
      <c r="BV7" s="15">
        <f t="shared" si="2"/>
        <v>2260.4454882719369</v>
      </c>
      <c r="BW7" s="15">
        <f t="shared" si="2"/>
        <v>2201.4737857519267</v>
      </c>
      <c r="BX7" s="15">
        <f t="shared" si="2"/>
        <v>2287.7305320819814</v>
      </c>
      <c r="BY7" s="15">
        <f t="shared" si="2"/>
        <v>2374.5332617703962</v>
      </c>
      <c r="BZ7" s="15">
        <f t="shared" si="2"/>
        <v>2296.1119968605758</v>
      </c>
      <c r="CA7" s="15">
        <f t="shared" si="2"/>
        <v>2367.6823359913747</v>
      </c>
      <c r="CB7" s="15">
        <f t="shared" si="2"/>
        <v>2442.3995666135929</v>
      </c>
      <c r="CC7" s="15">
        <f t="shared" si="2"/>
        <v>2356.6720257400684</v>
      </c>
      <c r="CD7" s="15">
        <f t="shared" si="2"/>
        <v>2439.4329018470808</v>
      </c>
      <c r="CE7" s="15">
        <f t="shared" si="2"/>
        <v>2527.1523127073224</v>
      </c>
      <c r="CF7" s="15">
        <f t="shared" si="2"/>
        <v>2452.9842552381174</v>
      </c>
      <c r="CG7" s="96">
        <f t="shared" si="2"/>
        <v>2544.8673026270426</v>
      </c>
      <c r="CH7" s="15">
        <f t="shared" ref="CH7:CS7" si="3">CG11</f>
        <v>2638.6130154067359</v>
      </c>
      <c r="CI7" s="15">
        <f t="shared" si="3"/>
        <v>2564.2161204515528</v>
      </c>
      <c r="CJ7" s="15">
        <f t="shared" si="3"/>
        <v>2660.9906275366343</v>
      </c>
      <c r="CK7" s="15">
        <f t="shared" si="3"/>
        <v>2758.6837650658413</v>
      </c>
      <c r="CL7" s="15">
        <f t="shared" si="3"/>
        <v>2663.9912124951925</v>
      </c>
      <c r="CM7" s="15">
        <f t="shared" si="3"/>
        <v>2744.5044793141424</v>
      </c>
      <c r="CN7" s="15">
        <f t="shared" si="3"/>
        <v>2828.9617022995249</v>
      </c>
      <c r="CO7" s="15">
        <f t="shared" si="3"/>
        <v>2727.7640454369598</v>
      </c>
      <c r="CP7" s="15">
        <f t="shared" si="3"/>
        <v>2821.8652686795813</v>
      </c>
      <c r="CQ7" s="15">
        <f t="shared" si="3"/>
        <v>2921.7322592831747</v>
      </c>
      <c r="CR7" s="15">
        <f t="shared" si="3"/>
        <v>2834.6281264936565</v>
      </c>
      <c r="CS7" s="96">
        <f t="shared" si="3"/>
        <v>2939.4752826997687</v>
      </c>
    </row>
    <row r="8" spans="1:97" s="229" customFormat="1" x14ac:dyDescent="0.25">
      <c r="A8" s="229" t="s">
        <v>42</v>
      </c>
      <c r="E8" s="229">
        <v>48</v>
      </c>
      <c r="F8" s="229">
        <v>33</v>
      </c>
      <c r="G8" s="229">
        <v>40</v>
      </c>
      <c r="H8" s="229">
        <v>36</v>
      </c>
      <c r="I8" s="229">
        <v>39</v>
      </c>
      <c r="J8" s="229">
        <v>67</v>
      </c>
      <c r="K8" s="229">
        <v>33</v>
      </c>
      <c r="L8" s="229">
        <v>49</v>
      </c>
      <c r="M8" s="230">
        <v>32</v>
      </c>
      <c r="N8" s="229">
        <v>8</v>
      </c>
      <c r="O8" s="229">
        <v>8</v>
      </c>
      <c r="P8" s="229">
        <v>31</v>
      </c>
      <c r="Q8" s="229">
        <v>57</v>
      </c>
      <c r="R8" s="229">
        <v>90</v>
      </c>
      <c r="S8" s="229">
        <v>136</v>
      </c>
      <c r="T8" s="308">
        <v>81</v>
      </c>
      <c r="U8" s="308">
        <v>50</v>
      </c>
      <c r="V8" s="308">
        <v>50</v>
      </c>
      <c r="W8" s="308">
        <v>50</v>
      </c>
      <c r="X8" s="308">
        <v>50</v>
      </c>
      <c r="Y8" s="309">
        <v>50</v>
      </c>
      <c r="Z8" s="308">
        <v>10</v>
      </c>
      <c r="AA8" s="308">
        <v>10</v>
      </c>
      <c r="AB8" s="308">
        <v>20</v>
      </c>
      <c r="AC8" s="308">
        <v>30</v>
      </c>
      <c r="AD8" s="308">
        <v>30</v>
      </c>
      <c r="AE8" s="308">
        <v>30</v>
      </c>
      <c r="AF8" s="308">
        <v>30</v>
      </c>
      <c r="AG8" s="308">
        <v>30</v>
      </c>
      <c r="AH8" s="308">
        <v>30</v>
      </c>
      <c r="AI8" s="308">
        <v>30</v>
      </c>
      <c r="AJ8" s="308">
        <v>20</v>
      </c>
      <c r="AK8" s="309">
        <v>20</v>
      </c>
      <c r="AL8" s="308">
        <v>10</v>
      </c>
      <c r="AM8" s="308">
        <v>10</v>
      </c>
      <c r="AN8" s="310">
        <v>35</v>
      </c>
      <c r="AO8" s="310">
        <v>35</v>
      </c>
      <c r="AP8" s="310">
        <v>30</v>
      </c>
      <c r="AQ8" s="310">
        <v>30</v>
      </c>
      <c r="AR8" s="310">
        <v>30</v>
      </c>
      <c r="AS8" s="310">
        <v>30</v>
      </c>
      <c r="AT8" s="310">
        <v>30</v>
      </c>
      <c r="AU8" s="310">
        <v>30</v>
      </c>
      <c r="AV8" s="310">
        <v>30</v>
      </c>
      <c r="AW8" s="309">
        <v>30</v>
      </c>
      <c r="AX8" s="308">
        <v>10</v>
      </c>
      <c r="AY8" s="308">
        <v>10</v>
      </c>
      <c r="AZ8" s="308">
        <v>30</v>
      </c>
      <c r="BA8" s="308">
        <v>20</v>
      </c>
      <c r="BB8" s="308">
        <v>20</v>
      </c>
      <c r="BC8" s="308">
        <v>20</v>
      </c>
      <c r="BD8" s="308">
        <v>20</v>
      </c>
      <c r="BE8" s="308">
        <v>20</v>
      </c>
      <c r="BF8" s="308">
        <v>20</v>
      </c>
      <c r="BG8" s="308">
        <v>20</v>
      </c>
      <c r="BH8" s="308">
        <v>20</v>
      </c>
      <c r="BI8" s="309">
        <v>20</v>
      </c>
      <c r="BJ8" s="308">
        <v>10</v>
      </c>
      <c r="BK8" s="308">
        <v>10</v>
      </c>
      <c r="BL8" s="308">
        <v>10</v>
      </c>
      <c r="BM8" s="308">
        <v>10</v>
      </c>
      <c r="BN8" s="308">
        <v>10</v>
      </c>
      <c r="BO8" s="308">
        <v>10</v>
      </c>
      <c r="BP8" s="308">
        <v>10</v>
      </c>
      <c r="BQ8" s="308">
        <v>10</v>
      </c>
      <c r="BR8" s="308">
        <v>10</v>
      </c>
      <c r="BS8" s="308">
        <v>10</v>
      </c>
      <c r="BT8" s="308">
        <v>10</v>
      </c>
      <c r="BU8" s="309">
        <v>10</v>
      </c>
      <c r="BV8" s="308">
        <v>10</v>
      </c>
      <c r="BW8" s="308">
        <v>10</v>
      </c>
      <c r="BX8" s="308">
        <v>10</v>
      </c>
      <c r="BY8" s="308">
        <v>10</v>
      </c>
      <c r="BZ8" s="308">
        <v>10</v>
      </c>
      <c r="CA8" s="308">
        <v>10</v>
      </c>
      <c r="CB8" s="308">
        <v>10</v>
      </c>
      <c r="CC8" s="308">
        <v>10</v>
      </c>
      <c r="CD8" s="308">
        <v>10</v>
      </c>
      <c r="CE8" s="308">
        <v>10</v>
      </c>
      <c r="CF8" s="308">
        <v>10</v>
      </c>
      <c r="CG8" s="309">
        <v>10</v>
      </c>
      <c r="CH8" s="308">
        <v>10</v>
      </c>
      <c r="CI8" s="308">
        <v>10</v>
      </c>
      <c r="CJ8" s="308">
        <v>10</v>
      </c>
      <c r="CK8" s="308">
        <v>10</v>
      </c>
      <c r="CL8" s="308">
        <v>10</v>
      </c>
      <c r="CM8" s="308">
        <v>10</v>
      </c>
      <c r="CN8" s="308">
        <v>10</v>
      </c>
      <c r="CO8" s="308">
        <v>10</v>
      </c>
      <c r="CP8" s="308">
        <v>10</v>
      </c>
      <c r="CQ8" s="308">
        <v>10</v>
      </c>
      <c r="CR8" s="308">
        <v>10</v>
      </c>
      <c r="CS8" s="309">
        <v>10</v>
      </c>
    </row>
    <row r="9" spans="1:97" s="15" customFormat="1" x14ac:dyDescent="0.25">
      <c r="A9" s="15" t="s">
        <v>63</v>
      </c>
      <c r="M9" s="96"/>
      <c r="T9" s="15">
        <f>(SUM(T33,T37:T39)-T7)*T17</f>
        <v>10.799999999999999</v>
      </c>
      <c r="U9" s="15">
        <f t="shared" ref="U9:CF9" si="4">(SUM(U33,U37:U39)-U7)*U17</f>
        <v>7.9300000000000006</v>
      </c>
      <c r="V9" s="15">
        <f t="shared" si="4"/>
        <v>18.227200000000003</v>
      </c>
      <c r="W9" s="15">
        <f t="shared" si="4"/>
        <v>29.824392000000003</v>
      </c>
      <c r="X9" s="15">
        <f t="shared" si="4"/>
        <v>22.634762679999998</v>
      </c>
      <c r="Y9" s="96">
        <f t="shared" si="4"/>
        <v>25.285201741199998</v>
      </c>
      <c r="Z9" s="15">
        <f t="shared" si="4"/>
        <v>41.770743691602007</v>
      </c>
      <c r="AA9" s="15">
        <f t="shared" si="4"/>
        <v>31.963465866365183</v>
      </c>
      <c r="AB9" s="15">
        <f t="shared" si="4"/>
        <v>34.384666016893206</v>
      </c>
      <c r="AC9" s="15">
        <f t="shared" si="4"/>
        <v>61.123344241221083</v>
      </c>
      <c r="AD9" s="15">
        <f t="shared" si="4"/>
        <v>28.38838251501409</v>
      </c>
      <c r="AE9" s="15">
        <f t="shared" si="4"/>
        <v>29.170822263110651</v>
      </c>
      <c r="AF9" s="15">
        <f t="shared" si="4"/>
        <v>75.12298297617447</v>
      </c>
      <c r="AG9" s="15">
        <f t="shared" si="4"/>
        <v>33.555986802030141</v>
      </c>
      <c r="AH9" s="15">
        <f t="shared" si="4"/>
        <v>38.344126470199861</v>
      </c>
      <c r="AI9" s="15">
        <f t="shared" si="4"/>
        <v>97.718344354862609</v>
      </c>
      <c r="AJ9" s="15">
        <f t="shared" si="4"/>
        <v>42.086637971177701</v>
      </c>
      <c r="AK9" s="96">
        <f t="shared" si="4"/>
        <v>44.974270540904449</v>
      </c>
      <c r="AL9" s="15">
        <f t="shared" si="4"/>
        <v>41.04652702752508</v>
      </c>
      <c r="AM9" s="15">
        <f t="shared" si="4"/>
        <v>43.837678829501982</v>
      </c>
      <c r="AN9" s="15">
        <f t="shared" si="4"/>
        <v>45.507950705093563</v>
      </c>
      <c r="AO9" s="15">
        <f t="shared" si="4"/>
        <v>47.642365739065568</v>
      </c>
      <c r="AP9" s="15">
        <f t="shared" si="4"/>
        <v>35.971727697811211</v>
      </c>
      <c r="AQ9" s="15">
        <f t="shared" si="4"/>
        <v>37.746605213558659</v>
      </c>
      <c r="AR9" s="15">
        <f t="shared" si="4"/>
        <v>44.757708692126776</v>
      </c>
      <c r="AS9" s="15">
        <f t="shared" si="4"/>
        <v>41.579718794843849</v>
      </c>
      <c r="AT9" s="15">
        <f t="shared" si="4"/>
        <v>44.703249630072953</v>
      </c>
      <c r="AU9" s="15">
        <f t="shared" si="4"/>
        <v>53.493267981770693</v>
      </c>
      <c r="AV9" s="15">
        <f t="shared" si="4"/>
        <v>47.682083896518542</v>
      </c>
      <c r="AW9" s="96">
        <f t="shared" si="4"/>
        <v>49.219451573329017</v>
      </c>
      <c r="AX9" s="15">
        <f t="shared" si="4"/>
        <v>71.914543248982227</v>
      </c>
      <c r="AY9" s="15">
        <f t="shared" si="4"/>
        <v>50.285928920866411</v>
      </c>
      <c r="AZ9" s="15">
        <f t="shared" si="4"/>
        <v>51.393841910261671</v>
      </c>
      <c r="BA9" s="15">
        <f t="shared" si="4"/>
        <v>67.331699673760454</v>
      </c>
      <c r="BB9" s="15">
        <f t="shared" si="4"/>
        <v>41.285110200499822</v>
      </c>
      <c r="BC9" s="15">
        <f t="shared" si="4"/>
        <v>44.351670085530458</v>
      </c>
      <c r="BD9" s="15">
        <f t="shared" si="4"/>
        <v>68.769418120485511</v>
      </c>
      <c r="BE9" s="15">
        <f t="shared" si="4"/>
        <v>50.909814015857954</v>
      </c>
      <c r="BF9" s="15">
        <f t="shared" si="4"/>
        <v>54.930044082845882</v>
      </c>
      <c r="BG9" s="15">
        <f t="shared" si="4"/>
        <v>84.10375862975998</v>
      </c>
      <c r="BH9" s="15">
        <f t="shared" si="4"/>
        <v>59.350981183046777</v>
      </c>
      <c r="BI9" s="96">
        <f t="shared" si="4"/>
        <v>61.133677282932759</v>
      </c>
      <c r="BJ9" s="15">
        <f t="shared" si="4"/>
        <v>62.071778817149735</v>
      </c>
      <c r="BK9" s="15">
        <f t="shared" si="4"/>
        <v>65.094679059322587</v>
      </c>
      <c r="BL9" s="15">
        <f t="shared" si="4"/>
        <v>66.264265010638695</v>
      </c>
      <c r="BM9" s="15">
        <f t="shared" si="4"/>
        <v>58.496511774966947</v>
      </c>
      <c r="BN9" s="15">
        <f t="shared" si="4"/>
        <v>54.197322143177217</v>
      </c>
      <c r="BO9" s="15">
        <f t="shared" si="4"/>
        <v>57.346171238639108</v>
      </c>
      <c r="BP9" s="15">
        <f t="shared" si="4"/>
        <v>59.0446889969746</v>
      </c>
      <c r="BQ9" s="15">
        <f t="shared" si="4"/>
        <v>64.761243227859779</v>
      </c>
      <c r="BR9" s="15">
        <f t="shared" si="4"/>
        <v>69.035240372737718</v>
      </c>
      <c r="BS9" s="15">
        <f t="shared" si="4"/>
        <v>69.694941519234817</v>
      </c>
      <c r="BT9" s="15">
        <f t="shared" si="4"/>
        <v>72.681788629033747</v>
      </c>
      <c r="BU9" s="96">
        <f t="shared" si="4"/>
        <v>74.208563472781989</v>
      </c>
      <c r="BV9" s="15">
        <f t="shared" si="4"/>
        <v>111.86393654174502</v>
      </c>
      <c r="BW9" s="15">
        <f t="shared" si="4"/>
        <v>76.25674633005454</v>
      </c>
      <c r="BX9" s="15">
        <f t="shared" si="4"/>
        <v>76.802729688414928</v>
      </c>
      <c r="BY9" s="15">
        <f t="shared" si="4"/>
        <v>101.54139603181142</v>
      </c>
      <c r="BZ9" s="15">
        <f t="shared" si="4"/>
        <v>61.570339130798821</v>
      </c>
      <c r="CA9" s="15">
        <f t="shared" si="4"/>
        <v>64.717230622218338</v>
      </c>
      <c r="CB9" s="15">
        <f t="shared" si="4"/>
        <v>99.664424455562695</v>
      </c>
      <c r="CC9" s="15">
        <f t="shared" si="4"/>
        <v>72.760876107012152</v>
      </c>
      <c r="CD9" s="15">
        <f t="shared" si="4"/>
        <v>77.719410860241823</v>
      </c>
      <c r="CE9" s="15">
        <f t="shared" si="4"/>
        <v>118.00412754738107</v>
      </c>
      <c r="CF9" s="15">
        <f t="shared" si="4"/>
        <v>81.883047388925021</v>
      </c>
      <c r="CG9" s="96">
        <f t="shared" ref="CG9:CS9" si="5">(SUM(CG33,CG37:CG39)-CG7)*CG17</f>
        <v>83.745712779693363</v>
      </c>
      <c r="CH9" s="15">
        <f t="shared" si="5"/>
        <v>126.69214627735585</v>
      </c>
      <c r="CI9" s="15">
        <f t="shared" si="5"/>
        <v>86.774507085081567</v>
      </c>
      <c r="CJ9" s="15">
        <f t="shared" si="5"/>
        <v>87.693137529206766</v>
      </c>
      <c r="CK9" s="15">
        <f t="shared" si="5"/>
        <v>116.00214863461845</v>
      </c>
      <c r="CL9" s="15">
        <f t="shared" si="5"/>
        <v>70.51326681894993</v>
      </c>
      <c r="CM9" s="15">
        <f t="shared" si="5"/>
        <v>74.457222985382458</v>
      </c>
      <c r="CN9" s="15">
        <f t="shared" si="5"/>
        <v>115.11927932139697</v>
      </c>
      <c r="CO9" s="15">
        <f t="shared" si="5"/>
        <v>84.101223242621515</v>
      </c>
      <c r="CP9" s="15">
        <f t="shared" si="5"/>
        <v>89.866990603593493</v>
      </c>
      <c r="CQ9" s="15">
        <f t="shared" si="5"/>
        <v>136.63444795313603</v>
      </c>
      <c r="CR9" s="15">
        <f t="shared" si="5"/>
        <v>94.847156206112331</v>
      </c>
      <c r="CS9" s="96">
        <f t="shared" si="5"/>
        <v>97.049835596754264</v>
      </c>
    </row>
    <row r="10" spans="1:97" s="15" customFormat="1" x14ac:dyDescent="0.25">
      <c r="A10" s="15" t="s">
        <v>64</v>
      </c>
      <c r="M10" s="96"/>
      <c r="T10" s="143">
        <f t="shared" ref="T10:AY10" si="6">T7*T18</f>
        <v>60.800000000000004</v>
      </c>
      <c r="U10" s="143">
        <f t="shared" si="6"/>
        <v>0</v>
      </c>
      <c r="V10" s="143">
        <f t="shared" si="6"/>
        <v>0</v>
      </c>
      <c r="W10" s="143">
        <f t="shared" si="6"/>
        <v>45.857860000000002</v>
      </c>
      <c r="X10" s="143">
        <f t="shared" si="6"/>
        <v>0</v>
      </c>
      <c r="Y10" s="96">
        <f t="shared" si="6"/>
        <v>0</v>
      </c>
      <c r="Z10" s="15">
        <f t="shared" si="6"/>
        <v>109.90436964212</v>
      </c>
      <c r="AA10" s="15">
        <f t="shared" si="6"/>
        <v>0</v>
      </c>
      <c r="AB10" s="15">
        <f t="shared" si="6"/>
        <v>0</v>
      </c>
      <c r="AC10" s="15">
        <f t="shared" si="6"/>
        <v>113.72582023539404</v>
      </c>
      <c r="AD10" s="15">
        <f t="shared" si="6"/>
        <v>0</v>
      </c>
      <c r="AE10" s="15">
        <f t="shared" si="6"/>
        <v>0</v>
      </c>
      <c r="AF10" s="15">
        <f t="shared" si="6"/>
        <v>123.22149311378924</v>
      </c>
      <c r="AG10" s="15">
        <f t="shared" si="6"/>
        <v>0</v>
      </c>
      <c r="AH10" s="15">
        <f t="shared" si="6"/>
        <v>0</v>
      </c>
      <c r="AI10" s="15">
        <f t="shared" si="6"/>
        <v>134.60165342725077</v>
      </c>
      <c r="AJ10" s="15">
        <f t="shared" si="6"/>
        <v>0</v>
      </c>
      <c r="AK10" s="96">
        <f t="shared" si="6"/>
        <v>0</v>
      </c>
      <c r="AL10" s="15">
        <f t="shared" si="6"/>
        <v>175.94329604546419</v>
      </c>
      <c r="AM10" s="15">
        <f t="shared" si="6"/>
        <v>0</v>
      </c>
      <c r="AN10" s="15">
        <f t="shared" si="6"/>
        <v>0</v>
      </c>
      <c r="AO10" s="15">
        <f t="shared" si="6"/>
        <v>147.56429942288582</v>
      </c>
      <c r="AP10" s="15">
        <f t="shared" si="6"/>
        <v>0</v>
      </c>
      <c r="AQ10" s="15">
        <f t="shared" si="6"/>
        <v>0</v>
      </c>
      <c r="AR10" s="15">
        <f t="shared" si="6"/>
        <v>154.44393934564081</v>
      </c>
      <c r="AS10" s="15">
        <f t="shared" si="6"/>
        <v>0</v>
      </c>
      <c r="AT10" s="15">
        <f t="shared" si="6"/>
        <v>0</v>
      </c>
      <c r="AU10" s="15">
        <f t="shared" si="6"/>
        <v>161.1036131227811</v>
      </c>
      <c r="AV10" s="15">
        <f t="shared" si="6"/>
        <v>0</v>
      </c>
      <c r="AW10" s="96">
        <f t="shared" si="6"/>
        <v>0</v>
      </c>
      <c r="AX10" s="15">
        <f t="shared" si="6"/>
        <v>135.22618572453183</v>
      </c>
      <c r="AY10" s="15">
        <f t="shared" si="6"/>
        <v>0</v>
      </c>
      <c r="AZ10" s="15">
        <f t="shared" ref="AZ10:CE10" si="7">AZ7*AZ18</f>
        <v>0</v>
      </c>
      <c r="BA10" s="15">
        <f t="shared" si="7"/>
        <v>142.29563599297811</v>
      </c>
      <c r="BB10" s="15">
        <f t="shared" si="7"/>
        <v>0</v>
      </c>
      <c r="BC10" s="15">
        <f t="shared" si="7"/>
        <v>0</v>
      </c>
      <c r="BD10" s="15">
        <f t="shared" si="7"/>
        <v>147.94946351032314</v>
      </c>
      <c r="BE10" s="15">
        <f t="shared" si="7"/>
        <v>0</v>
      </c>
      <c r="BF10" s="15">
        <f t="shared" si="7"/>
        <v>0</v>
      </c>
      <c r="BG10" s="15">
        <f t="shared" si="7"/>
        <v>154.88224852703243</v>
      </c>
      <c r="BH10" s="15">
        <f t="shared" si="7"/>
        <v>0</v>
      </c>
      <c r="BI10" s="96">
        <f t="shared" si="7"/>
        <v>0</v>
      </c>
      <c r="BJ10" s="15">
        <f t="shared" si="7"/>
        <v>163.65874201252899</v>
      </c>
      <c r="BK10" s="15">
        <f t="shared" si="7"/>
        <v>0</v>
      </c>
      <c r="BL10" s="15">
        <f t="shared" si="7"/>
        <v>0</v>
      </c>
      <c r="BM10" s="15">
        <f t="shared" si="7"/>
        <v>168.44050048249551</v>
      </c>
      <c r="BN10" s="15">
        <f t="shared" si="7"/>
        <v>0</v>
      </c>
      <c r="BO10" s="15">
        <f t="shared" si="7"/>
        <v>0</v>
      </c>
      <c r="BP10" s="15">
        <f t="shared" si="7"/>
        <v>170.96846085643858</v>
      </c>
      <c r="BQ10" s="15">
        <f t="shared" si="7"/>
        <v>0</v>
      </c>
      <c r="BR10" s="15">
        <f t="shared" si="7"/>
        <v>0</v>
      </c>
      <c r="BS10" s="15">
        <f t="shared" si="7"/>
        <v>175.11827779572926</v>
      </c>
      <c r="BT10" s="15">
        <f t="shared" si="7"/>
        <v>0</v>
      </c>
      <c r="BU10" s="96">
        <f t="shared" si="7"/>
        <v>0</v>
      </c>
      <c r="BV10" s="15">
        <f t="shared" si="7"/>
        <v>180.83563906175496</v>
      </c>
      <c r="BW10" s="15">
        <f t="shared" si="7"/>
        <v>0</v>
      </c>
      <c r="BX10" s="15">
        <f t="shared" si="7"/>
        <v>0</v>
      </c>
      <c r="BY10" s="15">
        <f t="shared" si="7"/>
        <v>189.9626609416317</v>
      </c>
      <c r="BZ10" s="15">
        <f t="shared" si="7"/>
        <v>0</v>
      </c>
      <c r="CA10" s="15">
        <f t="shared" si="7"/>
        <v>0</v>
      </c>
      <c r="CB10" s="15">
        <f t="shared" si="7"/>
        <v>195.39196532908744</v>
      </c>
      <c r="CC10" s="15">
        <f t="shared" si="7"/>
        <v>0</v>
      </c>
      <c r="CD10" s="15">
        <f t="shared" si="7"/>
        <v>0</v>
      </c>
      <c r="CE10" s="15">
        <f t="shared" si="7"/>
        <v>202.17218501658579</v>
      </c>
      <c r="CF10" s="15">
        <f t="shared" ref="CF10:CS10" si="8">CF7*CF18</f>
        <v>0</v>
      </c>
      <c r="CG10" s="96">
        <f t="shared" si="8"/>
        <v>0</v>
      </c>
      <c r="CH10" s="15">
        <f t="shared" si="8"/>
        <v>211.08904123253888</v>
      </c>
      <c r="CI10" s="15">
        <f t="shared" si="8"/>
        <v>0</v>
      </c>
      <c r="CJ10" s="15">
        <f t="shared" si="8"/>
        <v>0</v>
      </c>
      <c r="CK10" s="15">
        <f t="shared" si="8"/>
        <v>220.69470120526731</v>
      </c>
      <c r="CL10" s="15">
        <f t="shared" si="8"/>
        <v>0</v>
      </c>
      <c r="CM10" s="15">
        <f t="shared" si="8"/>
        <v>0</v>
      </c>
      <c r="CN10" s="15">
        <f t="shared" si="8"/>
        <v>226.31693618396199</v>
      </c>
      <c r="CO10" s="15">
        <f t="shared" si="8"/>
        <v>0</v>
      </c>
      <c r="CP10" s="15">
        <f t="shared" si="8"/>
        <v>0</v>
      </c>
      <c r="CQ10" s="15">
        <f t="shared" si="8"/>
        <v>233.73858074265399</v>
      </c>
      <c r="CR10" s="15">
        <f t="shared" si="8"/>
        <v>0</v>
      </c>
      <c r="CS10" s="96">
        <f t="shared" si="8"/>
        <v>0</v>
      </c>
    </row>
    <row r="11" spans="1:97" s="167" customFormat="1" x14ac:dyDescent="0.25">
      <c r="A11" s="167" t="s">
        <v>65</v>
      </c>
      <c r="E11" s="167">
        <v>376</v>
      </c>
      <c r="F11" s="167">
        <v>398</v>
      </c>
      <c r="G11" s="167">
        <v>380</v>
      </c>
      <c r="H11" s="167">
        <v>384</v>
      </c>
      <c r="I11" s="167">
        <v>373</v>
      </c>
      <c r="J11" s="167">
        <v>435</v>
      </c>
      <c r="K11" s="167">
        <v>465</v>
      </c>
      <c r="L11" s="167">
        <v>487</v>
      </c>
      <c r="M11" s="168">
        <v>488</v>
      </c>
      <c r="N11" s="167">
        <v>503</v>
      </c>
      <c r="O11" s="167">
        <v>509</v>
      </c>
      <c r="P11" s="167">
        <v>533</v>
      </c>
      <c r="Q11" s="167">
        <v>593</v>
      </c>
      <c r="R11" s="167">
        <v>653</v>
      </c>
      <c r="S11" s="167">
        <v>760</v>
      </c>
      <c r="T11" s="167">
        <f>T7+T8+T9-T10</f>
        <v>791</v>
      </c>
      <c r="U11" s="167">
        <f t="shared" ref="U11:CF11" si="9">U7+U8+U9-U10</f>
        <v>848.93</v>
      </c>
      <c r="V11" s="167">
        <f t="shared" si="9"/>
        <v>917.15719999999999</v>
      </c>
      <c r="W11" s="167">
        <f t="shared" si="9"/>
        <v>951.12373200000002</v>
      </c>
      <c r="X11" s="167">
        <f t="shared" si="9"/>
        <v>1023.75849468</v>
      </c>
      <c r="Y11" s="168">
        <f t="shared" si="9"/>
        <v>1099.0436964211999</v>
      </c>
      <c r="Z11" s="167">
        <f t="shared" si="9"/>
        <v>1040.9100704706821</v>
      </c>
      <c r="AA11" s="167">
        <f t="shared" si="9"/>
        <v>1082.8735363370472</v>
      </c>
      <c r="AB11" s="167">
        <f t="shared" si="9"/>
        <v>1137.2582023539403</v>
      </c>
      <c r="AC11" s="167">
        <f t="shared" si="9"/>
        <v>1114.6557263597674</v>
      </c>
      <c r="AD11" s="167">
        <f t="shared" si="9"/>
        <v>1173.0441088747816</v>
      </c>
      <c r="AE11" s="167">
        <f t="shared" si="9"/>
        <v>1232.2149311378923</v>
      </c>
      <c r="AF11" s="167">
        <f t="shared" si="9"/>
        <v>1214.1164210002776</v>
      </c>
      <c r="AG11" s="167">
        <f t="shared" si="9"/>
        <v>1277.6724078023078</v>
      </c>
      <c r="AH11" s="167">
        <f t="shared" si="9"/>
        <v>1346.0165342725077</v>
      </c>
      <c r="AI11" s="167">
        <f t="shared" si="9"/>
        <v>1339.1332252001196</v>
      </c>
      <c r="AJ11" s="167">
        <f t="shared" si="9"/>
        <v>1401.2198631712972</v>
      </c>
      <c r="AK11" s="168">
        <f t="shared" si="9"/>
        <v>1466.1941337122016</v>
      </c>
      <c r="AL11" s="167">
        <f t="shared" si="9"/>
        <v>1341.2973646942626</v>
      </c>
      <c r="AM11" s="167">
        <f t="shared" si="9"/>
        <v>1395.1350435237646</v>
      </c>
      <c r="AN11" s="167">
        <f t="shared" si="9"/>
        <v>1475.6429942288582</v>
      </c>
      <c r="AO11" s="167">
        <f t="shared" si="9"/>
        <v>1410.721060545038</v>
      </c>
      <c r="AP11" s="167">
        <f t="shared" si="9"/>
        <v>1476.6927882428492</v>
      </c>
      <c r="AQ11" s="167">
        <f t="shared" si="9"/>
        <v>1544.439393456408</v>
      </c>
      <c r="AR11" s="167">
        <f t="shared" si="9"/>
        <v>1464.7531628028939</v>
      </c>
      <c r="AS11" s="167">
        <f t="shared" si="9"/>
        <v>1536.3328815977377</v>
      </c>
      <c r="AT11" s="167">
        <f t="shared" si="9"/>
        <v>1611.0361312278108</v>
      </c>
      <c r="AU11" s="167">
        <f t="shared" si="9"/>
        <v>1533.4257860868004</v>
      </c>
      <c r="AV11" s="167">
        <f t="shared" si="9"/>
        <v>1611.107869983319</v>
      </c>
      <c r="AW11" s="168">
        <f t="shared" si="9"/>
        <v>1690.327321556648</v>
      </c>
      <c r="AX11" s="167">
        <f t="shared" si="9"/>
        <v>1637.0156790810984</v>
      </c>
      <c r="AY11" s="167">
        <f t="shared" si="9"/>
        <v>1697.3016080019647</v>
      </c>
      <c r="AZ11" s="167">
        <f t="shared" si="9"/>
        <v>1778.6954499122264</v>
      </c>
      <c r="BA11" s="167">
        <f t="shared" si="9"/>
        <v>1723.7315135930089</v>
      </c>
      <c r="BB11" s="167">
        <f t="shared" si="9"/>
        <v>1785.0166237935086</v>
      </c>
      <c r="BC11" s="167">
        <f t="shared" si="9"/>
        <v>1849.3682938790391</v>
      </c>
      <c r="BD11" s="167">
        <f t="shared" si="9"/>
        <v>1790.1882484892014</v>
      </c>
      <c r="BE11" s="167">
        <f t="shared" si="9"/>
        <v>1861.0980625050595</v>
      </c>
      <c r="BF11" s="167">
        <f t="shared" si="9"/>
        <v>1936.0281065879053</v>
      </c>
      <c r="BG11" s="167">
        <f t="shared" si="9"/>
        <v>1885.2496166906328</v>
      </c>
      <c r="BH11" s="167">
        <f t="shared" si="9"/>
        <v>1964.6005978736796</v>
      </c>
      <c r="BI11" s="168">
        <f t="shared" si="9"/>
        <v>2045.7342751566123</v>
      </c>
      <c r="BJ11" s="167">
        <f t="shared" si="9"/>
        <v>1954.1473119612326</v>
      </c>
      <c r="BK11" s="167">
        <f t="shared" si="9"/>
        <v>2029.2419910205551</v>
      </c>
      <c r="BL11" s="167">
        <f t="shared" si="9"/>
        <v>2105.506256031194</v>
      </c>
      <c r="BM11" s="167">
        <f t="shared" si="9"/>
        <v>2005.5622673236655</v>
      </c>
      <c r="BN11" s="167">
        <f t="shared" si="9"/>
        <v>2069.759589466843</v>
      </c>
      <c r="BO11" s="167">
        <f t="shared" si="9"/>
        <v>2137.1057607054822</v>
      </c>
      <c r="BP11" s="167">
        <f t="shared" si="9"/>
        <v>2035.1819888460182</v>
      </c>
      <c r="BQ11" s="167">
        <f t="shared" si="9"/>
        <v>2109.9432320738779</v>
      </c>
      <c r="BR11" s="167">
        <f t="shared" si="9"/>
        <v>2188.9784724466158</v>
      </c>
      <c r="BS11" s="167">
        <f t="shared" si="9"/>
        <v>2093.5551361701214</v>
      </c>
      <c r="BT11" s="167">
        <f t="shared" si="9"/>
        <v>2176.2369247991551</v>
      </c>
      <c r="BU11" s="168">
        <f t="shared" si="9"/>
        <v>2260.4454882719369</v>
      </c>
      <c r="BV11" s="167">
        <f t="shared" si="9"/>
        <v>2201.4737857519267</v>
      </c>
      <c r="BW11" s="167">
        <f t="shared" si="9"/>
        <v>2287.7305320819814</v>
      </c>
      <c r="BX11" s="167">
        <f t="shared" si="9"/>
        <v>2374.5332617703962</v>
      </c>
      <c r="BY11" s="167">
        <f t="shared" si="9"/>
        <v>2296.1119968605758</v>
      </c>
      <c r="BZ11" s="167">
        <f t="shared" si="9"/>
        <v>2367.6823359913747</v>
      </c>
      <c r="CA11" s="167">
        <f t="shared" si="9"/>
        <v>2442.3995666135929</v>
      </c>
      <c r="CB11" s="167">
        <f t="shared" si="9"/>
        <v>2356.6720257400684</v>
      </c>
      <c r="CC11" s="167">
        <f t="shared" si="9"/>
        <v>2439.4329018470808</v>
      </c>
      <c r="CD11" s="167">
        <f t="shared" si="9"/>
        <v>2527.1523127073224</v>
      </c>
      <c r="CE11" s="167">
        <f t="shared" si="9"/>
        <v>2452.9842552381174</v>
      </c>
      <c r="CF11" s="167">
        <f t="shared" si="9"/>
        <v>2544.8673026270426</v>
      </c>
      <c r="CG11" s="168">
        <f t="shared" ref="CG11:CS11" si="10">CG7+CG8+CG9-CG10</f>
        <v>2638.6130154067359</v>
      </c>
      <c r="CH11" s="167">
        <f t="shared" si="10"/>
        <v>2564.2161204515528</v>
      </c>
      <c r="CI11" s="167">
        <f t="shared" si="10"/>
        <v>2660.9906275366343</v>
      </c>
      <c r="CJ11" s="167">
        <f t="shared" si="10"/>
        <v>2758.6837650658413</v>
      </c>
      <c r="CK11" s="167">
        <f t="shared" si="10"/>
        <v>2663.9912124951925</v>
      </c>
      <c r="CL11" s="167">
        <f t="shared" si="10"/>
        <v>2744.5044793141424</v>
      </c>
      <c r="CM11" s="167">
        <f t="shared" si="10"/>
        <v>2828.9617022995249</v>
      </c>
      <c r="CN11" s="167">
        <f t="shared" si="10"/>
        <v>2727.7640454369598</v>
      </c>
      <c r="CO11" s="167">
        <f t="shared" si="10"/>
        <v>2821.8652686795813</v>
      </c>
      <c r="CP11" s="167">
        <f t="shared" si="10"/>
        <v>2921.7322592831747</v>
      </c>
      <c r="CQ11" s="167">
        <f t="shared" si="10"/>
        <v>2834.6281264936565</v>
      </c>
      <c r="CR11" s="167">
        <f t="shared" si="10"/>
        <v>2939.4752826997687</v>
      </c>
      <c r="CS11" s="168">
        <f t="shared" si="10"/>
        <v>3046.525118296523</v>
      </c>
    </row>
    <row r="12" spans="1:97" s="165" customFormat="1" x14ac:dyDescent="0.25">
      <c r="A12" s="165" t="s">
        <v>71</v>
      </c>
      <c r="E12" s="165">
        <v>0.34308510638297873</v>
      </c>
      <c r="F12" s="165">
        <v>0.33668341708542715</v>
      </c>
      <c r="G12" s="165">
        <v>0.34210526315789475</v>
      </c>
      <c r="H12" s="165">
        <v>0.36979166666666669</v>
      </c>
      <c r="I12" s="165">
        <v>0.3512064343163539</v>
      </c>
      <c r="J12" s="165">
        <v>0.39080459770114945</v>
      </c>
      <c r="K12" s="165">
        <v>0.33763440860215055</v>
      </c>
      <c r="L12" s="165">
        <v>0.4537987679671458</v>
      </c>
      <c r="M12" s="166">
        <v>0.37295081967213117</v>
      </c>
      <c r="N12" s="165">
        <v>0.18091451292246521</v>
      </c>
      <c r="O12" s="165">
        <v>0.14734774066797643</v>
      </c>
      <c r="P12" s="165">
        <v>0.34521575984990621</v>
      </c>
      <c r="Q12" s="165">
        <v>0.25126475548060706</v>
      </c>
      <c r="R12" s="165">
        <v>0.34303215926493108</v>
      </c>
      <c r="S12" s="165">
        <v>0.44473684210526315</v>
      </c>
      <c r="T12" s="302">
        <v>0.4</v>
      </c>
      <c r="U12" s="302">
        <v>0.4</v>
      </c>
      <c r="V12" s="302">
        <v>0.4</v>
      </c>
      <c r="W12" s="302">
        <v>0.4</v>
      </c>
      <c r="X12" s="302">
        <v>0.4</v>
      </c>
      <c r="Y12" s="303">
        <v>0.4</v>
      </c>
      <c r="Z12" s="302">
        <v>0.15</v>
      </c>
      <c r="AA12" s="302">
        <v>0.15</v>
      </c>
      <c r="AB12" s="302">
        <v>0.3</v>
      </c>
      <c r="AC12" s="302">
        <v>0.3</v>
      </c>
      <c r="AD12" s="302">
        <v>0.35</v>
      </c>
      <c r="AE12" s="302">
        <v>0.4</v>
      </c>
      <c r="AF12" s="302">
        <v>0.3</v>
      </c>
      <c r="AG12" s="302">
        <v>0.35</v>
      </c>
      <c r="AH12" s="302">
        <v>0.35</v>
      </c>
      <c r="AI12" s="304">
        <v>0.3</v>
      </c>
      <c r="AJ12" s="304">
        <v>0.35</v>
      </c>
      <c r="AK12" s="303">
        <v>0.35</v>
      </c>
      <c r="AL12" s="302">
        <v>0.15</v>
      </c>
      <c r="AM12" s="302">
        <v>0.15</v>
      </c>
      <c r="AN12" s="302">
        <v>0.35</v>
      </c>
      <c r="AO12" s="302">
        <v>0.3</v>
      </c>
      <c r="AP12" s="302">
        <v>0.35</v>
      </c>
      <c r="AQ12" s="302">
        <v>0.35</v>
      </c>
      <c r="AR12" s="302">
        <v>0.3</v>
      </c>
      <c r="AS12" s="302">
        <v>0.35</v>
      </c>
      <c r="AT12" s="302">
        <v>0.35</v>
      </c>
      <c r="AU12" s="302">
        <v>0.3</v>
      </c>
      <c r="AV12" s="302">
        <v>0.35</v>
      </c>
      <c r="AW12" s="303">
        <v>0.35</v>
      </c>
      <c r="AX12" s="302">
        <v>0.15</v>
      </c>
      <c r="AY12" s="302">
        <v>0.15</v>
      </c>
      <c r="AZ12" s="302">
        <v>0.35</v>
      </c>
      <c r="BA12" s="302">
        <v>0.35</v>
      </c>
      <c r="BB12" s="302">
        <v>0.35</v>
      </c>
      <c r="BC12" s="302">
        <v>0.35</v>
      </c>
      <c r="BD12" s="302">
        <v>0.35</v>
      </c>
      <c r="BE12" s="302">
        <v>0.35</v>
      </c>
      <c r="BF12" s="302">
        <v>0.35</v>
      </c>
      <c r="BG12" s="302">
        <v>0.35</v>
      </c>
      <c r="BH12" s="302">
        <v>0.35</v>
      </c>
      <c r="BI12" s="303">
        <v>0.35</v>
      </c>
      <c r="BJ12" s="302">
        <v>0.15</v>
      </c>
      <c r="BK12" s="302">
        <v>0.15</v>
      </c>
      <c r="BL12" s="302">
        <v>0.35</v>
      </c>
      <c r="BM12" s="302">
        <v>0.35</v>
      </c>
      <c r="BN12" s="302">
        <v>0.35</v>
      </c>
      <c r="BO12" s="302">
        <v>0.35</v>
      </c>
      <c r="BP12" s="302">
        <v>0.35</v>
      </c>
      <c r="BQ12" s="302">
        <v>0.35</v>
      </c>
      <c r="BR12" s="302">
        <v>0.35</v>
      </c>
      <c r="BS12" s="302">
        <v>0.35</v>
      </c>
      <c r="BT12" s="302">
        <v>0.35</v>
      </c>
      <c r="BU12" s="303">
        <v>0.35</v>
      </c>
      <c r="BV12" s="302">
        <v>0.15</v>
      </c>
      <c r="BW12" s="302">
        <v>0.15</v>
      </c>
      <c r="BX12" s="302">
        <v>0.35</v>
      </c>
      <c r="BY12" s="302">
        <v>0.35</v>
      </c>
      <c r="BZ12" s="302">
        <v>0.35</v>
      </c>
      <c r="CA12" s="302">
        <v>0.35</v>
      </c>
      <c r="CB12" s="302">
        <v>0.35</v>
      </c>
      <c r="CC12" s="302">
        <v>0.35</v>
      </c>
      <c r="CD12" s="302">
        <v>0.35</v>
      </c>
      <c r="CE12" s="302">
        <v>0.35</v>
      </c>
      <c r="CF12" s="302">
        <v>0.35</v>
      </c>
      <c r="CG12" s="303">
        <v>0.35</v>
      </c>
      <c r="CH12" s="302">
        <v>0.15</v>
      </c>
      <c r="CI12" s="302">
        <v>0.15</v>
      </c>
      <c r="CJ12" s="302">
        <v>0.35</v>
      </c>
      <c r="CK12" s="302">
        <v>0.35</v>
      </c>
      <c r="CL12" s="302">
        <v>0.35</v>
      </c>
      <c r="CM12" s="302">
        <v>0.35</v>
      </c>
      <c r="CN12" s="302">
        <v>0.35</v>
      </c>
      <c r="CO12" s="302">
        <v>0.35</v>
      </c>
      <c r="CP12" s="302">
        <v>0.35</v>
      </c>
      <c r="CQ12" s="302">
        <v>0.35</v>
      </c>
      <c r="CR12" s="302">
        <v>0.35</v>
      </c>
      <c r="CS12" s="303">
        <v>0.35</v>
      </c>
    </row>
    <row r="13" spans="1:97" s="15" customFormat="1" x14ac:dyDescent="0.25">
      <c r="A13" s="15" t="s">
        <v>70</v>
      </c>
      <c r="M13" s="96"/>
      <c r="N13" s="15">
        <f>N11*N12</f>
        <v>91</v>
      </c>
      <c r="O13" s="15">
        <f>O12*O11</f>
        <v>75</v>
      </c>
      <c r="P13" s="15">
        <f t="shared" ref="P13:T13" si="11">P12*P11</f>
        <v>184</v>
      </c>
      <c r="Q13" s="15">
        <f t="shared" si="11"/>
        <v>149</v>
      </c>
      <c r="R13" s="15">
        <f t="shared" si="11"/>
        <v>224</v>
      </c>
      <c r="S13" s="15">
        <f t="shared" si="11"/>
        <v>338</v>
      </c>
      <c r="T13" s="15">
        <f t="shared" si="11"/>
        <v>316.40000000000003</v>
      </c>
      <c r="U13" s="15">
        <f t="shared" ref="U13" si="12">U12*U11</f>
        <v>339.572</v>
      </c>
      <c r="V13" s="15">
        <f t="shared" ref="V13" si="13">V12*V11</f>
        <v>366.86288000000002</v>
      </c>
      <c r="W13" s="15">
        <f>W12*W11</f>
        <v>380.44949280000003</v>
      </c>
      <c r="X13" s="15">
        <f t="shared" ref="X13" si="14">X12*X11</f>
        <v>409.50339787200005</v>
      </c>
      <c r="Y13" s="96">
        <f t="shared" ref="Y13" si="15">Y12*Y11</f>
        <v>439.61747856848001</v>
      </c>
      <c r="Z13" s="15">
        <f t="shared" ref="Z13" si="16">Z12*Z11</f>
        <v>156.1365105706023</v>
      </c>
      <c r="AA13" s="15">
        <f t="shared" ref="AA13" si="17">AA12*AA11</f>
        <v>162.43103045055707</v>
      </c>
      <c r="AB13" s="15">
        <f t="shared" ref="AB13" si="18">AB12*AB11</f>
        <v>341.1774607061821</v>
      </c>
      <c r="AC13" s="15">
        <f t="shared" ref="AC13" si="19">AC12*AC11</f>
        <v>334.39671790793022</v>
      </c>
      <c r="AD13" s="15">
        <f t="shared" ref="AD13" si="20">AD12*AD11</f>
        <v>410.56543810617353</v>
      </c>
      <c r="AE13" s="15">
        <f t="shared" ref="AE13" si="21">AE12*AE11</f>
        <v>492.88597245515695</v>
      </c>
      <c r="AF13" s="15">
        <f t="shared" ref="AF13" si="22">AF12*AF11</f>
        <v>364.23492630008326</v>
      </c>
      <c r="AG13" s="15">
        <f t="shared" ref="AG13" si="23">AG12*AG11</f>
        <v>447.18534273080769</v>
      </c>
      <c r="AH13" s="15">
        <f t="shared" ref="AH13" si="24">AH12*AH11</f>
        <v>471.10578699537763</v>
      </c>
      <c r="AI13" s="15">
        <f t="shared" ref="AI13" si="25">AI12*AI11</f>
        <v>401.73996756003584</v>
      </c>
      <c r="AJ13" s="15">
        <f t="shared" ref="AJ13" si="26">AJ12*AJ11</f>
        <v>490.42695210995402</v>
      </c>
      <c r="AK13" s="96">
        <f t="shared" ref="AK13" si="27">AK12*AK11</f>
        <v>513.16794679927057</v>
      </c>
      <c r="AL13" s="15">
        <f t="shared" ref="AL13" si="28">AL12*AL11</f>
        <v>201.19460470413938</v>
      </c>
      <c r="AM13" s="15">
        <f t="shared" ref="AM13" si="29">AM12*AM11</f>
        <v>209.27025652856469</v>
      </c>
      <c r="AN13" s="15">
        <f t="shared" ref="AN13" si="30">AN12*AN11</f>
        <v>516.47504798010038</v>
      </c>
      <c r="AO13" s="15">
        <f t="shared" ref="AO13" si="31">AO12*AO11</f>
        <v>423.2163181635114</v>
      </c>
      <c r="AP13" s="15">
        <f t="shared" ref="AP13" si="32">AP12*AP11</f>
        <v>516.84247588499716</v>
      </c>
      <c r="AQ13" s="15">
        <f t="shared" ref="AQ13" si="33">AQ12*AQ11</f>
        <v>540.55378770974278</v>
      </c>
      <c r="AR13" s="15">
        <f t="shared" ref="AR13" si="34">AR12*AR11</f>
        <v>439.42594884086816</v>
      </c>
      <c r="AS13" s="15">
        <f t="shared" ref="AS13" si="35">AS12*AS11</f>
        <v>537.71650855920814</v>
      </c>
      <c r="AT13" s="15">
        <f t="shared" ref="AT13" si="36">AT12*AT11</f>
        <v>563.86264592973373</v>
      </c>
      <c r="AU13" s="15">
        <f t="shared" ref="AU13" si="37">AU12*AU11</f>
        <v>460.0277358260401</v>
      </c>
      <c r="AV13" s="15">
        <f t="shared" ref="AV13" si="38">AV12*AV11</f>
        <v>563.88775449416164</v>
      </c>
      <c r="AW13" s="96">
        <f t="shared" ref="AW13" si="39">AW12*AW11</f>
        <v>591.61456254482675</v>
      </c>
      <c r="AX13" s="15">
        <f t="shared" ref="AX13" si="40">AX12*AX11</f>
        <v>245.55235186216476</v>
      </c>
      <c r="AY13" s="15">
        <f t="shared" ref="AY13" si="41">AY12*AY11</f>
        <v>254.59524120029471</v>
      </c>
      <c r="AZ13" s="15">
        <f t="shared" ref="AZ13" si="42">AZ12*AZ11</f>
        <v>622.54340746927926</v>
      </c>
      <c r="BA13" s="15">
        <f t="shared" ref="BA13" si="43">BA12*BA11</f>
        <v>603.30602975755312</v>
      </c>
      <c r="BB13" s="15">
        <f t="shared" ref="BB13" si="44">BB12*BB11</f>
        <v>624.75581832772798</v>
      </c>
      <c r="BC13" s="15">
        <f t="shared" ref="BC13" si="45">BC12*BC11</f>
        <v>647.27890285766364</v>
      </c>
      <c r="BD13" s="15">
        <f t="shared" ref="BD13" si="46">BD12*BD11</f>
        <v>626.56588697122049</v>
      </c>
      <c r="BE13" s="15">
        <f t="shared" ref="BE13" si="47">BE12*BE11</f>
        <v>651.38432187677074</v>
      </c>
      <c r="BF13" s="15">
        <f t="shared" ref="BF13" si="48">BF12*BF11</f>
        <v>677.60983730576686</v>
      </c>
      <c r="BG13" s="15">
        <f t="shared" ref="BG13" si="49">BG12*BG11</f>
        <v>659.83736584172141</v>
      </c>
      <c r="BH13" s="15">
        <f t="shared" ref="BH13" si="50">BH12*BH11</f>
        <v>687.61020925578782</v>
      </c>
      <c r="BI13" s="96">
        <f t="shared" ref="BI13" si="51">BI12*BI11</f>
        <v>716.00699630481427</v>
      </c>
      <c r="BJ13" s="15">
        <f t="shared" ref="BJ13" si="52">BJ12*BJ11</f>
        <v>293.12209679418487</v>
      </c>
      <c r="BK13" s="15">
        <f t="shared" ref="BK13" si="53">BK12*BK11</f>
        <v>304.38629865308326</v>
      </c>
      <c r="BL13" s="15">
        <f t="shared" ref="BL13" si="54">BL12*BL11</f>
        <v>736.92718961091782</v>
      </c>
      <c r="BM13" s="15">
        <f t="shared" ref="BM13" si="55">BM12*BM11</f>
        <v>701.94679356328288</v>
      </c>
      <c r="BN13" s="15">
        <f t="shared" ref="BN13" si="56">BN12*BN11</f>
        <v>724.41585631339501</v>
      </c>
      <c r="BO13" s="15">
        <f t="shared" ref="BO13" si="57">BO12*BO11</f>
        <v>747.98701624691876</v>
      </c>
      <c r="BP13" s="15">
        <f t="shared" ref="BP13" si="58">BP12*BP11</f>
        <v>712.31369609610636</v>
      </c>
      <c r="BQ13" s="15">
        <f t="shared" ref="BQ13" si="59">BQ12*BQ11</f>
        <v>738.48013122585724</v>
      </c>
      <c r="BR13" s="15">
        <f t="shared" ref="BR13" si="60">BR12*BR11</f>
        <v>766.14246535631548</v>
      </c>
      <c r="BS13" s="15">
        <f t="shared" ref="BS13" si="61">BS12*BS11</f>
        <v>732.74429765954244</v>
      </c>
      <c r="BT13" s="15">
        <f t="shared" ref="BT13" si="62">BT12*BT11</f>
        <v>761.68292367970423</v>
      </c>
      <c r="BU13" s="96">
        <f t="shared" ref="BU13" si="63">BU12*BU11</f>
        <v>791.15592089517793</v>
      </c>
      <c r="BV13" s="15">
        <f t="shared" ref="BV13" si="64">BV12*BV11</f>
        <v>330.22106786278897</v>
      </c>
      <c r="BW13" s="15">
        <f t="shared" ref="BW13" si="65">BW12*BW11</f>
        <v>343.15957981229718</v>
      </c>
      <c r="BX13" s="15">
        <f t="shared" ref="BX13" si="66">BX12*BX11</f>
        <v>831.08664161963861</v>
      </c>
      <c r="BY13" s="15">
        <f t="shared" ref="BY13" si="67">BY12*BY11</f>
        <v>803.63919890120144</v>
      </c>
      <c r="BZ13" s="15">
        <f t="shared" ref="BZ13" si="68">BZ12*BZ11</f>
        <v>828.68881759698104</v>
      </c>
      <c r="CA13" s="15">
        <f t="shared" ref="CA13" si="69">CA12*CA11</f>
        <v>854.83984831475743</v>
      </c>
      <c r="CB13" s="15">
        <f t="shared" ref="CB13" si="70">CB12*CB11</f>
        <v>824.83520900902386</v>
      </c>
      <c r="CC13" s="15">
        <f t="shared" ref="CC13" si="71">CC12*CC11</f>
        <v>853.80151564647826</v>
      </c>
      <c r="CD13" s="15">
        <f t="shared" ref="CD13" si="72">CD12*CD11</f>
        <v>884.50330944756274</v>
      </c>
      <c r="CE13" s="15">
        <f t="shared" ref="CE13" si="73">CE12*CE11</f>
        <v>858.54448933334106</v>
      </c>
      <c r="CF13" s="15">
        <f t="shared" ref="CF13" si="74">CF12*CF11</f>
        <v>890.70355591946486</v>
      </c>
      <c r="CG13" s="96">
        <f t="shared" ref="CG13" si="75">CG12*CG11</f>
        <v>923.51455539235747</v>
      </c>
      <c r="CH13" s="15">
        <f t="shared" ref="CH13" si="76">CH12*CH11</f>
        <v>384.63241806773289</v>
      </c>
      <c r="CI13" s="15">
        <f t="shared" ref="CI13" si="77">CI12*CI11</f>
        <v>399.14859413049516</v>
      </c>
      <c r="CJ13" s="15">
        <f t="shared" ref="CJ13" si="78">CJ12*CJ11</f>
        <v>965.53931777304433</v>
      </c>
      <c r="CK13" s="15">
        <f t="shared" ref="CK13" si="79">CK12*CK11</f>
        <v>932.39692437331735</v>
      </c>
      <c r="CL13" s="15">
        <f t="shared" ref="CL13" si="80">CL12*CL11</f>
        <v>960.57656775994974</v>
      </c>
      <c r="CM13" s="15">
        <f t="shared" ref="CM13" si="81">CM12*CM11</f>
        <v>990.13659580483363</v>
      </c>
      <c r="CN13" s="15">
        <f t="shared" ref="CN13" si="82">CN12*CN11</f>
        <v>954.71741590293584</v>
      </c>
      <c r="CO13" s="15">
        <f t="shared" ref="CO13" si="83">CO12*CO11</f>
        <v>987.65284403785336</v>
      </c>
      <c r="CP13" s="15">
        <f t="shared" ref="CP13" si="84">CP12*CP11</f>
        <v>1022.6062907491111</v>
      </c>
      <c r="CQ13" s="15">
        <f t="shared" ref="CQ13" si="85">CQ12*CQ11</f>
        <v>992.11984427277969</v>
      </c>
      <c r="CR13" s="15">
        <f t="shared" ref="CR13" si="86">CR12*CR11</f>
        <v>1028.8163489449189</v>
      </c>
      <c r="CS13" s="96">
        <f t="shared" ref="CS13" si="87">CS12*CS11</f>
        <v>1066.283791403783</v>
      </c>
    </row>
    <row r="14" spans="1:97" s="175" customFormat="1" x14ac:dyDescent="0.25">
      <c r="A14" s="175" t="s">
        <v>72</v>
      </c>
      <c r="E14" s="175">
        <v>1.7829457364341086</v>
      </c>
      <c r="F14" s="175">
        <v>1.6194029850746268</v>
      </c>
      <c r="G14" s="175">
        <v>1.6076923076923078</v>
      </c>
      <c r="H14" s="175">
        <v>1.6901408450704225</v>
      </c>
      <c r="I14" s="175">
        <v>1.717557251908397</v>
      </c>
      <c r="J14" s="175">
        <v>1.6647058823529413</v>
      </c>
      <c r="K14" s="175">
        <v>1.5668789808917198</v>
      </c>
      <c r="L14" s="175">
        <v>2.0226244343891402</v>
      </c>
      <c r="M14" s="176">
        <v>1.7472527472527473</v>
      </c>
      <c r="N14" s="175">
        <v>1.3846153846153846</v>
      </c>
      <c r="O14" s="175">
        <v>1.5333333333333334</v>
      </c>
      <c r="P14" s="175">
        <v>1.8097826086956521</v>
      </c>
      <c r="Q14" s="175">
        <v>1.8926174496644295</v>
      </c>
      <c r="R14" s="175">
        <v>1.9910714285714286</v>
      </c>
      <c r="S14" s="175">
        <v>2.5118343195266273</v>
      </c>
      <c r="T14" s="305">
        <v>2.3794466403162056</v>
      </c>
      <c r="U14" s="305">
        <v>1.9</v>
      </c>
      <c r="V14" s="305">
        <v>2.2000000000000002</v>
      </c>
      <c r="W14" s="305">
        <v>2.2000000000000002</v>
      </c>
      <c r="X14" s="305">
        <v>2</v>
      </c>
      <c r="Y14" s="306">
        <v>2</v>
      </c>
      <c r="Z14" s="305">
        <v>1.5</v>
      </c>
      <c r="AA14" s="305">
        <v>1.5</v>
      </c>
      <c r="AB14" s="305">
        <v>2</v>
      </c>
      <c r="AC14" s="305">
        <v>2</v>
      </c>
      <c r="AD14" s="305">
        <v>2</v>
      </c>
      <c r="AE14" s="305">
        <v>2.2000000000000002</v>
      </c>
      <c r="AF14" s="305">
        <v>2</v>
      </c>
      <c r="AG14" s="305">
        <v>2</v>
      </c>
      <c r="AH14" s="305">
        <v>2.2000000000000002</v>
      </c>
      <c r="AI14" s="305">
        <v>2</v>
      </c>
      <c r="AJ14" s="305">
        <v>2</v>
      </c>
      <c r="AK14" s="306">
        <v>2.2000000000000002</v>
      </c>
      <c r="AL14" s="305">
        <v>1.5</v>
      </c>
      <c r="AM14" s="305">
        <v>1.5</v>
      </c>
      <c r="AN14" s="307">
        <v>2</v>
      </c>
      <c r="AO14" s="307">
        <v>2</v>
      </c>
      <c r="AP14" s="307">
        <v>2</v>
      </c>
      <c r="AQ14" s="307">
        <v>2</v>
      </c>
      <c r="AR14" s="307">
        <v>2</v>
      </c>
      <c r="AS14" s="307">
        <v>2</v>
      </c>
      <c r="AT14" s="307">
        <v>2</v>
      </c>
      <c r="AU14" s="307">
        <v>2</v>
      </c>
      <c r="AV14" s="307">
        <v>2</v>
      </c>
      <c r="AW14" s="306">
        <v>2</v>
      </c>
      <c r="AX14" s="307">
        <v>1.5</v>
      </c>
      <c r="AY14" s="307">
        <v>1.5</v>
      </c>
      <c r="AZ14" s="307">
        <v>2.1</v>
      </c>
      <c r="BA14" s="307">
        <v>2.1</v>
      </c>
      <c r="BB14" s="307">
        <v>2.1</v>
      </c>
      <c r="BC14" s="307">
        <v>2.1</v>
      </c>
      <c r="BD14" s="307">
        <v>2.1</v>
      </c>
      <c r="BE14" s="307">
        <v>2.1</v>
      </c>
      <c r="BF14" s="307">
        <v>2.1</v>
      </c>
      <c r="BG14" s="307">
        <v>2.1</v>
      </c>
      <c r="BH14" s="307">
        <v>2.1</v>
      </c>
      <c r="BI14" s="306">
        <v>2.1</v>
      </c>
      <c r="BJ14" s="307">
        <v>1.5</v>
      </c>
      <c r="BK14" s="307">
        <v>1.5</v>
      </c>
      <c r="BL14" s="307">
        <v>2.1</v>
      </c>
      <c r="BM14" s="307">
        <v>2.1</v>
      </c>
      <c r="BN14" s="307">
        <v>2.1</v>
      </c>
      <c r="BO14" s="307">
        <v>2.1</v>
      </c>
      <c r="BP14" s="307">
        <v>2.1</v>
      </c>
      <c r="BQ14" s="307">
        <v>2.1</v>
      </c>
      <c r="BR14" s="307">
        <v>2.1</v>
      </c>
      <c r="BS14" s="307">
        <v>2.1</v>
      </c>
      <c r="BT14" s="307">
        <v>2.1</v>
      </c>
      <c r="BU14" s="306">
        <v>2.1</v>
      </c>
      <c r="BV14" s="307">
        <v>1.5</v>
      </c>
      <c r="BW14" s="307">
        <v>1.5</v>
      </c>
      <c r="BX14" s="307">
        <v>2.1</v>
      </c>
      <c r="BY14" s="307">
        <v>2.1</v>
      </c>
      <c r="BZ14" s="307">
        <v>2.1</v>
      </c>
      <c r="CA14" s="307">
        <v>2.1</v>
      </c>
      <c r="CB14" s="307">
        <v>2.1</v>
      </c>
      <c r="CC14" s="307">
        <v>2.1</v>
      </c>
      <c r="CD14" s="307">
        <v>2.1</v>
      </c>
      <c r="CE14" s="307">
        <v>2.1</v>
      </c>
      <c r="CF14" s="307">
        <v>2.1</v>
      </c>
      <c r="CG14" s="306">
        <v>2.1</v>
      </c>
      <c r="CH14" s="307">
        <v>1.5</v>
      </c>
      <c r="CI14" s="307">
        <v>1.5</v>
      </c>
      <c r="CJ14" s="307">
        <v>2.1</v>
      </c>
      <c r="CK14" s="307">
        <v>2.1</v>
      </c>
      <c r="CL14" s="307">
        <v>2.1</v>
      </c>
      <c r="CM14" s="307">
        <v>2.1</v>
      </c>
      <c r="CN14" s="307">
        <v>2.1</v>
      </c>
      <c r="CO14" s="307">
        <v>2.1</v>
      </c>
      <c r="CP14" s="307">
        <v>2.1</v>
      </c>
      <c r="CQ14" s="307">
        <v>2.1</v>
      </c>
      <c r="CR14" s="307">
        <v>2.1</v>
      </c>
      <c r="CS14" s="306">
        <v>2.1</v>
      </c>
    </row>
    <row r="15" spans="1:97" s="15" customFormat="1" x14ac:dyDescent="0.25">
      <c r="A15" s="15" t="s">
        <v>92</v>
      </c>
      <c r="M15" s="96"/>
      <c r="N15" s="15">
        <f>N13*N14</f>
        <v>126</v>
      </c>
      <c r="O15" s="15">
        <f t="shared" ref="O15:U15" si="88">O13*O14</f>
        <v>115.00000000000001</v>
      </c>
      <c r="P15" s="15">
        <f t="shared" si="88"/>
        <v>333</v>
      </c>
      <c r="Q15" s="15">
        <f>Q13*Q14</f>
        <v>282</v>
      </c>
      <c r="R15" s="15">
        <f t="shared" si="88"/>
        <v>446</v>
      </c>
      <c r="S15" s="15">
        <f>S13*S14</f>
        <v>849</v>
      </c>
      <c r="T15" s="15">
        <f t="shared" si="88"/>
        <v>752.85691699604752</v>
      </c>
      <c r="U15" s="15">
        <f t="shared" si="88"/>
        <v>645.18679999999995</v>
      </c>
      <c r="V15" s="15">
        <f t="shared" ref="V15" si="89">V13*V14</f>
        <v>807.09833600000013</v>
      </c>
      <c r="W15" s="15">
        <f t="shared" ref="W15" si="90">W13*W14</f>
        <v>836.98888416000011</v>
      </c>
      <c r="X15" s="15">
        <f t="shared" ref="X15" si="91">X13*X14</f>
        <v>819.0067957440001</v>
      </c>
      <c r="Y15" s="96">
        <f t="shared" ref="Y15" si="92">Y13*Y14</f>
        <v>879.23495713696002</v>
      </c>
      <c r="Z15" s="15">
        <f t="shared" ref="Z15" si="93">Z13*Z14</f>
        <v>234.20476585590345</v>
      </c>
      <c r="AA15" s="15">
        <f t="shared" ref="AA15" si="94">AA13*AA14</f>
        <v>243.64654567583563</v>
      </c>
      <c r="AB15" s="15">
        <f t="shared" ref="AB15" si="95">AB13*AB14</f>
        <v>682.35492141236421</v>
      </c>
      <c r="AC15" s="15">
        <f t="shared" ref="AC15" si="96">AC13*AC14</f>
        <v>668.79343581586045</v>
      </c>
      <c r="AD15" s="15">
        <f t="shared" ref="AD15" si="97">AD13*AD14</f>
        <v>821.13087621234706</v>
      </c>
      <c r="AE15" s="15">
        <f t="shared" ref="AE15" si="98">AE13*AE14</f>
        <v>1084.3491394013454</v>
      </c>
      <c r="AF15" s="15">
        <f t="shared" ref="AF15" si="99">AF13*AF14</f>
        <v>728.46985260016652</v>
      </c>
      <c r="AG15" s="15">
        <f t="shared" ref="AG15" si="100">AG13*AG14</f>
        <v>894.37068546161538</v>
      </c>
      <c r="AH15" s="15">
        <f t="shared" ref="AH15" si="101">AH13*AH14</f>
        <v>1036.4327313898309</v>
      </c>
      <c r="AI15" s="15">
        <f t="shared" ref="AI15" si="102">AI13*AI14</f>
        <v>803.47993512007167</v>
      </c>
      <c r="AJ15" s="15">
        <f t="shared" ref="AJ15" si="103">AJ13*AJ14</f>
        <v>980.85390421990803</v>
      </c>
      <c r="AK15" s="96">
        <f t="shared" ref="AK15" si="104">AK13*AK14</f>
        <v>1128.9694829583952</v>
      </c>
      <c r="AL15" s="15">
        <f t="shared" ref="AL15" si="105">AL13*AL14</f>
        <v>301.79190705620908</v>
      </c>
      <c r="AM15" s="15">
        <f t="shared" ref="AM15" si="106">AM13*AM14</f>
        <v>313.90538479284703</v>
      </c>
      <c r="AN15" s="15">
        <f t="shared" ref="AN15" si="107">AN13*AN14</f>
        <v>1032.9500959602008</v>
      </c>
      <c r="AO15" s="15">
        <f t="shared" ref="AO15" si="108">AO13*AO14</f>
        <v>846.43263632702281</v>
      </c>
      <c r="AP15" s="15">
        <f t="shared" ref="AP15" si="109">AP13*AP14</f>
        <v>1033.6849517699943</v>
      </c>
      <c r="AQ15" s="15">
        <f t="shared" ref="AQ15" si="110">AQ13*AQ14</f>
        <v>1081.1075754194856</v>
      </c>
      <c r="AR15" s="15">
        <f t="shared" ref="AR15" si="111">AR13*AR14</f>
        <v>878.85189768173632</v>
      </c>
      <c r="AS15" s="15">
        <f t="shared" ref="AS15" si="112">AS13*AS14</f>
        <v>1075.4330171184163</v>
      </c>
      <c r="AT15" s="15">
        <f t="shared" ref="AT15" si="113">AT13*AT14</f>
        <v>1127.7252918594675</v>
      </c>
      <c r="AU15" s="15">
        <f t="shared" ref="AU15" si="114">AU13*AU14</f>
        <v>920.0554716520802</v>
      </c>
      <c r="AV15" s="15">
        <f t="shared" ref="AV15" si="115">AV13*AV14</f>
        <v>1127.7755089883233</v>
      </c>
      <c r="AW15" s="96">
        <f t="shared" ref="AW15" si="116">AW13*AW14</f>
        <v>1183.2291250896535</v>
      </c>
      <c r="AX15" s="15">
        <f t="shared" ref="AX15" si="117">AX13*AX14</f>
        <v>368.32852779324713</v>
      </c>
      <c r="AY15" s="15">
        <f t="shared" ref="AY15" si="118">AY13*AY14</f>
        <v>381.89286180044206</v>
      </c>
      <c r="AZ15" s="15">
        <f t="shared" ref="AZ15" si="119">AZ13*AZ14</f>
        <v>1307.3411556854865</v>
      </c>
      <c r="BA15" s="15">
        <f t="shared" ref="BA15" si="120">BA13*BA14</f>
        <v>1266.9426624908615</v>
      </c>
      <c r="BB15" s="15">
        <f t="shared" ref="BB15" si="121">BB13*BB14</f>
        <v>1311.9872184882288</v>
      </c>
      <c r="BC15" s="15">
        <f t="shared" ref="BC15" si="122">BC13*BC14</f>
        <v>1359.2856960010938</v>
      </c>
      <c r="BD15" s="15">
        <f t="shared" ref="BD15" si="123">BD13*BD14</f>
        <v>1315.788362639563</v>
      </c>
      <c r="BE15" s="15">
        <f t="shared" ref="BE15" si="124">BE13*BE14</f>
        <v>1367.9070759412186</v>
      </c>
      <c r="BF15" s="15">
        <f t="shared" ref="BF15" si="125">BF13*BF14</f>
        <v>1422.9806583421105</v>
      </c>
      <c r="BG15" s="15">
        <f t="shared" ref="BG15" si="126">BG13*BG14</f>
        <v>1385.658468267615</v>
      </c>
      <c r="BH15" s="15">
        <f t="shared" ref="BH15" si="127">BH13*BH14</f>
        <v>1443.9814394371544</v>
      </c>
      <c r="BI15" s="96">
        <f t="shared" ref="BI15" si="128">BI13*BI14</f>
        <v>1503.6146922401101</v>
      </c>
      <c r="BJ15" s="15">
        <f t="shared" ref="BJ15" si="129">BJ13*BJ14</f>
        <v>439.68314519127728</v>
      </c>
      <c r="BK15" s="15">
        <f t="shared" ref="BK15" si="130">BK13*BK14</f>
        <v>456.57944797962489</v>
      </c>
      <c r="BL15" s="15">
        <f t="shared" ref="BL15" si="131">BL13*BL14</f>
        <v>1547.5470981829276</v>
      </c>
      <c r="BM15" s="15">
        <f t="shared" ref="BM15" si="132">BM13*BM14</f>
        <v>1474.0882664828941</v>
      </c>
      <c r="BN15" s="15">
        <f t="shared" ref="BN15" si="133">BN13*BN14</f>
        <v>1521.2732982581297</v>
      </c>
      <c r="BO15" s="15">
        <f t="shared" ref="BO15" si="134">BO13*BO14</f>
        <v>1570.7727341185293</v>
      </c>
      <c r="BP15" s="15">
        <f t="shared" ref="BP15" si="135">BP13*BP14</f>
        <v>1495.8587618018234</v>
      </c>
      <c r="BQ15" s="15">
        <f t="shared" ref="BQ15" si="136">BQ13*BQ14</f>
        <v>1550.8082755743003</v>
      </c>
      <c r="BR15" s="15">
        <f t="shared" ref="BR15" si="137">BR13*BR14</f>
        <v>1608.8991772482625</v>
      </c>
      <c r="BS15" s="15">
        <f t="shared" ref="BS15" si="138">BS13*BS14</f>
        <v>1538.7630250850391</v>
      </c>
      <c r="BT15" s="15">
        <f t="shared" ref="BT15" si="139">BT13*BT14</f>
        <v>1599.5341397273789</v>
      </c>
      <c r="BU15" s="96">
        <f t="shared" ref="BU15" si="140">BU13*BU14</f>
        <v>1661.4274338798737</v>
      </c>
      <c r="BV15" s="15">
        <f t="shared" ref="BV15" si="141">BV13*BV14</f>
        <v>495.33160179418348</v>
      </c>
      <c r="BW15" s="15">
        <f t="shared" ref="BW15" si="142">BW13*BW14</f>
        <v>514.7393697184458</v>
      </c>
      <c r="BX15" s="15">
        <f t="shared" ref="BX15" si="143">BX13*BX14</f>
        <v>1745.2819474012413</v>
      </c>
      <c r="BY15" s="15">
        <f t="shared" ref="BY15" si="144">BY13*BY14</f>
        <v>1687.6423176925232</v>
      </c>
      <c r="BZ15" s="15">
        <f t="shared" ref="BZ15" si="145">BZ13*BZ14</f>
        <v>1740.2465169536601</v>
      </c>
      <c r="CA15" s="15">
        <f t="shared" ref="CA15" si="146">CA13*CA14</f>
        <v>1795.1636814609906</v>
      </c>
      <c r="CB15" s="15">
        <f t="shared" ref="CB15" si="147">CB13*CB14</f>
        <v>1732.1539389189502</v>
      </c>
      <c r="CC15" s="15">
        <f t="shared" ref="CC15" si="148">CC13*CC14</f>
        <v>1792.9831828576043</v>
      </c>
      <c r="CD15" s="15">
        <f t="shared" ref="CD15" si="149">CD13*CD14</f>
        <v>1857.4569498398819</v>
      </c>
      <c r="CE15" s="15">
        <f t="shared" ref="CE15" si="150">CE13*CE14</f>
        <v>1802.9434276000163</v>
      </c>
      <c r="CF15" s="15">
        <f t="shared" ref="CF15" si="151">CF13*CF14</f>
        <v>1870.4774674308762</v>
      </c>
      <c r="CG15" s="96">
        <f t="shared" ref="CG15" si="152">CG13*CG14</f>
        <v>1939.3805663239507</v>
      </c>
      <c r="CH15" s="15">
        <f t="shared" ref="CH15" si="153">CH13*CH14</f>
        <v>576.9486271015993</v>
      </c>
      <c r="CI15" s="15">
        <f t="shared" ref="CI15" si="154">CI13*CI14</f>
        <v>598.7228911957427</v>
      </c>
      <c r="CJ15" s="15">
        <f t="shared" ref="CJ15" si="155">CJ13*CJ14</f>
        <v>2027.6325673233932</v>
      </c>
      <c r="CK15" s="15">
        <f t="shared" ref="CK15" si="156">CK13*CK14</f>
        <v>1958.0335411839665</v>
      </c>
      <c r="CL15" s="15">
        <f t="shared" ref="CL15" si="157">CL13*CL14</f>
        <v>2017.2107922958946</v>
      </c>
      <c r="CM15" s="15">
        <f t="shared" ref="CM15" si="158">CM13*CM14</f>
        <v>2079.2868511901506</v>
      </c>
      <c r="CN15" s="15">
        <f t="shared" ref="CN15" si="159">CN13*CN14</f>
        <v>2004.9065733961654</v>
      </c>
      <c r="CO15" s="15">
        <f t="shared" ref="CO15" si="160">CO13*CO14</f>
        <v>2074.070972479492</v>
      </c>
      <c r="CP15" s="15">
        <f t="shared" ref="CP15" si="161">CP13*CP14</f>
        <v>2147.4732105731332</v>
      </c>
      <c r="CQ15" s="15">
        <f t="shared" ref="CQ15" si="162">CQ13*CQ14</f>
        <v>2083.4516729728375</v>
      </c>
      <c r="CR15" s="15">
        <f t="shared" ref="CR15" si="163">CR13*CR14</f>
        <v>2160.5143327843298</v>
      </c>
      <c r="CS15" s="96">
        <f t="shared" ref="CS15" si="164">CS13*CS14</f>
        <v>2239.1959619479444</v>
      </c>
    </row>
    <row r="16" spans="1:97" s="15" customFormat="1" x14ac:dyDescent="0.25">
      <c r="M16" s="96"/>
      <c r="Y16" s="96"/>
      <c r="AK16" s="96"/>
      <c r="AW16" s="96"/>
      <c r="BI16" s="96"/>
      <c r="BU16" s="96"/>
      <c r="CG16" s="96"/>
      <c r="CS16" s="96"/>
    </row>
    <row r="17" spans="1:97" s="222" customFormat="1" x14ac:dyDescent="0.25">
      <c r="A17" s="222" t="s">
        <v>67</v>
      </c>
      <c r="M17" s="223"/>
      <c r="T17" s="311">
        <v>1.4999999999999999E-2</v>
      </c>
      <c r="U17" s="311">
        <v>0.01</v>
      </c>
      <c r="V17" s="311">
        <v>0.01</v>
      </c>
      <c r="W17" s="311">
        <v>1.4999999999999999E-2</v>
      </c>
      <c r="X17" s="311">
        <v>0.01</v>
      </c>
      <c r="Y17" s="312">
        <v>0.01</v>
      </c>
      <c r="Z17" s="311">
        <v>1.4999999999999999E-2</v>
      </c>
      <c r="AA17" s="311">
        <v>0.01</v>
      </c>
      <c r="AB17" s="311">
        <v>0.01</v>
      </c>
      <c r="AC17" s="311">
        <v>0.02</v>
      </c>
      <c r="AD17" s="311">
        <v>0.01</v>
      </c>
      <c r="AE17" s="311">
        <v>0.01</v>
      </c>
      <c r="AF17" s="311">
        <v>2.5000000000000001E-2</v>
      </c>
      <c r="AG17" s="311">
        <v>0.01</v>
      </c>
      <c r="AH17" s="311">
        <v>0.01</v>
      </c>
      <c r="AI17" s="311">
        <v>2.5000000000000001E-2</v>
      </c>
      <c r="AJ17" s="311">
        <v>0.01</v>
      </c>
      <c r="AK17" s="312">
        <v>0.01</v>
      </c>
      <c r="AL17" s="311">
        <v>0.01</v>
      </c>
      <c r="AM17" s="311">
        <v>0.01</v>
      </c>
      <c r="AN17" s="311">
        <v>0.01</v>
      </c>
      <c r="AO17" s="311">
        <v>1.2E-2</v>
      </c>
      <c r="AP17" s="311">
        <v>0.01</v>
      </c>
      <c r="AQ17" s="311">
        <v>0.01</v>
      </c>
      <c r="AR17" s="311">
        <v>1.2E-2</v>
      </c>
      <c r="AS17" s="311">
        <v>0.01</v>
      </c>
      <c r="AT17" s="311">
        <v>0.01</v>
      </c>
      <c r="AU17" s="311">
        <v>1.2E-2</v>
      </c>
      <c r="AV17" s="311">
        <v>0.01</v>
      </c>
      <c r="AW17" s="312">
        <v>0.01</v>
      </c>
      <c r="AX17" s="311">
        <v>1.4999999999999999E-2</v>
      </c>
      <c r="AY17" s="311">
        <v>0.01</v>
      </c>
      <c r="AZ17" s="311">
        <v>0.01</v>
      </c>
      <c r="BA17" s="311">
        <v>1.4999999999999999E-2</v>
      </c>
      <c r="BB17" s="311">
        <v>0.01</v>
      </c>
      <c r="BC17" s="311">
        <v>0.01</v>
      </c>
      <c r="BD17" s="311">
        <v>1.4999999999999999E-2</v>
      </c>
      <c r="BE17" s="311">
        <v>0.01</v>
      </c>
      <c r="BF17" s="311">
        <v>0.01</v>
      </c>
      <c r="BG17" s="311">
        <v>1.4999999999999999E-2</v>
      </c>
      <c r="BH17" s="311">
        <v>0.01</v>
      </c>
      <c r="BI17" s="312">
        <v>0.01</v>
      </c>
      <c r="BJ17" s="311">
        <v>0.01</v>
      </c>
      <c r="BK17" s="311">
        <v>0.01</v>
      </c>
      <c r="BL17" s="311">
        <v>0.01</v>
      </c>
      <c r="BM17" s="311">
        <v>0.01</v>
      </c>
      <c r="BN17" s="311">
        <v>0.01</v>
      </c>
      <c r="BO17" s="311">
        <v>0.01</v>
      </c>
      <c r="BP17" s="311">
        <v>0.01</v>
      </c>
      <c r="BQ17" s="311">
        <v>0.01</v>
      </c>
      <c r="BR17" s="311">
        <v>0.01</v>
      </c>
      <c r="BS17" s="311">
        <v>0.01</v>
      </c>
      <c r="BT17" s="311">
        <v>0.01</v>
      </c>
      <c r="BU17" s="312">
        <v>0.01</v>
      </c>
      <c r="BV17" s="311">
        <v>1.4999999999999999E-2</v>
      </c>
      <c r="BW17" s="311">
        <v>0.01</v>
      </c>
      <c r="BX17" s="311">
        <v>0.01</v>
      </c>
      <c r="BY17" s="311">
        <v>1.4999999999999999E-2</v>
      </c>
      <c r="BZ17" s="311">
        <v>0.01</v>
      </c>
      <c r="CA17" s="311">
        <v>0.01</v>
      </c>
      <c r="CB17" s="311">
        <v>1.4999999999999999E-2</v>
      </c>
      <c r="CC17" s="311">
        <v>0.01</v>
      </c>
      <c r="CD17" s="311">
        <v>0.01</v>
      </c>
      <c r="CE17" s="311">
        <v>1.4999999999999999E-2</v>
      </c>
      <c r="CF17" s="311">
        <v>0.01</v>
      </c>
      <c r="CG17" s="312">
        <v>0.01</v>
      </c>
      <c r="CH17" s="311">
        <v>1.4999999999999999E-2</v>
      </c>
      <c r="CI17" s="311">
        <v>0.01</v>
      </c>
      <c r="CJ17" s="311">
        <v>0.01</v>
      </c>
      <c r="CK17" s="311">
        <v>1.4999999999999999E-2</v>
      </c>
      <c r="CL17" s="311">
        <v>0.01</v>
      </c>
      <c r="CM17" s="311">
        <v>0.01</v>
      </c>
      <c r="CN17" s="311">
        <v>1.4999999999999999E-2</v>
      </c>
      <c r="CO17" s="311">
        <v>0.01</v>
      </c>
      <c r="CP17" s="311">
        <v>0.01</v>
      </c>
      <c r="CQ17" s="311">
        <v>1.4999999999999999E-2</v>
      </c>
      <c r="CR17" s="311">
        <v>0.01</v>
      </c>
      <c r="CS17" s="312">
        <v>0.01</v>
      </c>
    </row>
    <row r="18" spans="1:97" s="165" customFormat="1" x14ac:dyDescent="0.25">
      <c r="A18" s="165" t="s">
        <v>68</v>
      </c>
      <c r="M18" s="166"/>
      <c r="T18" s="302">
        <v>0.08</v>
      </c>
      <c r="U18" s="302">
        <v>0</v>
      </c>
      <c r="V18" s="302">
        <v>0</v>
      </c>
      <c r="W18" s="302">
        <v>0.05</v>
      </c>
      <c r="X18" s="302">
        <v>0</v>
      </c>
      <c r="Y18" s="303">
        <v>0</v>
      </c>
      <c r="Z18" s="302">
        <v>0.1</v>
      </c>
      <c r="AA18" s="302">
        <v>0</v>
      </c>
      <c r="AB18" s="302">
        <v>0</v>
      </c>
      <c r="AC18" s="302">
        <v>0.1</v>
      </c>
      <c r="AD18" s="302">
        <v>0</v>
      </c>
      <c r="AE18" s="302">
        <v>0</v>
      </c>
      <c r="AF18" s="302">
        <v>0.1</v>
      </c>
      <c r="AG18" s="302">
        <v>0</v>
      </c>
      <c r="AH18" s="302">
        <v>0</v>
      </c>
      <c r="AI18" s="302">
        <v>0.1</v>
      </c>
      <c r="AJ18" s="302">
        <v>0</v>
      </c>
      <c r="AK18" s="303">
        <v>0</v>
      </c>
      <c r="AL18" s="302">
        <v>0.12</v>
      </c>
      <c r="AM18" s="302">
        <v>0</v>
      </c>
      <c r="AN18" s="302">
        <v>0</v>
      </c>
      <c r="AO18" s="302">
        <v>0.1</v>
      </c>
      <c r="AP18" s="302">
        <v>0</v>
      </c>
      <c r="AQ18" s="302">
        <v>0</v>
      </c>
      <c r="AR18" s="302">
        <v>0.1</v>
      </c>
      <c r="AS18" s="302">
        <v>0</v>
      </c>
      <c r="AT18" s="302">
        <v>0</v>
      </c>
      <c r="AU18" s="302">
        <v>0.1</v>
      </c>
      <c r="AV18" s="302">
        <v>0</v>
      </c>
      <c r="AW18" s="303">
        <v>0</v>
      </c>
      <c r="AX18" s="302">
        <v>0.08</v>
      </c>
      <c r="AY18" s="302">
        <v>0</v>
      </c>
      <c r="AZ18" s="302">
        <v>0</v>
      </c>
      <c r="BA18" s="302">
        <v>0.08</v>
      </c>
      <c r="BB18" s="302">
        <v>0</v>
      </c>
      <c r="BC18" s="302">
        <v>0</v>
      </c>
      <c r="BD18" s="302">
        <v>0.08</v>
      </c>
      <c r="BE18" s="302">
        <v>0</v>
      </c>
      <c r="BF18" s="302">
        <v>0</v>
      </c>
      <c r="BG18" s="302">
        <v>0.08</v>
      </c>
      <c r="BH18" s="302">
        <v>0</v>
      </c>
      <c r="BI18" s="303">
        <v>0</v>
      </c>
      <c r="BJ18" s="302">
        <v>0.08</v>
      </c>
      <c r="BK18" s="302">
        <v>0</v>
      </c>
      <c r="BL18" s="302">
        <v>0</v>
      </c>
      <c r="BM18" s="302">
        <v>0.08</v>
      </c>
      <c r="BN18" s="302">
        <v>0</v>
      </c>
      <c r="BO18" s="302">
        <v>0</v>
      </c>
      <c r="BP18" s="302">
        <v>0.08</v>
      </c>
      <c r="BQ18" s="302">
        <v>0</v>
      </c>
      <c r="BR18" s="302">
        <v>0</v>
      </c>
      <c r="BS18" s="302">
        <v>0.08</v>
      </c>
      <c r="BT18" s="302">
        <v>0</v>
      </c>
      <c r="BU18" s="303">
        <v>0</v>
      </c>
      <c r="BV18" s="302">
        <v>0.08</v>
      </c>
      <c r="BW18" s="302">
        <v>0</v>
      </c>
      <c r="BX18" s="302">
        <v>0</v>
      </c>
      <c r="BY18" s="302">
        <v>0.08</v>
      </c>
      <c r="BZ18" s="302">
        <v>0</v>
      </c>
      <c r="CA18" s="302">
        <v>0</v>
      </c>
      <c r="CB18" s="302">
        <v>0.08</v>
      </c>
      <c r="CC18" s="302">
        <v>0</v>
      </c>
      <c r="CD18" s="302">
        <v>0</v>
      </c>
      <c r="CE18" s="302">
        <v>0.08</v>
      </c>
      <c r="CF18" s="302">
        <v>0</v>
      </c>
      <c r="CG18" s="303">
        <v>0</v>
      </c>
      <c r="CH18" s="302">
        <v>0.08</v>
      </c>
      <c r="CI18" s="302">
        <v>0</v>
      </c>
      <c r="CJ18" s="302">
        <v>0</v>
      </c>
      <c r="CK18" s="302">
        <v>0.08</v>
      </c>
      <c r="CL18" s="302">
        <v>0</v>
      </c>
      <c r="CM18" s="302">
        <v>0</v>
      </c>
      <c r="CN18" s="302">
        <v>0.08</v>
      </c>
      <c r="CO18" s="302">
        <v>0</v>
      </c>
      <c r="CP18" s="302">
        <v>0</v>
      </c>
      <c r="CQ18" s="302">
        <v>0.08</v>
      </c>
      <c r="CR18" s="302">
        <v>0</v>
      </c>
      <c r="CS18" s="303">
        <v>0</v>
      </c>
    </row>
    <row r="20" spans="1:97" s="116" customFormat="1" x14ac:dyDescent="0.25">
      <c r="A20" s="63"/>
      <c r="B20" s="63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5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5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5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5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5"/>
      <c r="BJ20" s="114"/>
      <c r="BK20" s="114"/>
      <c r="BL20" s="114"/>
      <c r="BM20" s="114"/>
      <c r="BN20" s="114"/>
      <c r="BO20" s="114"/>
      <c r="BP20" s="114"/>
      <c r="BQ20" s="114"/>
      <c r="BR20" s="114"/>
      <c r="BS20" s="114"/>
      <c r="BT20" s="114"/>
      <c r="BU20" s="115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5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4"/>
      <c r="CS20" s="115"/>
    </row>
    <row r="21" spans="1:97" s="104" customFormat="1" x14ac:dyDescent="0.25">
      <c r="A21" s="104" t="s">
        <v>0</v>
      </c>
      <c r="B21" s="104">
        <v>42005</v>
      </c>
      <c r="C21" s="104">
        <v>42036</v>
      </c>
      <c r="D21" s="104">
        <v>42064</v>
      </c>
      <c r="E21" s="104">
        <v>42095</v>
      </c>
      <c r="F21" s="104">
        <v>42125</v>
      </c>
      <c r="G21" s="104">
        <v>42156</v>
      </c>
      <c r="H21" s="104">
        <v>42186</v>
      </c>
      <c r="I21" s="104">
        <v>42217</v>
      </c>
      <c r="J21" s="104">
        <v>42248</v>
      </c>
      <c r="K21" s="104">
        <v>42278</v>
      </c>
      <c r="L21" s="104">
        <v>42309</v>
      </c>
      <c r="M21" s="105">
        <v>42339</v>
      </c>
      <c r="N21" s="144">
        <v>42370</v>
      </c>
      <c r="O21" s="144">
        <v>42401</v>
      </c>
      <c r="P21" s="144">
        <v>42430</v>
      </c>
      <c r="Q21" s="144">
        <v>42461</v>
      </c>
      <c r="R21" s="144">
        <v>42491</v>
      </c>
      <c r="S21" s="144">
        <v>42522</v>
      </c>
      <c r="T21" s="144">
        <v>42552</v>
      </c>
      <c r="U21" s="144">
        <v>42583</v>
      </c>
      <c r="V21" s="104">
        <v>42614</v>
      </c>
      <c r="W21" s="104">
        <v>42644</v>
      </c>
      <c r="X21" s="104">
        <v>42675</v>
      </c>
      <c r="Y21" s="105">
        <v>42705</v>
      </c>
      <c r="Z21" s="104">
        <v>42752</v>
      </c>
      <c r="AA21" s="104">
        <v>42783</v>
      </c>
      <c r="AB21" s="104">
        <v>42811</v>
      </c>
      <c r="AC21" s="104">
        <v>42842</v>
      </c>
      <c r="AD21" s="104">
        <v>42872</v>
      </c>
      <c r="AE21" s="104">
        <v>42903</v>
      </c>
      <c r="AF21" s="104">
        <v>42933</v>
      </c>
      <c r="AG21" s="104">
        <v>42964</v>
      </c>
      <c r="AH21" s="104">
        <v>42995</v>
      </c>
      <c r="AI21" s="104">
        <v>43025</v>
      </c>
      <c r="AJ21" s="104">
        <v>43056</v>
      </c>
      <c r="AK21" s="105">
        <v>43086</v>
      </c>
      <c r="AL21" s="104">
        <v>43118</v>
      </c>
      <c r="AM21" s="104">
        <v>43149</v>
      </c>
      <c r="AN21" s="104">
        <v>43177</v>
      </c>
      <c r="AO21" s="104">
        <v>43208</v>
      </c>
      <c r="AP21" s="104">
        <v>43238</v>
      </c>
      <c r="AQ21" s="104">
        <v>43269</v>
      </c>
      <c r="AR21" s="104">
        <v>43299</v>
      </c>
      <c r="AS21" s="104">
        <v>43330</v>
      </c>
      <c r="AT21" s="104">
        <v>43361</v>
      </c>
      <c r="AU21" s="104">
        <v>43391</v>
      </c>
      <c r="AV21" s="104">
        <v>43422</v>
      </c>
      <c r="AW21" s="105">
        <v>43452</v>
      </c>
      <c r="AX21" s="104">
        <v>43483</v>
      </c>
      <c r="AY21" s="104">
        <v>43514</v>
      </c>
      <c r="AZ21" s="104">
        <v>43542</v>
      </c>
      <c r="BA21" s="104">
        <v>43573</v>
      </c>
      <c r="BB21" s="104">
        <v>43603</v>
      </c>
      <c r="BC21" s="104">
        <v>43634</v>
      </c>
      <c r="BD21" s="104">
        <v>43664</v>
      </c>
      <c r="BE21" s="104">
        <v>43695</v>
      </c>
      <c r="BF21" s="104">
        <v>43726</v>
      </c>
      <c r="BG21" s="104">
        <v>43756</v>
      </c>
      <c r="BH21" s="104">
        <v>43787</v>
      </c>
      <c r="BI21" s="105">
        <v>43817</v>
      </c>
      <c r="BJ21" s="104">
        <v>43848</v>
      </c>
      <c r="BK21" s="104">
        <v>43879</v>
      </c>
      <c r="BL21" s="104">
        <v>43908</v>
      </c>
      <c r="BM21" s="104">
        <v>43939</v>
      </c>
      <c r="BN21" s="104">
        <v>43969</v>
      </c>
      <c r="BO21" s="104">
        <v>44000</v>
      </c>
      <c r="BP21" s="104">
        <v>44030</v>
      </c>
      <c r="BQ21" s="104">
        <v>44061</v>
      </c>
      <c r="BR21" s="104">
        <v>44092</v>
      </c>
      <c r="BS21" s="104">
        <v>44122</v>
      </c>
      <c r="BT21" s="104">
        <v>44153</v>
      </c>
      <c r="BU21" s="105">
        <v>44183</v>
      </c>
      <c r="BV21" s="104">
        <v>44214</v>
      </c>
      <c r="BW21" s="104">
        <v>44245</v>
      </c>
      <c r="BX21" s="104">
        <v>44273</v>
      </c>
      <c r="BY21" s="104">
        <v>44304</v>
      </c>
      <c r="BZ21" s="104">
        <v>44334</v>
      </c>
      <c r="CA21" s="104">
        <v>44365</v>
      </c>
      <c r="CB21" s="104">
        <v>44395</v>
      </c>
      <c r="CC21" s="104">
        <v>44426</v>
      </c>
      <c r="CD21" s="104">
        <v>44457</v>
      </c>
      <c r="CE21" s="104">
        <v>44487</v>
      </c>
      <c r="CF21" s="104">
        <v>44518</v>
      </c>
      <c r="CG21" s="105">
        <v>44548</v>
      </c>
      <c r="CH21" s="104">
        <v>44579</v>
      </c>
      <c r="CI21" s="104">
        <v>44610</v>
      </c>
      <c r="CJ21" s="104">
        <v>44638</v>
      </c>
      <c r="CK21" s="104">
        <v>44669</v>
      </c>
      <c r="CL21" s="104">
        <v>44699</v>
      </c>
      <c r="CM21" s="104">
        <v>44730</v>
      </c>
      <c r="CN21" s="104">
        <v>44760</v>
      </c>
      <c r="CO21" s="104">
        <v>44791</v>
      </c>
      <c r="CP21" s="104">
        <v>44822</v>
      </c>
      <c r="CQ21" s="104">
        <v>44852</v>
      </c>
      <c r="CR21" s="104">
        <v>44883</v>
      </c>
      <c r="CS21" s="105">
        <v>44913</v>
      </c>
    </row>
    <row r="22" spans="1:97" x14ac:dyDescent="0.25">
      <c r="A22" t="s">
        <v>4</v>
      </c>
      <c r="B22" s="15">
        <v>578.75699999999995</v>
      </c>
      <c r="C22" s="15">
        <v>225.52699999999999</v>
      </c>
      <c r="D22" s="15">
        <v>1937.2429999999999</v>
      </c>
      <c r="E22" s="15">
        <v>841.63199999999995</v>
      </c>
      <c r="F22" s="15">
        <v>590.96699999999998</v>
      </c>
      <c r="G22" s="15">
        <v>511.755</v>
      </c>
      <c r="H22" s="15">
        <v>2684.6819999999998</v>
      </c>
      <c r="I22" s="15">
        <v>508.12900000000002</v>
      </c>
      <c r="J22" s="15">
        <v>1319.056</v>
      </c>
      <c r="K22" s="15">
        <v>723.47400000000005</v>
      </c>
      <c r="L22" s="15">
        <v>1315.0930000000001</v>
      </c>
      <c r="M22" s="96">
        <v>3179.1134999999999</v>
      </c>
      <c r="N22" s="15">
        <v>672.32799999999997</v>
      </c>
      <c r="O22" s="15">
        <v>439.19</v>
      </c>
      <c r="P22" s="15">
        <v>760.67499999999995</v>
      </c>
      <c r="Q22" s="15">
        <v>1140.2950000000001</v>
      </c>
      <c r="R22" s="15">
        <v>1084.577</v>
      </c>
      <c r="S22" s="15">
        <v>1344.498</v>
      </c>
      <c r="T22" s="24">
        <v>1045.5150000000001</v>
      </c>
      <c r="U22" s="24">
        <v>678.625</v>
      </c>
      <c r="V22" s="24">
        <f t="shared" ref="V22:Y22" si="165">V70*V92</f>
        <v>960.96</v>
      </c>
      <c r="W22" s="24">
        <f t="shared" si="165"/>
        <v>840.84</v>
      </c>
      <c r="X22" s="24">
        <f t="shared" si="165"/>
        <v>982.80000000000007</v>
      </c>
      <c r="Y22" s="145">
        <f t="shared" si="165"/>
        <v>1135.68</v>
      </c>
      <c r="Z22" s="15">
        <f t="shared" ref="Z22:CK22" si="166">Z70*Z92</f>
        <v>703.25175149179302</v>
      </c>
      <c r="AA22" s="15">
        <f t="shared" si="166"/>
        <v>744.61950157954539</v>
      </c>
      <c r="AB22" s="15">
        <f t="shared" si="166"/>
        <v>781.85047665852289</v>
      </c>
      <c r="AC22" s="15">
        <f t="shared" si="166"/>
        <v>972.96948206393927</v>
      </c>
      <c r="AD22" s="15">
        <f t="shared" si="166"/>
        <v>982.69917688457872</v>
      </c>
      <c r="AE22" s="15">
        <f t="shared" si="166"/>
        <v>1042.1524770860956</v>
      </c>
      <c r="AF22" s="15">
        <f t="shared" si="166"/>
        <v>947.31660167126097</v>
      </c>
      <c r="AG22" s="15">
        <f t="shared" si="166"/>
        <v>1063.099741875526</v>
      </c>
      <c r="AH22" s="15">
        <f t="shared" si="166"/>
        <v>1175.9908097032603</v>
      </c>
      <c r="AI22" s="15">
        <f t="shared" si="166"/>
        <v>1068.9756460202636</v>
      </c>
      <c r="AJ22" s="15">
        <f t="shared" si="166"/>
        <v>1147.4704760661964</v>
      </c>
      <c r="AK22" s="96">
        <f t="shared" si="166"/>
        <v>1211.6245072280788</v>
      </c>
      <c r="AL22" s="15">
        <f t="shared" si="166"/>
        <v>1174.9648963224281</v>
      </c>
      <c r="AM22" s="15">
        <f t="shared" si="166"/>
        <v>1232.1181661661662</v>
      </c>
      <c r="AN22" s="15">
        <f t="shared" si="166"/>
        <v>1281.0405051168816</v>
      </c>
      <c r="AO22" s="15">
        <f t="shared" si="166"/>
        <v>1594.1837397010083</v>
      </c>
      <c r="AP22" s="15">
        <f t="shared" si="166"/>
        <v>1610.1255770980181</v>
      </c>
      <c r="AQ22" s="15">
        <f t="shared" si="166"/>
        <v>1707.538174512448</v>
      </c>
      <c r="AR22" s="15">
        <f t="shared" si="166"/>
        <v>1582.2910783139864</v>
      </c>
      <c r="AS22" s="15">
        <f t="shared" si="166"/>
        <v>1775.6822101079183</v>
      </c>
      <c r="AT22" s="15">
        <f t="shared" si="166"/>
        <v>1964.2427495622351</v>
      </c>
      <c r="AU22" s="15">
        <f t="shared" si="166"/>
        <v>1819.5061195302067</v>
      </c>
      <c r="AV22" s="15">
        <f t="shared" si="166"/>
        <v>1953.1123659884636</v>
      </c>
      <c r="AW22" s="96">
        <f t="shared" si="166"/>
        <v>1950.8470640365294</v>
      </c>
      <c r="AX22" s="15">
        <f t="shared" si="166"/>
        <v>1752.1700528315405</v>
      </c>
      <c r="AY22" s="15">
        <f t="shared" si="166"/>
        <v>1837.400044089183</v>
      </c>
      <c r="AZ22" s="15">
        <f t="shared" si="166"/>
        <v>2024.9769721195819</v>
      </c>
      <c r="BA22" s="15">
        <f t="shared" si="166"/>
        <v>2519.9713430821462</v>
      </c>
      <c r="BB22" s="15">
        <f t="shared" si="166"/>
        <v>2545.1710565129674</v>
      </c>
      <c r="BC22" s="15">
        <f t="shared" si="166"/>
        <v>2673.6901893430204</v>
      </c>
      <c r="BD22" s="15">
        <f t="shared" si="166"/>
        <v>2477.5763118625691</v>
      </c>
      <c r="BE22" s="15">
        <f t="shared" si="166"/>
        <v>2780.3911944235497</v>
      </c>
      <c r="BF22" s="15">
        <f t="shared" si="166"/>
        <v>3075.6422593551933</v>
      </c>
      <c r="BG22" s="15">
        <f t="shared" si="166"/>
        <v>2849.0113625872773</v>
      </c>
      <c r="BH22" s="15">
        <f t="shared" si="166"/>
        <v>3058.2141293086634</v>
      </c>
      <c r="BI22" s="96">
        <f t="shared" si="166"/>
        <v>3290.7045982471441</v>
      </c>
      <c r="BJ22" s="15">
        <f t="shared" si="166"/>
        <v>2368.0578264018259</v>
      </c>
      <c r="BK22" s="15">
        <f t="shared" si="166"/>
        <v>2483.2461595865302</v>
      </c>
      <c r="BL22" s="15">
        <f t="shared" si="166"/>
        <v>2736.756377819615</v>
      </c>
      <c r="BM22" s="15">
        <f t="shared" si="166"/>
        <v>3405.7412701755197</v>
      </c>
      <c r="BN22" s="15">
        <f t="shared" si="166"/>
        <v>3439.798682877276</v>
      </c>
      <c r="BO22" s="15">
        <f t="shared" si="166"/>
        <v>3613.4922908970921</v>
      </c>
      <c r="BP22" s="15">
        <f t="shared" si="166"/>
        <v>3381.9288293370851</v>
      </c>
      <c r="BQ22" s="15">
        <f t="shared" si="166"/>
        <v>3795.2756862560609</v>
      </c>
      <c r="BR22" s="15">
        <f t="shared" si="166"/>
        <v>4198.2978186537275</v>
      </c>
      <c r="BS22" s="15">
        <f t="shared" si="166"/>
        <v>3888.9432451020725</v>
      </c>
      <c r="BT22" s="15">
        <f t="shared" si="166"/>
        <v>4174.5081597182643</v>
      </c>
      <c r="BU22" s="96">
        <f t="shared" si="166"/>
        <v>4491.8611371763245</v>
      </c>
      <c r="BV22" s="15">
        <f t="shared" si="166"/>
        <v>3161.0730313072709</v>
      </c>
      <c r="BW22" s="15">
        <f t="shared" si="166"/>
        <v>3314.8356335088688</v>
      </c>
      <c r="BX22" s="15">
        <f t="shared" si="166"/>
        <v>3653.2413536238482</v>
      </c>
      <c r="BY22" s="15">
        <f t="shared" si="166"/>
        <v>4546.2559067318998</v>
      </c>
      <c r="BZ22" s="15">
        <f t="shared" si="166"/>
        <v>4591.7184657992193</v>
      </c>
      <c r="CA22" s="15">
        <f t="shared" si="166"/>
        <v>4823.5785892727117</v>
      </c>
      <c r="CB22" s="15">
        <f t="shared" si="166"/>
        <v>4514.4691557054894</v>
      </c>
      <c r="CC22" s="15">
        <f t="shared" si="166"/>
        <v>5167.5623602308824</v>
      </c>
      <c r="CD22" s="15">
        <f t="shared" si="166"/>
        <v>5716.3082680077805</v>
      </c>
      <c r="CE22" s="15">
        <f t="shared" si="166"/>
        <v>5295.0980102022941</v>
      </c>
      <c r="CF22" s="15">
        <f t="shared" si="166"/>
        <v>5739.64147581206</v>
      </c>
      <c r="CG22" s="96">
        <f t="shared" si="166"/>
        <v>6475.7832423774498</v>
      </c>
      <c r="CH22" s="15">
        <f t="shared" si="166"/>
        <v>4140.4261409567862</v>
      </c>
      <c r="CI22" s="15">
        <f t="shared" si="166"/>
        <v>4341.8269600304766</v>
      </c>
      <c r="CJ22" s="15">
        <f t="shared" si="166"/>
        <v>4785.0764123324116</v>
      </c>
      <c r="CK22" s="15">
        <f t="shared" si="166"/>
        <v>5954.7617575692229</v>
      </c>
      <c r="CL22" s="15">
        <f t="shared" ref="CL22:CS22" si="167">CL70*CL92</f>
        <v>6014.3093751449151</v>
      </c>
      <c r="CM22" s="15">
        <f t="shared" si="167"/>
        <v>6318.0036292058867</v>
      </c>
      <c r="CN22" s="15">
        <f t="shared" si="167"/>
        <v>5913.1269412956462</v>
      </c>
      <c r="CO22" s="15">
        <f t="shared" si="167"/>
        <v>6768.5593054697492</v>
      </c>
      <c r="CP22" s="15">
        <f t="shared" si="167"/>
        <v>7487.3158412410594</v>
      </c>
      <c r="CQ22" s="15">
        <f t="shared" si="167"/>
        <v>7074.3197779044003</v>
      </c>
      <c r="CR22" s="15">
        <f t="shared" si="167"/>
        <v>7668.2356270241007</v>
      </c>
      <c r="CS22" s="96">
        <f t="shared" si="167"/>
        <v>8651.7305969984263</v>
      </c>
    </row>
    <row r="23" spans="1:97" x14ac:dyDescent="0.25">
      <c r="A23" t="s">
        <v>5</v>
      </c>
      <c r="B23" s="15">
        <v>1443.3910000000001</v>
      </c>
      <c r="C23" s="15">
        <v>748.14300000000003</v>
      </c>
      <c r="D23" s="15">
        <v>1399.5440000000001</v>
      </c>
      <c r="E23" s="15">
        <v>2506.721</v>
      </c>
      <c r="F23" s="15">
        <v>1762.7895000000001</v>
      </c>
      <c r="G23" s="15">
        <v>1783.73</v>
      </c>
      <c r="H23" s="15">
        <v>2626.5050000000001</v>
      </c>
      <c r="I23" s="15">
        <v>1577.1310000000001</v>
      </c>
      <c r="J23" s="15">
        <v>4328.6610000000001</v>
      </c>
      <c r="K23" s="15">
        <v>2297.9850000000001</v>
      </c>
      <c r="L23" s="15">
        <v>6033.5350000000299</v>
      </c>
      <c r="M23" s="96">
        <v>3187.8090000000002</v>
      </c>
      <c r="N23" s="15">
        <v>1056.748</v>
      </c>
      <c r="O23" s="15">
        <v>604.54399999999998</v>
      </c>
      <c r="P23" s="15">
        <v>4455.8940000000002</v>
      </c>
      <c r="Q23" s="15">
        <v>5200.0320000000102</v>
      </c>
      <c r="R23" s="15">
        <v>4443.8230000000003</v>
      </c>
      <c r="S23" s="15">
        <v>9751.3800000000701</v>
      </c>
      <c r="T23" s="24">
        <v>4760.9380000000101</v>
      </c>
      <c r="U23" s="24">
        <v>5674.0470000000196</v>
      </c>
      <c r="V23" s="24">
        <f t="shared" ref="V23:Y23" si="168">V71*V93</f>
        <v>9835.2034056000011</v>
      </c>
      <c r="W23" s="24">
        <f t="shared" si="168"/>
        <v>9180.334951056002</v>
      </c>
      <c r="X23" s="24">
        <f t="shared" si="168"/>
        <v>9189.7468649928014</v>
      </c>
      <c r="Y23" s="145">
        <f t="shared" si="168"/>
        <v>10704.786706217779</v>
      </c>
      <c r="Z23" s="15">
        <f t="shared" ref="Z23:CK23" si="169">Z71*Z93</f>
        <v>674.02785054954381</v>
      </c>
      <c r="AA23" s="15">
        <f t="shared" si="169"/>
        <v>600.63108861764624</v>
      </c>
      <c r="AB23" s="15">
        <f t="shared" si="169"/>
        <v>4035.9484434221363</v>
      </c>
      <c r="AC23" s="15">
        <f t="shared" si="169"/>
        <v>4186.3546654961992</v>
      </c>
      <c r="AD23" s="15">
        <f t="shared" si="169"/>
        <v>5546.1243757776774</v>
      </c>
      <c r="AE23" s="15">
        <f t="shared" si="169"/>
        <v>7700.6115079506244</v>
      </c>
      <c r="AF23" s="15">
        <f t="shared" si="169"/>
        <v>4764.3772092472964</v>
      </c>
      <c r="AG23" s="15">
        <f t="shared" si="169"/>
        <v>6205.8824457615274</v>
      </c>
      <c r="AH23" s="15">
        <f t="shared" si="169"/>
        <v>7747.7472366427164</v>
      </c>
      <c r="AI23" s="15">
        <f t="shared" si="169"/>
        <v>5504.2862355119232</v>
      </c>
      <c r="AJ23" s="15">
        <f t="shared" si="169"/>
        <v>6922.9658529334911</v>
      </c>
      <c r="AK23" s="96">
        <f t="shared" si="169"/>
        <v>8600.3196452796128</v>
      </c>
      <c r="AL23" s="15">
        <f t="shared" si="169"/>
        <v>912.89758014977019</v>
      </c>
      <c r="AM23" s="15">
        <f t="shared" si="169"/>
        <v>805.81327891864862</v>
      </c>
      <c r="AN23" s="15">
        <f t="shared" si="169"/>
        <v>6384.083188286626</v>
      </c>
      <c r="AO23" s="15">
        <f t="shared" si="169"/>
        <v>5493.3203643958323</v>
      </c>
      <c r="AP23" s="15">
        <f t="shared" si="169"/>
        <v>7210.491560062339</v>
      </c>
      <c r="AQ23" s="15">
        <f t="shared" si="169"/>
        <v>7987.6428676892529</v>
      </c>
      <c r="AR23" s="15">
        <f t="shared" si="169"/>
        <v>6054.4069152666552</v>
      </c>
      <c r="AS23" s="15">
        <f t="shared" si="169"/>
        <v>7870.4666919410411</v>
      </c>
      <c r="AT23" s="15">
        <f t="shared" si="169"/>
        <v>8919.8627425019113</v>
      </c>
      <c r="AU23" s="15">
        <f t="shared" si="169"/>
        <v>6780.47276482917</v>
      </c>
      <c r="AV23" s="15">
        <f t="shared" si="169"/>
        <v>8654.6799397133491</v>
      </c>
      <c r="AW23" s="96">
        <f t="shared" si="169"/>
        <v>9814.1813329920133</v>
      </c>
      <c r="AX23" s="15">
        <f t="shared" si="169"/>
        <v>1221.2509261879377</v>
      </c>
      <c r="AY23" s="15">
        <f t="shared" si="169"/>
        <v>1074.8854964235804</v>
      </c>
      <c r="AZ23" s="15">
        <f t="shared" si="169"/>
        <v>9342.7397569285149</v>
      </c>
      <c r="BA23" s="15">
        <f t="shared" si="169"/>
        <v>9373.234060074521</v>
      </c>
      <c r="BB23" s="15">
        <f t="shared" si="169"/>
        <v>10552.038776454163</v>
      </c>
      <c r="BC23" s="15">
        <f t="shared" si="169"/>
        <v>11478.487352599064</v>
      </c>
      <c r="BD23" s="15">
        <f t="shared" si="169"/>
        <v>10301.110381164724</v>
      </c>
      <c r="BE23" s="15">
        <f t="shared" si="169"/>
        <v>11439.218104069554</v>
      </c>
      <c r="BF23" s="15">
        <f t="shared" si="169"/>
        <v>12870.074402287592</v>
      </c>
      <c r="BG23" s="15">
        <f t="shared" si="169"/>
        <v>11613.382302288584</v>
      </c>
      <c r="BH23" s="15">
        <f t="shared" si="169"/>
        <v>12668.643678209233</v>
      </c>
      <c r="BI23" s="96">
        <f t="shared" si="169"/>
        <v>14267.710858868249</v>
      </c>
      <c r="BJ23" s="15">
        <f t="shared" si="169"/>
        <v>1569.4535349287339</v>
      </c>
      <c r="BK23" s="15">
        <f t="shared" si="169"/>
        <v>1383.650778874412</v>
      </c>
      <c r="BL23" s="15">
        <f t="shared" si="169"/>
        <v>11764.656920210706</v>
      </c>
      <c r="BM23" s="15">
        <f t="shared" si="169"/>
        <v>11686.811315644482</v>
      </c>
      <c r="BN23" s="15">
        <f t="shared" si="169"/>
        <v>13115.808516771594</v>
      </c>
      <c r="BO23" s="15">
        <f t="shared" si="169"/>
        <v>14223.481136263124</v>
      </c>
      <c r="BP23" s="15">
        <f t="shared" si="169"/>
        <v>12681.132382592556</v>
      </c>
      <c r="BQ23" s="15">
        <f t="shared" si="169"/>
        <v>14047.948952817307</v>
      </c>
      <c r="BR23" s="15">
        <f t="shared" si="169"/>
        <v>15767.678670463631</v>
      </c>
      <c r="BS23" s="15">
        <f t="shared" si="169"/>
        <v>13973.052544151755</v>
      </c>
      <c r="BT23" s="15">
        <f t="shared" si="169"/>
        <v>15209.752750986345</v>
      </c>
      <c r="BU23" s="96">
        <f t="shared" si="169"/>
        <v>17092.047246697701</v>
      </c>
      <c r="BV23" s="15">
        <f t="shared" si="169"/>
        <v>1961.9109510074788</v>
      </c>
      <c r="BW23" s="15">
        <f t="shared" si="169"/>
        <v>1731.0336744202593</v>
      </c>
      <c r="BX23" s="15">
        <f t="shared" si="169"/>
        <v>14748.435230005025</v>
      </c>
      <c r="BY23" s="15">
        <f t="shared" si="169"/>
        <v>14871.112997221535</v>
      </c>
      <c r="BZ23" s="15">
        <f t="shared" si="169"/>
        <v>16676.409859207619</v>
      </c>
      <c r="CA23" s="15">
        <f t="shared" si="169"/>
        <v>18068.164344730441</v>
      </c>
      <c r="CB23" s="15">
        <f t="shared" si="169"/>
        <v>16320.043178926437</v>
      </c>
      <c r="CC23" s="15">
        <f t="shared" si="169"/>
        <v>18412.645393405302</v>
      </c>
      <c r="CD23" s="15">
        <f t="shared" si="169"/>
        <v>20637.624648828227</v>
      </c>
      <c r="CE23" s="15">
        <f t="shared" si="169"/>
        <v>18558.878329844003</v>
      </c>
      <c r="CF23" s="15">
        <f t="shared" si="169"/>
        <v>20360.4934937654</v>
      </c>
      <c r="CG23" s="96">
        <f t="shared" si="169"/>
        <v>22840.278524536207</v>
      </c>
      <c r="CH23" s="15">
        <f t="shared" si="169"/>
        <v>2558.3893978483752</v>
      </c>
      <c r="CI23" s="15">
        <f t="shared" si="169"/>
        <v>2254.4739609938497</v>
      </c>
      <c r="CJ23" s="15">
        <f t="shared" si="169"/>
        <v>19221.561033496015</v>
      </c>
      <c r="CK23" s="15">
        <f t="shared" si="169"/>
        <v>19355.01443642742</v>
      </c>
      <c r="CL23" s="15">
        <f t="shared" ref="CL23:CS23" si="170">CL71*CL93</f>
        <v>21685.326755749506</v>
      </c>
      <c r="CM23" s="15">
        <f t="shared" si="170"/>
        <v>23477.899466862847</v>
      </c>
      <c r="CN23" s="15">
        <f t="shared" si="170"/>
        <v>21191.095692674735</v>
      </c>
      <c r="CO23" s="15">
        <f t="shared" si="170"/>
        <v>23894.653692234024</v>
      </c>
      <c r="CP23" s="15">
        <f t="shared" si="170"/>
        <v>26768.143073605108</v>
      </c>
      <c r="CQ23" s="15">
        <f t="shared" si="170"/>
        <v>24541.115897630876</v>
      </c>
      <c r="CR23" s="15">
        <f t="shared" si="170"/>
        <v>26912.046135919816</v>
      </c>
      <c r="CS23" s="96">
        <f t="shared" si="170"/>
        <v>30178.382094682824</v>
      </c>
    </row>
    <row r="24" spans="1:97" x14ac:dyDescent="0.25">
      <c r="A24" t="s">
        <v>6</v>
      </c>
      <c r="B24" s="15">
        <v>900.697</v>
      </c>
      <c r="C24" s="15">
        <v>986.32799999999997</v>
      </c>
      <c r="D24" s="15">
        <v>1126.9590000000001</v>
      </c>
      <c r="E24" s="15">
        <v>1109.8240000000001</v>
      </c>
      <c r="F24" s="15">
        <v>1587.0785000000001</v>
      </c>
      <c r="G24" s="15">
        <v>1562.277</v>
      </c>
      <c r="H24" s="15">
        <v>1922.2380000000001</v>
      </c>
      <c r="I24" s="15">
        <v>1360.7660000000001</v>
      </c>
      <c r="J24" s="15">
        <v>2527.9119999999998</v>
      </c>
      <c r="K24" s="15">
        <v>2817.5140000000001</v>
      </c>
      <c r="L24" s="15">
        <v>1627.8630000000001</v>
      </c>
      <c r="M24" s="96">
        <v>5157.00000000002</v>
      </c>
      <c r="N24" s="15">
        <v>925.79899999999895</v>
      </c>
      <c r="O24" s="15">
        <v>756.42700000000002</v>
      </c>
      <c r="P24" s="15">
        <v>502.48700000000002</v>
      </c>
      <c r="Q24" s="15">
        <v>1484.2950000000001</v>
      </c>
      <c r="R24" s="15">
        <v>1717.1189999999999</v>
      </c>
      <c r="S24" s="15">
        <v>4255.2430000000004</v>
      </c>
      <c r="T24" s="24">
        <v>3443.99</v>
      </c>
      <c r="U24" s="24">
        <v>2777.319</v>
      </c>
      <c r="V24" s="24">
        <f t="shared" ref="V24:Y24" si="171">V72*V94</f>
        <v>5079.3600000000006</v>
      </c>
      <c r="W24" s="24">
        <f t="shared" si="171"/>
        <v>4490.3381823040008</v>
      </c>
      <c r="X24" s="24">
        <f t="shared" si="171"/>
        <v>4796.8358855372808</v>
      </c>
      <c r="Y24" s="145">
        <f t="shared" si="171"/>
        <v>5592.0587306126399</v>
      </c>
      <c r="Z24" s="15">
        <f t="shared" ref="Z24:CK24" si="172">Z72*Z94</f>
        <v>1758.3739939202324</v>
      </c>
      <c r="AA24" s="15">
        <f t="shared" si="172"/>
        <v>615.98811829263366</v>
      </c>
      <c r="AB24" s="15">
        <f t="shared" si="172"/>
        <v>1108.9941136629118</v>
      </c>
      <c r="AC24" s="15">
        <f t="shared" si="172"/>
        <v>2789.312327045724</v>
      </c>
      <c r="AD24" s="15">
        <f t="shared" si="172"/>
        <v>3003.1286014812486</v>
      </c>
      <c r="AE24" s="15">
        <f t="shared" si="172"/>
        <v>3879.1103285174499</v>
      </c>
      <c r="AF24" s="15">
        <f t="shared" si="172"/>
        <v>4616.5862263107219</v>
      </c>
      <c r="AG24" s="15">
        <f t="shared" si="172"/>
        <v>3358.3623932168671</v>
      </c>
      <c r="AH24" s="15">
        <f t="shared" si="172"/>
        <v>4409.4609048954389</v>
      </c>
      <c r="AI24" s="15">
        <f t="shared" si="172"/>
        <v>4624.2007684224263</v>
      </c>
      <c r="AJ24" s="15">
        <f t="shared" si="172"/>
        <v>3802.3186119240163</v>
      </c>
      <c r="AK24" s="96">
        <f t="shared" si="172"/>
        <v>4918.9696294175319</v>
      </c>
      <c r="AL24" s="15">
        <f t="shared" si="172"/>
        <v>2306.3632939624472</v>
      </c>
      <c r="AM24" s="15">
        <f t="shared" si="172"/>
        <v>826.26705089730046</v>
      </c>
      <c r="AN24" s="15">
        <f t="shared" si="172"/>
        <v>1473.2520542615978</v>
      </c>
      <c r="AO24" s="15">
        <f t="shared" si="172"/>
        <v>4412.1480201254226</v>
      </c>
      <c r="AP24" s="15">
        <f t="shared" si="172"/>
        <v>3940.695144485841</v>
      </c>
      <c r="AQ24" s="15">
        <f t="shared" si="172"/>
        <v>5043.2140336563825</v>
      </c>
      <c r="AR24" s="15">
        <f t="shared" si="172"/>
        <v>4881.6478911050281</v>
      </c>
      <c r="AS24" s="15">
        <f t="shared" si="172"/>
        <v>4267.6915794994302</v>
      </c>
      <c r="AT24" s="15">
        <f t="shared" si="172"/>
        <v>5592.1966754459145</v>
      </c>
      <c r="AU24" s="15">
        <f t="shared" si="172"/>
        <v>5425.1767004249823</v>
      </c>
      <c r="AV24" s="15">
        <f t="shared" si="172"/>
        <v>4683.8984544480281</v>
      </c>
      <c r="AW24" s="96">
        <f t="shared" si="172"/>
        <v>6149.4031142360636</v>
      </c>
      <c r="AX24" s="15">
        <f t="shared" si="172"/>
        <v>2684.977492404937</v>
      </c>
      <c r="AY24" s="15">
        <f t="shared" si="172"/>
        <v>1105.3588300906154</v>
      </c>
      <c r="AZ24" s="15">
        <f t="shared" si="172"/>
        <v>2083.1028050278919</v>
      </c>
      <c r="BA24" s="15">
        <f t="shared" si="172"/>
        <v>6456.9256861676877</v>
      </c>
      <c r="BB24" s="15">
        <f t="shared" si="172"/>
        <v>6723.9948698545277</v>
      </c>
      <c r="BC24" s="15">
        <f t="shared" si="172"/>
        <v>7310.756842762964</v>
      </c>
      <c r="BD24" s="15">
        <f t="shared" si="172"/>
        <v>7015.0774773060202</v>
      </c>
      <c r="BE24" s="15">
        <f t="shared" si="172"/>
        <v>7261.1508688551094</v>
      </c>
      <c r="BF24" s="15">
        <f t="shared" si="172"/>
        <v>8127.8988851805816</v>
      </c>
      <c r="BG24" s="15">
        <f t="shared" si="172"/>
        <v>7827.7468830694461</v>
      </c>
      <c r="BH24" s="15">
        <f t="shared" si="172"/>
        <v>8022.435205220394</v>
      </c>
      <c r="BI24" s="96">
        <f t="shared" si="172"/>
        <v>9001.4416975085896</v>
      </c>
      <c r="BJ24" s="15">
        <f t="shared" si="172"/>
        <v>3645.6839043352275</v>
      </c>
      <c r="BK24" s="15">
        <f t="shared" si="172"/>
        <v>1420.5183276016101</v>
      </c>
      <c r="BL24" s="15">
        <f t="shared" si="172"/>
        <v>2681.4826586110075</v>
      </c>
      <c r="BM24" s="15">
        <f t="shared" si="172"/>
        <v>8130.7536582858256</v>
      </c>
      <c r="BN24" s="15">
        <f t="shared" si="172"/>
        <v>8383.6655339775625</v>
      </c>
      <c r="BO24" s="15">
        <f t="shared" si="172"/>
        <v>9087.0104719779847</v>
      </c>
      <c r="BP24" s="15">
        <f t="shared" si="172"/>
        <v>8779.6072159931973</v>
      </c>
      <c r="BQ24" s="15">
        <f t="shared" si="172"/>
        <v>8938.804848290285</v>
      </c>
      <c r="BR24" s="15">
        <f t="shared" si="172"/>
        <v>9981.4784187091736</v>
      </c>
      <c r="BS24" s="15">
        <f t="shared" si="172"/>
        <v>9590.107540017334</v>
      </c>
      <c r="BT24" s="15">
        <f t="shared" si="172"/>
        <v>9652.477266033593</v>
      </c>
      <c r="BU24" s="96">
        <f t="shared" si="172"/>
        <v>10806.973982306943</v>
      </c>
      <c r="BV24" s="15">
        <f t="shared" si="172"/>
        <v>4448.8971446205296</v>
      </c>
      <c r="BW24" s="15">
        <f t="shared" si="172"/>
        <v>1775.7330185343631</v>
      </c>
      <c r="BX24" s="15">
        <f t="shared" si="172"/>
        <v>3354.7025378799908</v>
      </c>
      <c r="BY24" s="15">
        <f t="shared" si="172"/>
        <v>10192.8933851313</v>
      </c>
      <c r="BZ24" s="15">
        <f t="shared" si="172"/>
        <v>10667.960157771793</v>
      </c>
      <c r="CA24" s="15">
        <f t="shared" si="172"/>
        <v>11553.897789209042</v>
      </c>
      <c r="CB24" s="15">
        <f t="shared" si="172"/>
        <v>11152.782117192926</v>
      </c>
      <c r="CC24" s="15">
        <f t="shared" si="172"/>
        <v>11733.913835502082</v>
      </c>
      <c r="CD24" s="15">
        <f t="shared" si="172"/>
        <v>13082.722840387441</v>
      </c>
      <c r="CE24" s="15">
        <f t="shared" si="172"/>
        <v>12552.072114680885</v>
      </c>
      <c r="CF24" s="15">
        <f t="shared" si="172"/>
        <v>12946.019975103864</v>
      </c>
      <c r="CG24" s="96">
        <f t="shared" si="172"/>
        <v>14466.725860470227</v>
      </c>
      <c r="CH24" s="15">
        <f t="shared" si="172"/>
        <v>5825.3925219754092</v>
      </c>
      <c r="CI24" s="15">
        <f t="shared" si="172"/>
        <v>2315.6079156878559</v>
      </c>
      <c r="CJ24" s="15">
        <f t="shared" si="172"/>
        <v>4369.1174991517028</v>
      </c>
      <c r="CK24" s="15">
        <f t="shared" si="172"/>
        <v>13284.346390295152</v>
      </c>
      <c r="CL24" s="15">
        <f t="shared" ref="CL24:CS24" si="173">CL72*CL94</f>
        <v>13884.537283758342</v>
      </c>
      <c r="CM24" s="15">
        <f t="shared" si="173"/>
        <v>15024.219899656204</v>
      </c>
      <c r="CN24" s="15">
        <f t="shared" si="173"/>
        <v>14492.003300802819</v>
      </c>
      <c r="CO24" s="15">
        <f t="shared" si="173"/>
        <v>15236.141731463338</v>
      </c>
      <c r="CP24" s="15">
        <f t="shared" si="173"/>
        <v>16977.850001635397</v>
      </c>
      <c r="CQ24" s="15">
        <f t="shared" si="173"/>
        <v>16606.347935500689</v>
      </c>
      <c r="CR24" s="15">
        <f t="shared" si="173"/>
        <v>17119.018238896922</v>
      </c>
      <c r="CS24" s="96">
        <f t="shared" si="173"/>
        <v>19121.795545471232</v>
      </c>
    </row>
    <row r="25" spans="1:97" x14ac:dyDescent="0.25">
      <c r="A25" t="s">
        <v>7</v>
      </c>
      <c r="B25" s="15">
        <v>1123.3230000000001</v>
      </c>
      <c r="C25" s="15">
        <v>904.76700000000005</v>
      </c>
      <c r="D25" s="15">
        <v>1615.7190000000001</v>
      </c>
      <c r="E25" s="15">
        <v>1001.768</v>
      </c>
      <c r="F25" s="15">
        <v>973.64499999999998</v>
      </c>
      <c r="G25" s="15">
        <v>2195.38</v>
      </c>
      <c r="H25" s="15">
        <v>2185.8879999999999</v>
      </c>
      <c r="I25" s="15">
        <v>1202.1400000000001</v>
      </c>
      <c r="J25" s="15">
        <v>3381.5740000000001</v>
      </c>
      <c r="K25" s="15">
        <v>2536.0300000000002</v>
      </c>
      <c r="L25" s="15">
        <v>4341.701</v>
      </c>
      <c r="M25" s="96">
        <v>3936.7620000000002</v>
      </c>
      <c r="N25" s="15">
        <v>1277.04</v>
      </c>
      <c r="O25" s="15">
        <v>1869.077</v>
      </c>
      <c r="P25" s="15">
        <v>2772.25</v>
      </c>
      <c r="Q25" s="15">
        <v>1264.825</v>
      </c>
      <c r="R25" s="15">
        <v>1753.539</v>
      </c>
      <c r="S25" s="15">
        <v>3144.2359999999999</v>
      </c>
      <c r="T25" s="24">
        <v>2672.902</v>
      </c>
      <c r="U25" s="24">
        <v>3768.77000000001</v>
      </c>
      <c r="V25" s="24">
        <f t="shared" ref="V25:Y25" si="174">V73*V95</f>
        <v>4522</v>
      </c>
      <c r="W25" s="24">
        <f t="shared" si="174"/>
        <v>3702.5603999999998</v>
      </c>
      <c r="X25" s="24">
        <f t="shared" si="174"/>
        <v>4115.1862406368</v>
      </c>
      <c r="Y25" s="145">
        <f t="shared" si="174"/>
        <v>5202.4559022636486</v>
      </c>
      <c r="Z25" s="15">
        <f t="shared" ref="Z25:CK25" si="175">Z73*Z95</f>
        <v>1400.6946043418084</v>
      </c>
      <c r="AA25" s="15">
        <f t="shared" si="175"/>
        <v>1637.3094186499827</v>
      </c>
      <c r="AB25" s="15">
        <f t="shared" si="175"/>
        <v>820.41601643174454</v>
      </c>
      <c r="AC25" s="15">
        <f t="shared" si="175"/>
        <v>971.59898807463276</v>
      </c>
      <c r="AD25" s="15">
        <f t="shared" si="175"/>
        <v>2898.4434325540019</v>
      </c>
      <c r="AE25" s="15">
        <f t="shared" si="175"/>
        <v>3058.2127078152075</v>
      </c>
      <c r="AF25" s="15">
        <f t="shared" si="175"/>
        <v>3385.9387732716855</v>
      </c>
      <c r="AG25" s="15">
        <f t="shared" si="175"/>
        <v>4737.9841371079474</v>
      </c>
      <c r="AH25" s="15">
        <f t="shared" si="175"/>
        <v>3460.6761198102408</v>
      </c>
      <c r="AI25" s="15">
        <f t="shared" si="175"/>
        <v>3833.8284895191905</v>
      </c>
      <c r="AJ25" s="15">
        <f t="shared" si="175"/>
        <v>4671.6458034900106</v>
      </c>
      <c r="AK25" s="96">
        <f t="shared" si="175"/>
        <v>3918.1576255060636</v>
      </c>
      <c r="AL25" s="15">
        <f t="shared" si="175"/>
        <v>1711.2934248520712</v>
      </c>
      <c r="AM25" s="15">
        <f t="shared" si="175"/>
        <v>2126.9197848753029</v>
      </c>
      <c r="AN25" s="15">
        <f t="shared" si="175"/>
        <v>1089.6911700558044</v>
      </c>
      <c r="AO25" s="15">
        <f t="shared" si="175"/>
        <v>1290.728406458009</v>
      </c>
      <c r="AP25" s="15">
        <f t="shared" si="175"/>
        <v>4584.7721420043908</v>
      </c>
      <c r="AQ25" s="15">
        <f t="shared" si="175"/>
        <v>4012.976321609427</v>
      </c>
      <c r="AR25" s="15">
        <f t="shared" si="175"/>
        <v>4487.5204751657093</v>
      </c>
      <c r="AS25" s="15">
        <f t="shared" si="175"/>
        <v>5010.0158725910824</v>
      </c>
      <c r="AT25" s="15">
        <f t="shared" si="175"/>
        <v>4397.7083490808391</v>
      </c>
      <c r="AU25" s="15">
        <f t="shared" si="175"/>
        <v>4954.7768468612094</v>
      </c>
      <c r="AV25" s="15">
        <f t="shared" si="175"/>
        <v>5480.8398758989406</v>
      </c>
      <c r="AW25" s="96">
        <f t="shared" si="175"/>
        <v>4826.5951172106434</v>
      </c>
      <c r="AX25" s="15">
        <f t="shared" si="175"/>
        <v>2182.5125549444224</v>
      </c>
      <c r="AY25" s="15">
        <f t="shared" si="175"/>
        <v>2476.0764123719714</v>
      </c>
      <c r="AZ25" s="15">
        <f t="shared" si="175"/>
        <v>1545.2264990114311</v>
      </c>
      <c r="BA25" s="15">
        <f t="shared" si="175"/>
        <v>1825.0237332059658</v>
      </c>
      <c r="BB25" s="15">
        <f t="shared" si="175"/>
        <v>6646.2535395194591</v>
      </c>
      <c r="BC25" s="15">
        <f t="shared" si="175"/>
        <v>6782.7305652955811</v>
      </c>
      <c r="BD25" s="15">
        <f t="shared" si="175"/>
        <v>6505.2109234140671</v>
      </c>
      <c r="BE25" s="15">
        <f t="shared" si="175"/>
        <v>7199.5461968486388</v>
      </c>
      <c r="BF25" s="15">
        <f t="shared" si="175"/>
        <v>7482.3644598153342</v>
      </c>
      <c r="BG25" s="15">
        <f t="shared" si="175"/>
        <v>7201.4500825313953</v>
      </c>
      <c r="BH25" s="15">
        <f t="shared" si="175"/>
        <v>7908.0608105925621</v>
      </c>
      <c r="BI25" s="96">
        <f t="shared" si="175"/>
        <v>8266.8415991991424</v>
      </c>
      <c r="BJ25" s="15">
        <f t="shared" si="175"/>
        <v>2983.8294765659502</v>
      </c>
      <c r="BK25" s="15">
        <f t="shared" si="175"/>
        <v>3362.036347799371</v>
      </c>
      <c r="BL25" s="15">
        <f t="shared" si="175"/>
        <v>1985.8009022838894</v>
      </c>
      <c r="BM25" s="15">
        <f t="shared" si="175"/>
        <v>2349.2693113049659</v>
      </c>
      <c r="BN25" s="15">
        <f t="shared" si="175"/>
        <v>8369.1609454492864</v>
      </c>
      <c r="BO25" s="15">
        <f t="shared" si="175"/>
        <v>8456.8988476570521</v>
      </c>
      <c r="BP25" s="15">
        <f t="shared" si="175"/>
        <v>8166.6030296748377</v>
      </c>
      <c r="BQ25" s="15">
        <f t="shared" si="175"/>
        <v>9010.4760704656819</v>
      </c>
      <c r="BR25" s="15">
        <f t="shared" si="175"/>
        <v>9211.1287753229062</v>
      </c>
      <c r="BS25" s="15">
        <f t="shared" si="175"/>
        <v>8843.7515768383619</v>
      </c>
      <c r="BT25" s="15">
        <f t="shared" si="175"/>
        <v>9688.5035680715537</v>
      </c>
      <c r="BU25" s="96">
        <f t="shared" si="175"/>
        <v>9946.5434817405112</v>
      </c>
      <c r="BV25" s="15">
        <f t="shared" si="175"/>
        <v>3649.216268586883</v>
      </c>
      <c r="BW25" s="15">
        <f t="shared" si="175"/>
        <v>4102.7566570016334</v>
      </c>
      <c r="BX25" s="15">
        <f t="shared" si="175"/>
        <v>2482.3701052660995</v>
      </c>
      <c r="BY25" s="15">
        <f t="shared" si="175"/>
        <v>2939.0828598088765</v>
      </c>
      <c r="BZ25" s="15">
        <f t="shared" si="175"/>
        <v>10491.766055787008</v>
      </c>
      <c r="CA25" s="15">
        <f t="shared" si="175"/>
        <v>10761.147328632578</v>
      </c>
      <c r="CB25" s="15">
        <f t="shared" si="175"/>
        <v>10383.623632973469</v>
      </c>
      <c r="CC25" s="15">
        <f t="shared" si="175"/>
        <v>11674.977182018569</v>
      </c>
      <c r="CD25" s="15">
        <f t="shared" si="175"/>
        <v>12091.391770123009</v>
      </c>
      <c r="CE25" s="15">
        <f t="shared" si="175"/>
        <v>11591.504373956086</v>
      </c>
      <c r="CF25" s="15">
        <f t="shared" si="175"/>
        <v>12805.180511066439</v>
      </c>
      <c r="CG25" s="96">
        <f t="shared" si="175"/>
        <v>13340.425162251155</v>
      </c>
      <c r="CH25" s="15">
        <f t="shared" si="175"/>
        <v>4786.6455137127159</v>
      </c>
      <c r="CI25" s="15">
        <f t="shared" si="175"/>
        <v>5372.1556539200956</v>
      </c>
      <c r="CJ25" s="15">
        <f t="shared" si="175"/>
        <v>3237.0833934064412</v>
      </c>
      <c r="CK25" s="15">
        <f t="shared" si="175"/>
        <v>3827.8202640174486</v>
      </c>
      <c r="CL25" s="15">
        <f t="shared" ref="CL25:CS25" si="176">CL73*CL95</f>
        <v>13673.865630177985</v>
      </c>
      <c r="CM25" s="15">
        <f t="shared" si="176"/>
        <v>14005.822021332273</v>
      </c>
      <c r="CN25" s="15">
        <f t="shared" si="176"/>
        <v>13502.442869346196</v>
      </c>
      <c r="CO25" s="15">
        <f t="shared" si="176"/>
        <v>15170.547230343953</v>
      </c>
      <c r="CP25" s="15">
        <f t="shared" si="176"/>
        <v>15700.316307321915</v>
      </c>
      <c r="CQ25" s="15">
        <f t="shared" si="176"/>
        <v>15343.503141848179</v>
      </c>
      <c r="CR25" s="15">
        <f t="shared" si="176"/>
        <v>16941.209467315755</v>
      </c>
      <c r="CS25" s="96">
        <f t="shared" si="176"/>
        <v>17640.555329467952</v>
      </c>
    </row>
    <row r="26" spans="1:97" x14ac:dyDescent="0.25">
      <c r="A26" t="s">
        <v>8</v>
      </c>
      <c r="B26" s="15">
        <v>530.08399999999995</v>
      </c>
      <c r="C26" s="15">
        <v>451.44900000000001</v>
      </c>
      <c r="D26" s="15">
        <v>971.42899999999997</v>
      </c>
      <c r="E26" s="15">
        <v>2369.1405</v>
      </c>
      <c r="F26" s="15">
        <v>1384.3610000000001</v>
      </c>
      <c r="G26" s="15">
        <v>1154.6289999999999</v>
      </c>
      <c r="H26" s="15">
        <v>1420.0329999999999</v>
      </c>
      <c r="I26" s="15">
        <v>859.524</v>
      </c>
      <c r="J26" s="15">
        <v>2087.2635</v>
      </c>
      <c r="K26" s="15">
        <v>1430.2845</v>
      </c>
      <c r="L26" s="15">
        <v>3005.5030000000002</v>
      </c>
      <c r="M26" s="96">
        <v>3424.92</v>
      </c>
      <c r="N26" s="15">
        <v>1330.8430000000001</v>
      </c>
      <c r="O26" s="15">
        <v>1199.163</v>
      </c>
      <c r="P26" s="15">
        <v>3278.7629999999999</v>
      </c>
      <c r="Q26" s="15">
        <v>1240.7159999999999</v>
      </c>
      <c r="R26" s="15">
        <v>1410.462</v>
      </c>
      <c r="S26" s="15">
        <v>1192.8679999999999</v>
      </c>
      <c r="T26" s="24">
        <v>1095.511</v>
      </c>
      <c r="U26" s="24">
        <v>1414.9960000000001</v>
      </c>
      <c r="V26" s="24">
        <f t="shared" ref="V26:Y26" si="177">V74*V96</f>
        <v>5469.0636000000013</v>
      </c>
      <c r="W26" s="24">
        <f t="shared" si="177"/>
        <v>4365.0360000000001</v>
      </c>
      <c r="X26" s="24">
        <f t="shared" si="177"/>
        <v>5092.7448000000004</v>
      </c>
      <c r="Y26" s="145">
        <f t="shared" si="177"/>
        <v>6357.8154721536002</v>
      </c>
      <c r="Z26" s="15">
        <f t="shared" ref="Z26:CK26" si="178">Z74*Z96</f>
        <v>2465.7873446939907</v>
      </c>
      <c r="AA26" s="15">
        <f t="shared" si="178"/>
        <v>2492.2996331592735</v>
      </c>
      <c r="AB26" s="15">
        <f t="shared" si="178"/>
        <v>5335.5905704871138</v>
      </c>
      <c r="AC26" s="15">
        <f t="shared" si="178"/>
        <v>3842.5236771642494</v>
      </c>
      <c r="AD26" s="15">
        <f t="shared" si="178"/>
        <v>2643.8240692527966</v>
      </c>
      <c r="AE26" s="15">
        <f t="shared" si="178"/>
        <v>2666.9819713252723</v>
      </c>
      <c r="AF26" s="15">
        <f t="shared" si="178"/>
        <v>3291.4650773158451</v>
      </c>
      <c r="AG26" s="15">
        <f t="shared" si="178"/>
        <v>4654.3496909048399</v>
      </c>
      <c r="AH26" s="15">
        <f t="shared" si="178"/>
        <v>6100.8551152646514</v>
      </c>
      <c r="AI26" s="15">
        <f t="shared" si="178"/>
        <v>5519.3583618355251</v>
      </c>
      <c r="AJ26" s="15">
        <f t="shared" si="178"/>
        <v>5842.6446349849311</v>
      </c>
      <c r="AK26" s="96">
        <f t="shared" si="178"/>
        <v>6446.4105495347194</v>
      </c>
      <c r="AL26" s="15">
        <f t="shared" si="178"/>
        <v>3006.1004565102521</v>
      </c>
      <c r="AM26" s="15">
        <f t="shared" si="178"/>
        <v>3040.1650871392453</v>
      </c>
      <c r="AN26" s="15">
        <f t="shared" si="178"/>
        <v>6558.1780821899874</v>
      </c>
      <c r="AO26" s="15">
        <f t="shared" si="178"/>
        <v>5078.2791635792255</v>
      </c>
      <c r="AP26" s="15">
        <f t="shared" si="178"/>
        <v>3617.6383616172538</v>
      </c>
      <c r="AQ26" s="15">
        <f t="shared" si="178"/>
        <v>4169.9543158162041</v>
      </c>
      <c r="AR26" s="15">
        <f t="shared" si="178"/>
        <v>5018.5478646384809</v>
      </c>
      <c r="AS26" s="15">
        <f t="shared" si="178"/>
        <v>6867.1856045829627</v>
      </c>
      <c r="AT26" s="15">
        <f t="shared" si="178"/>
        <v>7704.849530946638</v>
      </c>
      <c r="AU26" s="15">
        <f t="shared" si="178"/>
        <v>7073.5502273159873</v>
      </c>
      <c r="AV26" s="15">
        <f t="shared" si="178"/>
        <v>7478.3921460166484</v>
      </c>
      <c r="AW26" s="96">
        <f t="shared" si="178"/>
        <v>8399.9186458151544</v>
      </c>
      <c r="AX26" s="15">
        <f t="shared" si="178"/>
        <v>3761.873367521287</v>
      </c>
      <c r="AY26" s="15">
        <f t="shared" si="178"/>
        <v>3785.5238800745283</v>
      </c>
      <c r="AZ26" s="15">
        <f t="shared" si="178"/>
        <v>8500.0960933052702</v>
      </c>
      <c r="BA26" s="15">
        <f t="shared" si="178"/>
        <v>6624.8601453423571</v>
      </c>
      <c r="BB26" s="15">
        <f t="shared" si="178"/>
        <v>4688.6546574140211</v>
      </c>
      <c r="BC26" s="15">
        <f t="shared" si="178"/>
        <v>5980.7020287053338</v>
      </c>
      <c r="BD26" s="15">
        <f t="shared" si="178"/>
        <v>7762.9046982632817</v>
      </c>
      <c r="BE26" s="15">
        <f t="shared" si="178"/>
        <v>10438.250043655098</v>
      </c>
      <c r="BF26" s="15">
        <f t="shared" si="178"/>
        <v>11582.595327688539</v>
      </c>
      <c r="BG26" s="15">
        <f t="shared" si="178"/>
        <v>10825.937559903152</v>
      </c>
      <c r="BH26" s="15">
        <f t="shared" si="178"/>
        <v>11371.404120917776</v>
      </c>
      <c r="BI26" s="96">
        <f t="shared" si="178"/>
        <v>12677.996370377756</v>
      </c>
      <c r="BJ26" s="15">
        <f t="shared" si="178"/>
        <v>5403.223377925694</v>
      </c>
      <c r="BK26" s="15">
        <f t="shared" si="178"/>
        <v>5409.0023039928401</v>
      </c>
      <c r="BL26" s="15">
        <f t="shared" si="178"/>
        <v>12067.388125545025</v>
      </c>
      <c r="BM26" s="15">
        <f t="shared" si="178"/>
        <v>8939.6507637901195</v>
      </c>
      <c r="BN26" s="15">
        <f t="shared" si="178"/>
        <v>6217.8039283826793</v>
      </c>
      <c r="BO26" s="15">
        <f t="shared" si="178"/>
        <v>7582.7120141774476</v>
      </c>
      <c r="BP26" s="15">
        <f t="shared" si="178"/>
        <v>9851.0219769336472</v>
      </c>
      <c r="BQ26" s="15">
        <f t="shared" si="178"/>
        <v>13167.064239065005</v>
      </c>
      <c r="BR26" s="15">
        <f t="shared" si="178"/>
        <v>14535.580851168535</v>
      </c>
      <c r="BS26" s="15">
        <f t="shared" si="178"/>
        <v>13477.156572744607</v>
      </c>
      <c r="BT26" s="15">
        <f t="shared" si="178"/>
        <v>14052.668670458681</v>
      </c>
      <c r="BU26" s="96">
        <f t="shared" si="178"/>
        <v>15565.081696588204</v>
      </c>
      <c r="BV26" s="15">
        <f t="shared" si="178"/>
        <v>6702.0039734769362</v>
      </c>
      <c r="BW26" s="15">
        <f t="shared" si="178"/>
        <v>6658.6521902634777</v>
      </c>
      <c r="BX26" s="15">
        <f t="shared" si="178"/>
        <v>14754.365284026435</v>
      </c>
      <c r="BY26" s="15">
        <f t="shared" si="178"/>
        <v>10959.853478717168</v>
      </c>
      <c r="BZ26" s="15">
        <f t="shared" si="178"/>
        <v>7668.5685290441397</v>
      </c>
      <c r="CA26" s="15">
        <f t="shared" si="178"/>
        <v>9498.4599736769978</v>
      </c>
      <c r="CB26" s="15">
        <f t="shared" si="178"/>
        <v>12432.892079211015</v>
      </c>
      <c r="CC26" s="15">
        <f t="shared" si="178"/>
        <v>17010.701555752908</v>
      </c>
      <c r="CD26" s="15">
        <f t="shared" si="178"/>
        <v>18848.528879975911</v>
      </c>
      <c r="CE26" s="15">
        <f t="shared" si="178"/>
        <v>17552.438889381709</v>
      </c>
      <c r="CF26" s="15">
        <f t="shared" si="178"/>
        <v>18546.533872561376</v>
      </c>
      <c r="CG26" s="96">
        <f t="shared" si="178"/>
        <v>20598.362731893216</v>
      </c>
      <c r="CH26" s="15">
        <f t="shared" si="178"/>
        <v>8731.0626109017558</v>
      </c>
      <c r="CI26" s="15">
        <f t="shared" si="178"/>
        <v>8707.3740895314404</v>
      </c>
      <c r="CJ26" s="15">
        <f t="shared" si="178"/>
        <v>19350.014953527265</v>
      </c>
      <c r="CK26" s="15">
        <f t="shared" si="178"/>
        <v>14351.019349948481</v>
      </c>
      <c r="CL26" s="15">
        <f t="shared" ref="CL26:CS26" si="179">CL74*CL96</f>
        <v>10020.317751660112</v>
      </c>
      <c r="CM26" s="15">
        <f t="shared" si="179"/>
        <v>12378.785649964184</v>
      </c>
      <c r="CN26" s="15">
        <f t="shared" si="179"/>
        <v>16192.156093136082</v>
      </c>
      <c r="CO26" s="15">
        <f t="shared" si="179"/>
        <v>22140.89570172325</v>
      </c>
      <c r="CP26" s="15">
        <f t="shared" si="179"/>
        <v>24508.861638094411</v>
      </c>
      <c r="CQ26" s="15">
        <f t="shared" si="179"/>
        <v>23262.444710663745</v>
      </c>
      <c r="CR26" s="15">
        <f t="shared" si="179"/>
        <v>24563.503041110736</v>
      </c>
      <c r="CS26" s="96">
        <f t="shared" si="179"/>
        <v>27264.448280205954</v>
      </c>
    </row>
    <row r="27" spans="1:97" x14ac:dyDescent="0.25">
      <c r="A27" t="s">
        <v>1</v>
      </c>
      <c r="B27" s="15">
        <v>575.85699999999997</v>
      </c>
      <c r="C27" s="15">
        <v>666.29300000000001</v>
      </c>
      <c r="D27" s="15">
        <v>984.51300000000003</v>
      </c>
      <c r="E27" s="15">
        <v>1944.9684999999999</v>
      </c>
      <c r="F27" s="15">
        <v>964.82</v>
      </c>
      <c r="G27" s="15">
        <v>901.69600000000003</v>
      </c>
      <c r="H27" s="15">
        <v>1385.125</v>
      </c>
      <c r="I27" s="15">
        <v>850.41600000000005</v>
      </c>
      <c r="J27" s="15">
        <v>1814.4455</v>
      </c>
      <c r="K27" s="15">
        <v>1688.5650000000001</v>
      </c>
      <c r="L27" s="15">
        <v>2676.241</v>
      </c>
      <c r="M27" s="96">
        <v>2987.9360000000001</v>
      </c>
      <c r="N27" s="15">
        <v>719.75</v>
      </c>
      <c r="O27" s="15">
        <v>1248.867</v>
      </c>
      <c r="P27" s="15">
        <v>2833.0650000000001</v>
      </c>
      <c r="Q27" s="15">
        <v>1805.7670000000001</v>
      </c>
      <c r="R27" s="15">
        <v>2847.5729999999999</v>
      </c>
      <c r="S27" s="15">
        <v>3257.7330000000002</v>
      </c>
      <c r="T27" s="24">
        <v>2006.0940000000001</v>
      </c>
      <c r="U27" s="24">
        <v>1248.374</v>
      </c>
      <c r="V27" s="24">
        <f t="shared" ref="V27:Y27" si="180">V75*V97</f>
        <v>3604.3560000000002</v>
      </c>
      <c r="W27" s="24">
        <f t="shared" si="180"/>
        <v>3129.2099999999996</v>
      </c>
      <c r="X27" s="24">
        <f t="shared" si="180"/>
        <v>3642.6599999999994</v>
      </c>
      <c r="Y27" s="145">
        <f t="shared" si="180"/>
        <v>6568.2480000000005</v>
      </c>
      <c r="Z27" s="15">
        <f t="shared" ref="Z27:CK27" si="181">Z75*Z97</f>
        <v>2286.7665930704834</v>
      </c>
      <c r="AA27" s="15">
        <f t="shared" si="181"/>
        <v>3297.5251658603338</v>
      </c>
      <c r="AB27" s="15">
        <f t="shared" si="181"/>
        <v>7657.9407733669314</v>
      </c>
      <c r="AC27" s="15">
        <f t="shared" si="181"/>
        <v>8228.9130573380626</v>
      </c>
      <c r="AD27" s="15">
        <f t="shared" si="181"/>
        <v>9412.3999846005408</v>
      </c>
      <c r="AE27" s="15">
        <f t="shared" si="181"/>
        <v>10028.963877677155</v>
      </c>
      <c r="AF27" s="15">
        <f t="shared" si="181"/>
        <v>7912.0924507807122</v>
      </c>
      <c r="AG27" s="15">
        <f t="shared" si="181"/>
        <v>7140.0679301725349</v>
      </c>
      <c r="AH27" s="15">
        <f t="shared" si="181"/>
        <v>7581.2970644517618</v>
      </c>
      <c r="AI27" s="15">
        <f t="shared" si="181"/>
        <v>6751.8818295316942</v>
      </c>
      <c r="AJ27" s="15">
        <f t="shared" si="181"/>
        <v>7376.4235299734519</v>
      </c>
      <c r="AK27" s="96">
        <f t="shared" si="181"/>
        <v>8963.6915576388856</v>
      </c>
      <c r="AL27" s="15">
        <f t="shared" si="181"/>
        <v>3547.2353756393809</v>
      </c>
      <c r="AM27" s="15">
        <f t="shared" si="181"/>
        <v>4751.8948756249492</v>
      </c>
      <c r="AN27" s="15">
        <f t="shared" si="181"/>
        <v>10496.938441341419</v>
      </c>
      <c r="AO27" s="15">
        <f t="shared" si="181"/>
        <v>10281.922306233573</v>
      </c>
      <c r="AP27" s="15">
        <f t="shared" si="181"/>
        <v>11469.64309841616</v>
      </c>
      <c r="AQ27" s="15">
        <f t="shared" si="181"/>
        <v>12508.075682424058</v>
      </c>
      <c r="AR27" s="15">
        <f t="shared" si="181"/>
        <v>10169.179847321688</v>
      </c>
      <c r="AS27" s="15">
        <f t="shared" si="181"/>
        <v>9287.2358608303657</v>
      </c>
      <c r="AT27" s="15">
        <f t="shared" si="181"/>
        <v>10516.690959814492</v>
      </c>
      <c r="AU27" s="15">
        <f t="shared" si="181"/>
        <v>9951.9826693837949</v>
      </c>
      <c r="AV27" s="15">
        <f t="shared" si="181"/>
        <v>10937.047751037189</v>
      </c>
      <c r="AW27" s="96">
        <f t="shared" si="181"/>
        <v>12311.086440510719</v>
      </c>
      <c r="AX27" s="15">
        <f t="shared" si="181"/>
        <v>4707.1177640794394</v>
      </c>
      <c r="AY27" s="15">
        <f t="shared" si="181"/>
        <v>6274.705215560105</v>
      </c>
      <c r="AZ27" s="15">
        <f t="shared" si="181"/>
        <v>14027.797666810035</v>
      </c>
      <c r="BA27" s="15">
        <f t="shared" si="181"/>
        <v>13617.311456654934</v>
      </c>
      <c r="BB27" s="15">
        <f t="shared" si="181"/>
        <v>14979.460830529295</v>
      </c>
      <c r="BC27" s="15">
        <f t="shared" si="181"/>
        <v>16293.30300679002</v>
      </c>
      <c r="BD27" s="15">
        <f t="shared" si="181"/>
        <v>13242.00181199466</v>
      </c>
      <c r="BE27" s="15">
        <f t="shared" si="181"/>
        <v>12081.481366827325</v>
      </c>
      <c r="BF27" s="15">
        <f t="shared" si="181"/>
        <v>14220.760796561961</v>
      </c>
      <c r="BG27" s="15">
        <f t="shared" si="181"/>
        <v>14323.283895478744</v>
      </c>
      <c r="BH27" s="15">
        <f t="shared" si="181"/>
        <v>15940.655967726709</v>
      </c>
      <c r="BI27" s="96">
        <f t="shared" si="181"/>
        <v>18288.042739919783</v>
      </c>
      <c r="BJ27" s="15">
        <f t="shared" si="181"/>
        <v>6744.0276702082328</v>
      </c>
      <c r="BK27" s="15">
        <f t="shared" si="181"/>
        <v>8909.0329019152905</v>
      </c>
      <c r="BL27" s="15">
        <f t="shared" si="181"/>
        <v>19768.958927436383</v>
      </c>
      <c r="BM27" s="15">
        <f t="shared" si="181"/>
        <v>19494.678270318498</v>
      </c>
      <c r="BN27" s="15">
        <f t="shared" si="181"/>
        <v>21348.789560667981</v>
      </c>
      <c r="BO27" s="15">
        <f t="shared" si="181"/>
        <v>23096.411265134899</v>
      </c>
      <c r="BP27" s="15">
        <f t="shared" si="181"/>
        <v>18582.096940045791</v>
      </c>
      <c r="BQ27" s="15">
        <f t="shared" si="181"/>
        <v>16872.948263607097</v>
      </c>
      <c r="BR27" s="15">
        <f t="shared" si="181"/>
        <v>19338.298852602955</v>
      </c>
      <c r="BS27" s="15">
        <f t="shared" si="181"/>
        <v>18680.709306324279</v>
      </c>
      <c r="BT27" s="15">
        <f t="shared" si="181"/>
        <v>20419.34690971001</v>
      </c>
      <c r="BU27" s="96">
        <f t="shared" si="181"/>
        <v>23083.846875870775</v>
      </c>
      <c r="BV27" s="15">
        <f t="shared" si="181"/>
        <v>8612.1813177206386</v>
      </c>
      <c r="BW27" s="15">
        <f t="shared" si="181"/>
        <v>11310.809779559208</v>
      </c>
      <c r="BX27" s="15">
        <f t="shared" si="181"/>
        <v>24945.373324564473</v>
      </c>
      <c r="BY27" s="15">
        <f t="shared" si="181"/>
        <v>24401.699419396806</v>
      </c>
      <c r="BZ27" s="15">
        <f t="shared" si="181"/>
        <v>26523.137113163146</v>
      </c>
      <c r="CA27" s="15">
        <f t="shared" si="181"/>
        <v>28498.224265323064</v>
      </c>
      <c r="CB27" s="15">
        <f t="shared" si="181"/>
        <v>22905.276319185421</v>
      </c>
      <c r="CC27" s="15">
        <f t="shared" si="181"/>
        <v>21199.883760617067</v>
      </c>
      <c r="CD27" s="15">
        <f t="shared" si="181"/>
        <v>24386.239090411058</v>
      </c>
      <c r="CE27" s="15">
        <f t="shared" si="181"/>
        <v>23777.366970202718</v>
      </c>
      <c r="CF27" s="15">
        <f t="shared" si="181"/>
        <v>26453.044921778626</v>
      </c>
      <c r="CG27" s="96">
        <f t="shared" si="181"/>
        <v>30100.533142606339</v>
      </c>
      <c r="CH27" s="15">
        <f t="shared" si="181"/>
        <v>11051.312853263986</v>
      </c>
      <c r="CI27" s="15">
        <f t="shared" si="181"/>
        <v>14557.091393544608</v>
      </c>
      <c r="CJ27" s="15">
        <f t="shared" si="181"/>
        <v>32209.236854015944</v>
      </c>
      <c r="CK27" s="15">
        <f t="shared" si="181"/>
        <v>31646.378060454135</v>
      </c>
      <c r="CL27" s="15">
        <f t="shared" ref="CL27:CS27" si="182">CL75*CL97</f>
        <v>34524.517212639643</v>
      </c>
      <c r="CM27" s="15">
        <f t="shared" si="182"/>
        <v>37205.766459613391</v>
      </c>
      <c r="CN27" s="15">
        <f t="shared" si="182"/>
        <v>29921.158789353438</v>
      </c>
      <c r="CO27" s="15">
        <f t="shared" si="182"/>
        <v>27714.380141563335</v>
      </c>
      <c r="CP27" s="15">
        <f t="shared" si="182"/>
        <v>31889.317613783078</v>
      </c>
      <c r="CQ27" s="15">
        <f t="shared" si="182"/>
        <v>31651.839819777862</v>
      </c>
      <c r="CR27" s="15">
        <f t="shared" si="182"/>
        <v>35155.331466114825</v>
      </c>
      <c r="CS27" s="96">
        <f t="shared" si="182"/>
        <v>39948.848433107494</v>
      </c>
    </row>
    <row r="28" spans="1:97" x14ac:dyDescent="0.25">
      <c r="A28" t="s">
        <v>2</v>
      </c>
      <c r="B28" s="15">
        <v>36.07</v>
      </c>
      <c r="C28" s="15">
        <v>113.072</v>
      </c>
      <c r="D28" s="15">
        <v>100.535</v>
      </c>
      <c r="E28" s="15">
        <v>47.24</v>
      </c>
      <c r="F28" s="15">
        <v>-34.981999999999999</v>
      </c>
      <c r="G28" s="15">
        <v>343.87400000000002</v>
      </c>
      <c r="H28" s="15">
        <v>392.88</v>
      </c>
      <c r="I28" s="15">
        <v>389.87099999999998</v>
      </c>
      <c r="J28" s="15">
        <v>1459.635</v>
      </c>
      <c r="K28" s="15">
        <v>429.95350000000002</v>
      </c>
      <c r="L28" s="15">
        <v>2127.8780000000002</v>
      </c>
      <c r="M28" s="96">
        <v>2183.3744999999999</v>
      </c>
      <c r="N28" s="15">
        <v>793.25400000000002</v>
      </c>
      <c r="O28" s="15">
        <v>856.61</v>
      </c>
      <c r="P28" s="15">
        <v>1754.029</v>
      </c>
      <c r="Q28" s="15">
        <v>419.62599999999998</v>
      </c>
      <c r="R28" s="15">
        <v>1222.71</v>
      </c>
      <c r="S28" s="15">
        <v>1751.6020000000001</v>
      </c>
      <c r="T28" s="24">
        <v>817.55</v>
      </c>
      <c r="U28" s="24">
        <v>2241.4050000000002</v>
      </c>
      <c r="V28" s="24">
        <f t="shared" ref="V28:Y28" si="183">V76*V98</f>
        <v>2687.4960000000005</v>
      </c>
      <c r="W28" s="24">
        <f t="shared" si="183"/>
        <v>2435.58</v>
      </c>
      <c r="X28" s="24">
        <f t="shared" si="183"/>
        <v>2875.6350000000002</v>
      </c>
      <c r="Y28" s="145">
        <f t="shared" si="183"/>
        <v>3803.5672500000001</v>
      </c>
      <c r="Z28" s="15">
        <f t="shared" ref="Z28:CK28" si="184">Z76*Z98</f>
        <v>1822.0977377790966</v>
      </c>
      <c r="AA28" s="15">
        <f t="shared" si="184"/>
        <v>1649.2839422204031</v>
      </c>
      <c r="AB28" s="15">
        <f t="shared" si="184"/>
        <v>3606.8775762203941</v>
      </c>
      <c r="AC28" s="15">
        <f t="shared" si="184"/>
        <v>3549.9091142444045</v>
      </c>
      <c r="AD28" s="15">
        <f t="shared" si="184"/>
        <v>4603.1457634460558</v>
      </c>
      <c r="AE28" s="15">
        <f t="shared" si="184"/>
        <v>5909.9000531032507</v>
      </c>
      <c r="AF28" s="15">
        <f t="shared" si="184"/>
        <v>6011.7254111408083</v>
      </c>
      <c r="AG28" s="15">
        <f t="shared" si="184"/>
        <v>7808.7504814305503</v>
      </c>
      <c r="AH28" s="15">
        <f t="shared" si="184"/>
        <v>9984.7553480062033</v>
      </c>
      <c r="AI28" s="15">
        <f t="shared" si="184"/>
        <v>10116.093535190208</v>
      </c>
      <c r="AJ28" s="15">
        <f t="shared" si="184"/>
        <v>11795.731217150213</v>
      </c>
      <c r="AK28" s="96">
        <f t="shared" si="184"/>
        <v>13545.135832421787</v>
      </c>
      <c r="AL28" s="15">
        <f t="shared" si="184"/>
        <v>5029.083554315881</v>
      </c>
      <c r="AM28" s="15">
        <f t="shared" si="184"/>
        <v>3815.4834202979232</v>
      </c>
      <c r="AN28" s="15">
        <f t="shared" si="184"/>
        <v>7677.6581164254521</v>
      </c>
      <c r="AO28" s="15">
        <f t="shared" si="184"/>
        <v>7342.8840270718883</v>
      </c>
      <c r="AP28" s="15">
        <f t="shared" si="184"/>
        <v>8409.4882419221085</v>
      </c>
      <c r="AQ28" s="15">
        <f t="shared" si="184"/>
        <v>9399.3195085025127</v>
      </c>
      <c r="AR28" s="15">
        <f t="shared" si="184"/>
        <v>8399.6143175493435</v>
      </c>
      <c r="AS28" s="15">
        <f t="shared" si="184"/>
        <v>10298.188573432011</v>
      </c>
      <c r="AT28" s="15">
        <f t="shared" si="184"/>
        <v>12745.021207759279</v>
      </c>
      <c r="AU28" s="15">
        <f t="shared" si="184"/>
        <v>12059.013769169094</v>
      </c>
      <c r="AV28" s="15">
        <f t="shared" si="184"/>
        <v>13352.701043484765</v>
      </c>
      <c r="AW28" s="96">
        <f t="shared" si="184"/>
        <v>14980.775203059502</v>
      </c>
      <c r="AX28" s="15">
        <f t="shared" si="184"/>
        <v>6346.59172302977</v>
      </c>
      <c r="AY28" s="15">
        <f t="shared" si="184"/>
        <v>4861.3843328425355</v>
      </c>
      <c r="AZ28" s="15">
        <f t="shared" si="184"/>
        <v>10884.938714725615</v>
      </c>
      <c r="BA28" s="15">
        <f t="shared" si="184"/>
        <v>10423.506234459974</v>
      </c>
      <c r="BB28" s="15">
        <f t="shared" si="184"/>
        <v>12410.913214962773</v>
      </c>
      <c r="BC28" s="15">
        <f t="shared" si="184"/>
        <v>13412.0298636277</v>
      </c>
      <c r="BD28" s="15">
        <f t="shared" si="184"/>
        <v>11923.21668019708</v>
      </c>
      <c r="BE28" s="15">
        <f t="shared" si="184"/>
        <v>14527.442866043781</v>
      </c>
      <c r="BF28" s="15">
        <f t="shared" si="184"/>
        <v>17601.263005287059</v>
      </c>
      <c r="BG28" s="15">
        <f t="shared" si="184"/>
        <v>16040.850076862675</v>
      </c>
      <c r="BH28" s="15">
        <f t="shared" si="184"/>
        <v>17594.728264929432</v>
      </c>
      <c r="BI28" s="96">
        <f t="shared" si="184"/>
        <v>19260.113196360697</v>
      </c>
      <c r="BJ28" s="15">
        <f t="shared" si="184"/>
        <v>7800.8301462822719</v>
      </c>
      <c r="BK28" s="15">
        <f t="shared" si="184"/>
        <v>5953.8182620429207</v>
      </c>
      <c r="BL28" s="15">
        <f t="shared" si="184"/>
        <v>13472.660807259404</v>
      </c>
      <c r="BM28" s="15">
        <f t="shared" si="184"/>
        <v>13591.685565075468</v>
      </c>
      <c r="BN28" s="15">
        <f t="shared" si="184"/>
        <v>16424.52117732976</v>
      </c>
      <c r="BO28" s="15">
        <f t="shared" si="184"/>
        <v>17961.820260578839</v>
      </c>
      <c r="BP28" s="15">
        <f t="shared" si="184"/>
        <v>17092.274801302108</v>
      </c>
      <c r="BQ28" s="15">
        <f t="shared" si="184"/>
        <v>20746.298414433873</v>
      </c>
      <c r="BR28" s="15">
        <f t="shared" si="184"/>
        <v>25032.316757581801</v>
      </c>
      <c r="BS28" s="15">
        <f t="shared" si="184"/>
        <v>23354.503715897961</v>
      </c>
      <c r="BT28" s="15">
        <f t="shared" si="184"/>
        <v>25123.542204503141</v>
      </c>
      <c r="BU28" s="96">
        <f t="shared" si="184"/>
        <v>27490.720611442619</v>
      </c>
      <c r="BV28" s="15">
        <f t="shared" si="184"/>
        <v>11377.918587542903</v>
      </c>
      <c r="BW28" s="15">
        <f t="shared" si="184"/>
        <v>8484.4812169290144</v>
      </c>
      <c r="BX28" s="15">
        <f t="shared" si="184"/>
        <v>18909.195815254625</v>
      </c>
      <c r="BY28" s="15">
        <f t="shared" si="184"/>
        <v>18801.74417432542</v>
      </c>
      <c r="BZ28" s="15">
        <f t="shared" si="184"/>
        <v>21821.205643429996</v>
      </c>
      <c r="CA28" s="15">
        <f t="shared" si="184"/>
        <v>23460.226251377539</v>
      </c>
      <c r="CB28" s="15">
        <f t="shared" si="184"/>
        <v>21911.45735998949</v>
      </c>
      <c r="CC28" s="15">
        <f t="shared" si="184"/>
        <v>26981.884823022749</v>
      </c>
      <c r="CD28" s="15">
        <f t="shared" si="184"/>
        <v>32399.30300797915</v>
      </c>
      <c r="CE28" s="15">
        <f t="shared" si="184"/>
        <v>29987.615696759833</v>
      </c>
      <c r="CF28" s="15">
        <f t="shared" si="184"/>
        <v>32354.172984952311</v>
      </c>
      <c r="CG28" s="96">
        <f t="shared" si="184"/>
        <v>35164.230509816305</v>
      </c>
      <c r="CH28" s="15">
        <f t="shared" si="184"/>
        <v>14207.414960745762</v>
      </c>
      <c r="CI28" s="15">
        <f t="shared" si="184"/>
        <v>10577.61025932353</v>
      </c>
      <c r="CJ28" s="15">
        <f t="shared" si="184"/>
        <v>23589.68724959057</v>
      </c>
      <c r="CK28" s="15">
        <f t="shared" si="184"/>
        <v>23539.215356746354</v>
      </c>
      <c r="CL28" s="15">
        <f t="shared" ref="CL28:CS28" si="185">CL76*CL98</f>
        <v>27496.956551836258</v>
      </c>
      <c r="CM28" s="15">
        <f t="shared" si="185"/>
        <v>29760.116466170573</v>
      </c>
      <c r="CN28" s="15">
        <f t="shared" si="185"/>
        <v>28055.880112214367</v>
      </c>
      <c r="CO28" s="15">
        <f t="shared" si="185"/>
        <v>34643.325240326216</v>
      </c>
      <c r="CP28" s="15">
        <f t="shared" si="185"/>
        <v>41682.553453915985</v>
      </c>
      <c r="CQ28" s="15">
        <f t="shared" si="185"/>
        <v>39566.196408980933</v>
      </c>
      <c r="CR28" s="15">
        <f t="shared" si="185"/>
        <v>42818.195166456091</v>
      </c>
      <c r="CS28" s="96">
        <f t="shared" si="185"/>
        <v>46671.948310879212</v>
      </c>
    </row>
    <row r="29" spans="1:97" s="5" customFormat="1" x14ac:dyDescent="0.25">
      <c r="A29" s="1" t="s">
        <v>3</v>
      </c>
      <c r="B29" s="16">
        <f>SUM(B22:B28)</f>
        <v>5188.1790000000001</v>
      </c>
      <c r="C29" s="16">
        <f t="shared" ref="C29:Q29" si="186">SUM(C22:C28)</f>
        <v>4095.5790000000006</v>
      </c>
      <c r="D29" s="16">
        <f t="shared" si="186"/>
        <v>8135.942</v>
      </c>
      <c r="E29" s="16">
        <f t="shared" si="186"/>
        <v>9821.2939999999999</v>
      </c>
      <c r="F29" s="16">
        <f t="shared" si="186"/>
        <v>7228.6789999999992</v>
      </c>
      <c r="G29" s="16">
        <f t="shared" si="186"/>
        <v>8453.3410000000003</v>
      </c>
      <c r="H29" s="16">
        <f t="shared" si="186"/>
        <v>12617.350999999999</v>
      </c>
      <c r="I29" s="16">
        <f t="shared" si="186"/>
        <v>6747.9770000000008</v>
      </c>
      <c r="J29" s="16">
        <f t="shared" si="186"/>
        <v>16918.547000000002</v>
      </c>
      <c r="K29" s="16">
        <f t="shared" si="186"/>
        <v>11923.806</v>
      </c>
      <c r="L29" s="16">
        <f t="shared" si="186"/>
        <v>21127.814000000031</v>
      </c>
      <c r="M29" s="97">
        <f t="shared" si="186"/>
        <v>24056.915000000023</v>
      </c>
      <c r="N29" s="16">
        <f t="shared" si="186"/>
        <v>6775.7619999999988</v>
      </c>
      <c r="O29" s="16">
        <f t="shared" si="186"/>
        <v>6973.8779999999997</v>
      </c>
      <c r="P29" s="16">
        <f t="shared" si="186"/>
        <v>16357.163</v>
      </c>
      <c r="Q29" s="16">
        <f t="shared" si="186"/>
        <v>12555.556000000011</v>
      </c>
      <c r="R29" s="16">
        <f>SUM(R22:R28)</f>
        <v>14479.803</v>
      </c>
      <c r="S29" s="16">
        <f>SUM(S22:S28)</f>
        <v>24697.560000000067</v>
      </c>
      <c r="T29" s="146">
        <f t="shared" ref="T29:Y29" si="187">SUM(T22:T28)</f>
        <v>15842.500000000011</v>
      </c>
      <c r="U29" s="146">
        <f t="shared" si="187"/>
        <v>17803.536000000029</v>
      </c>
      <c r="V29" s="146">
        <f t="shared" si="187"/>
        <v>32158.439005600001</v>
      </c>
      <c r="W29" s="146">
        <f t="shared" si="187"/>
        <v>28143.899533360003</v>
      </c>
      <c r="X29" s="146">
        <f t="shared" si="187"/>
        <v>30695.60879116688</v>
      </c>
      <c r="Y29" s="147">
        <f t="shared" si="187"/>
        <v>39364.612061247673</v>
      </c>
      <c r="Z29" s="16">
        <f t="shared" ref="Z29:CK29" si="188">SUM(Z22:Z28)</f>
        <v>11110.99987584695</v>
      </c>
      <c r="AA29" s="16">
        <f t="shared" si="188"/>
        <v>11037.65686837982</v>
      </c>
      <c r="AB29" s="16">
        <f t="shared" si="188"/>
        <v>23347.617970249754</v>
      </c>
      <c r="AC29" s="16">
        <f t="shared" si="188"/>
        <v>24541.581311427213</v>
      </c>
      <c r="AD29" s="16">
        <f t="shared" si="188"/>
        <v>29089.765403996902</v>
      </c>
      <c r="AE29" s="16">
        <f t="shared" si="188"/>
        <v>34285.932923475055</v>
      </c>
      <c r="AF29" s="16">
        <f t="shared" si="188"/>
        <v>30929.501749738334</v>
      </c>
      <c r="AG29" s="16">
        <f t="shared" si="188"/>
        <v>34968.496820469794</v>
      </c>
      <c r="AH29" s="16">
        <f t="shared" si="188"/>
        <v>40460.782598774276</v>
      </c>
      <c r="AI29" s="16">
        <f t="shared" si="188"/>
        <v>37418.624866031234</v>
      </c>
      <c r="AJ29" s="16">
        <f t="shared" si="188"/>
        <v>41559.200126522308</v>
      </c>
      <c r="AK29" s="97">
        <f t="shared" si="188"/>
        <v>47604.309347026676</v>
      </c>
      <c r="AL29" s="16">
        <f t="shared" si="188"/>
        <v>17687.938581752231</v>
      </c>
      <c r="AM29" s="16">
        <f t="shared" si="188"/>
        <v>16598.661663919534</v>
      </c>
      <c r="AN29" s="16">
        <f t="shared" si="188"/>
        <v>34960.84155767777</v>
      </c>
      <c r="AO29" s="16">
        <f t="shared" si="188"/>
        <v>35493.466027564958</v>
      </c>
      <c r="AP29" s="16">
        <f t="shared" si="188"/>
        <v>40842.854125606107</v>
      </c>
      <c r="AQ29" s="16">
        <f t="shared" si="188"/>
        <v>44828.720904210291</v>
      </c>
      <c r="AR29" s="16">
        <f t="shared" si="188"/>
        <v>40593.208389360894</v>
      </c>
      <c r="AS29" s="16">
        <f t="shared" si="188"/>
        <v>45376.466392984803</v>
      </c>
      <c r="AT29" s="16">
        <f t="shared" si="188"/>
        <v>51840.572215111308</v>
      </c>
      <c r="AU29" s="16">
        <f t="shared" si="188"/>
        <v>48064.479097514442</v>
      </c>
      <c r="AV29" s="16">
        <f t="shared" si="188"/>
        <v>52540.671576587381</v>
      </c>
      <c r="AW29" s="97">
        <f t="shared" si="188"/>
        <v>58432.806917860624</v>
      </c>
      <c r="AX29" s="16">
        <f t="shared" si="188"/>
        <v>22656.493880999333</v>
      </c>
      <c r="AY29" s="16">
        <f t="shared" si="188"/>
        <v>21415.334211452519</v>
      </c>
      <c r="AZ29" s="16">
        <f t="shared" si="188"/>
        <v>48408.878507928333</v>
      </c>
      <c r="BA29" s="16">
        <f t="shared" si="188"/>
        <v>50840.832658987587</v>
      </c>
      <c r="BB29" s="16">
        <f t="shared" si="188"/>
        <v>58546.486945247205</v>
      </c>
      <c r="BC29" s="16">
        <f t="shared" si="188"/>
        <v>63931.699849123681</v>
      </c>
      <c r="BD29" s="16">
        <f t="shared" si="188"/>
        <v>59227.098284202402</v>
      </c>
      <c r="BE29" s="16">
        <f t="shared" si="188"/>
        <v>65727.480640723064</v>
      </c>
      <c r="BF29" s="16">
        <f t="shared" si="188"/>
        <v>74960.599136176257</v>
      </c>
      <c r="BG29" s="16">
        <f t="shared" si="188"/>
        <v>70681.662162721273</v>
      </c>
      <c r="BH29" s="16">
        <f t="shared" si="188"/>
        <v>76564.142176904759</v>
      </c>
      <c r="BI29" s="97">
        <f t="shared" si="188"/>
        <v>85052.851060481364</v>
      </c>
      <c r="BJ29" s="16">
        <f t="shared" si="188"/>
        <v>30515.105936647935</v>
      </c>
      <c r="BK29" s="16">
        <f t="shared" si="188"/>
        <v>28921.305081812978</v>
      </c>
      <c r="BL29" s="16">
        <f t="shared" si="188"/>
        <v>64477.704719166031</v>
      </c>
      <c r="BM29" s="16">
        <f t="shared" si="188"/>
        <v>67598.590154594887</v>
      </c>
      <c r="BN29" s="16">
        <f t="shared" si="188"/>
        <v>77299.548345456147</v>
      </c>
      <c r="BO29" s="16">
        <f t="shared" si="188"/>
        <v>84021.826286686439</v>
      </c>
      <c r="BP29" s="16">
        <f t="shared" si="188"/>
        <v>78534.665175879214</v>
      </c>
      <c r="BQ29" s="16">
        <f t="shared" si="188"/>
        <v>86578.816474935302</v>
      </c>
      <c r="BR29" s="16">
        <f t="shared" si="188"/>
        <v>98064.780144502729</v>
      </c>
      <c r="BS29" s="16">
        <f t="shared" si="188"/>
        <v>91808.224501076358</v>
      </c>
      <c r="BT29" s="16">
        <f t="shared" si="188"/>
        <v>98320.799529481592</v>
      </c>
      <c r="BU29" s="97">
        <f t="shared" si="188"/>
        <v>108477.07503182309</v>
      </c>
      <c r="BV29" s="16">
        <f t="shared" si="188"/>
        <v>39913.201274262639</v>
      </c>
      <c r="BW29" s="16">
        <f t="shared" si="188"/>
        <v>37378.302170216826</v>
      </c>
      <c r="BX29" s="16">
        <f t="shared" si="188"/>
        <v>82847.6836506205</v>
      </c>
      <c r="BY29" s="16">
        <f t="shared" si="188"/>
        <v>86712.642221333008</v>
      </c>
      <c r="BZ29" s="16">
        <f t="shared" si="188"/>
        <v>98440.765824202914</v>
      </c>
      <c r="CA29" s="16">
        <f t="shared" si="188"/>
        <v>106663.69854222237</v>
      </c>
      <c r="CB29" s="16">
        <f t="shared" si="188"/>
        <v>99620.543843184249</v>
      </c>
      <c r="CC29" s="16">
        <f t="shared" si="188"/>
        <v>112181.56891054955</v>
      </c>
      <c r="CD29" s="16">
        <f t="shared" si="188"/>
        <v>127162.11850571257</v>
      </c>
      <c r="CE29" s="16">
        <f t="shared" si="188"/>
        <v>119314.97438502754</v>
      </c>
      <c r="CF29" s="16">
        <f t="shared" si="188"/>
        <v>129205.08723504008</v>
      </c>
      <c r="CG29" s="97">
        <f t="shared" si="188"/>
        <v>142986.3391739509</v>
      </c>
      <c r="CH29" s="16">
        <f t="shared" si="188"/>
        <v>51300.643999404798</v>
      </c>
      <c r="CI29" s="16">
        <f t="shared" si="188"/>
        <v>48126.140233031852</v>
      </c>
      <c r="CJ29" s="16">
        <f t="shared" si="188"/>
        <v>106761.77739552034</v>
      </c>
      <c r="CK29" s="16">
        <f t="shared" si="188"/>
        <v>111958.55561545822</v>
      </c>
      <c r="CL29" s="16">
        <f t="shared" ref="CL29:CS29" si="189">SUM(CL22:CL28)</f>
        <v>127299.83056096674</v>
      </c>
      <c r="CM29" s="16">
        <f t="shared" si="189"/>
        <v>138170.61359280537</v>
      </c>
      <c r="CN29" s="16">
        <f t="shared" si="189"/>
        <v>129267.86379882329</v>
      </c>
      <c r="CO29" s="16">
        <f t="shared" si="189"/>
        <v>145568.50304312387</v>
      </c>
      <c r="CP29" s="16">
        <f t="shared" si="189"/>
        <v>165014.35792959697</v>
      </c>
      <c r="CQ29" s="16">
        <f t="shared" si="189"/>
        <v>158045.76769230666</v>
      </c>
      <c r="CR29" s="16">
        <f t="shared" si="189"/>
        <v>171177.53914283821</v>
      </c>
      <c r="CS29" s="97">
        <f t="shared" si="189"/>
        <v>189477.7085908131</v>
      </c>
    </row>
    <row r="31" spans="1:97" s="116" customFormat="1" x14ac:dyDescent="0.25">
      <c r="A31" s="63"/>
      <c r="B31" s="63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5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5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5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5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5"/>
      <c r="BJ31" s="114"/>
      <c r="BK31" s="114"/>
      <c r="BL31" s="114"/>
      <c r="BM31" s="114"/>
      <c r="BN31" s="114"/>
      <c r="BO31" s="114"/>
      <c r="BP31" s="114"/>
      <c r="BQ31" s="114"/>
      <c r="BR31" s="114"/>
      <c r="BS31" s="114"/>
      <c r="BT31" s="114"/>
      <c r="BU31" s="115"/>
      <c r="BV31" s="114"/>
      <c r="BW31" s="114"/>
      <c r="BX31" s="114"/>
      <c r="BY31" s="114"/>
      <c r="BZ31" s="114"/>
      <c r="CA31" s="114"/>
      <c r="CB31" s="114"/>
      <c r="CC31" s="114"/>
      <c r="CD31" s="114"/>
      <c r="CE31" s="114"/>
      <c r="CF31" s="114"/>
      <c r="CG31" s="115"/>
      <c r="CH31" s="114"/>
      <c r="CI31" s="114"/>
      <c r="CJ31" s="114"/>
      <c r="CK31" s="114"/>
      <c r="CL31" s="114"/>
      <c r="CM31" s="114"/>
      <c r="CN31" s="114"/>
      <c r="CO31" s="114"/>
      <c r="CP31" s="114"/>
      <c r="CQ31" s="114"/>
      <c r="CR31" s="114"/>
      <c r="CS31" s="115"/>
    </row>
    <row r="32" spans="1:97" s="104" customFormat="1" x14ac:dyDescent="0.25">
      <c r="A32" s="104" t="s">
        <v>9</v>
      </c>
      <c r="B32" s="104">
        <f>B21</f>
        <v>42005</v>
      </c>
      <c r="C32" s="104">
        <f t="shared" ref="C32:BN32" si="190">C21</f>
        <v>42036</v>
      </c>
      <c r="D32" s="104">
        <f t="shared" si="190"/>
        <v>42064</v>
      </c>
      <c r="E32" s="104">
        <f t="shared" si="190"/>
        <v>42095</v>
      </c>
      <c r="F32" s="104">
        <f t="shared" si="190"/>
        <v>42125</v>
      </c>
      <c r="G32" s="104">
        <f t="shared" si="190"/>
        <v>42156</v>
      </c>
      <c r="H32" s="104">
        <f t="shared" si="190"/>
        <v>42186</v>
      </c>
      <c r="I32" s="104">
        <f t="shared" si="190"/>
        <v>42217</v>
      </c>
      <c r="J32" s="104">
        <f t="shared" si="190"/>
        <v>42248</v>
      </c>
      <c r="K32" s="104">
        <f t="shared" si="190"/>
        <v>42278</v>
      </c>
      <c r="L32" s="104">
        <f t="shared" si="190"/>
        <v>42309</v>
      </c>
      <c r="M32" s="105">
        <f t="shared" si="190"/>
        <v>42339</v>
      </c>
      <c r="N32" s="144">
        <f t="shared" si="190"/>
        <v>42370</v>
      </c>
      <c r="O32" s="144">
        <f t="shared" si="190"/>
        <v>42401</v>
      </c>
      <c r="P32" s="144">
        <f t="shared" si="190"/>
        <v>42430</v>
      </c>
      <c r="Q32" s="144">
        <f t="shared" si="190"/>
        <v>42461</v>
      </c>
      <c r="R32" s="144">
        <f t="shared" si="190"/>
        <v>42491</v>
      </c>
      <c r="S32" s="144">
        <f t="shared" si="190"/>
        <v>42522</v>
      </c>
      <c r="T32" s="144">
        <f t="shared" si="190"/>
        <v>42552</v>
      </c>
      <c r="U32" s="144">
        <f t="shared" si="190"/>
        <v>42583</v>
      </c>
      <c r="V32" s="104">
        <f t="shared" si="190"/>
        <v>42614</v>
      </c>
      <c r="W32" s="104">
        <f t="shared" si="190"/>
        <v>42644</v>
      </c>
      <c r="X32" s="104">
        <f t="shared" si="190"/>
        <v>42675</v>
      </c>
      <c r="Y32" s="105">
        <f t="shared" si="190"/>
        <v>42705</v>
      </c>
      <c r="Z32" s="104">
        <f t="shared" si="190"/>
        <v>42752</v>
      </c>
      <c r="AA32" s="104">
        <f t="shared" si="190"/>
        <v>42783</v>
      </c>
      <c r="AB32" s="380">
        <f t="shared" si="190"/>
        <v>42811</v>
      </c>
      <c r="AC32" s="104">
        <f t="shared" si="190"/>
        <v>42842</v>
      </c>
      <c r="AD32" s="104">
        <f t="shared" si="190"/>
        <v>42872</v>
      </c>
      <c r="AE32" s="104">
        <f t="shared" si="190"/>
        <v>42903</v>
      </c>
      <c r="AF32" s="104">
        <f t="shared" si="190"/>
        <v>42933</v>
      </c>
      <c r="AG32" s="104">
        <f t="shared" si="190"/>
        <v>42964</v>
      </c>
      <c r="AH32" s="104">
        <f t="shared" si="190"/>
        <v>42995</v>
      </c>
      <c r="AI32" s="104">
        <f t="shared" si="190"/>
        <v>43025</v>
      </c>
      <c r="AJ32" s="104">
        <f t="shared" si="190"/>
        <v>43056</v>
      </c>
      <c r="AK32" s="105">
        <f t="shared" si="190"/>
        <v>43086</v>
      </c>
      <c r="AL32" s="104">
        <f t="shared" si="190"/>
        <v>43118</v>
      </c>
      <c r="AM32" s="104">
        <f t="shared" si="190"/>
        <v>43149</v>
      </c>
      <c r="AN32" s="104">
        <f t="shared" si="190"/>
        <v>43177</v>
      </c>
      <c r="AO32" s="104">
        <f t="shared" si="190"/>
        <v>43208</v>
      </c>
      <c r="AP32" s="104">
        <f t="shared" si="190"/>
        <v>43238</v>
      </c>
      <c r="AQ32" s="104">
        <f t="shared" si="190"/>
        <v>43269</v>
      </c>
      <c r="AR32" s="104">
        <f t="shared" si="190"/>
        <v>43299</v>
      </c>
      <c r="AS32" s="104">
        <f t="shared" si="190"/>
        <v>43330</v>
      </c>
      <c r="AT32" s="104">
        <f t="shared" si="190"/>
        <v>43361</v>
      </c>
      <c r="AU32" s="104">
        <f t="shared" si="190"/>
        <v>43391</v>
      </c>
      <c r="AV32" s="104">
        <f t="shared" si="190"/>
        <v>43422</v>
      </c>
      <c r="AW32" s="105">
        <f t="shared" si="190"/>
        <v>43452</v>
      </c>
      <c r="AX32" s="104">
        <f t="shared" si="190"/>
        <v>43483</v>
      </c>
      <c r="AY32" s="104">
        <f t="shared" si="190"/>
        <v>43514</v>
      </c>
      <c r="AZ32" s="104">
        <f t="shared" si="190"/>
        <v>43542</v>
      </c>
      <c r="BA32" s="104">
        <f t="shared" si="190"/>
        <v>43573</v>
      </c>
      <c r="BB32" s="104">
        <f t="shared" si="190"/>
        <v>43603</v>
      </c>
      <c r="BC32" s="104">
        <f t="shared" si="190"/>
        <v>43634</v>
      </c>
      <c r="BD32" s="104">
        <f t="shared" si="190"/>
        <v>43664</v>
      </c>
      <c r="BE32" s="104">
        <f t="shared" si="190"/>
        <v>43695</v>
      </c>
      <c r="BF32" s="104">
        <f t="shared" si="190"/>
        <v>43726</v>
      </c>
      <c r="BG32" s="104">
        <f t="shared" si="190"/>
        <v>43756</v>
      </c>
      <c r="BH32" s="104">
        <f t="shared" si="190"/>
        <v>43787</v>
      </c>
      <c r="BI32" s="105">
        <f t="shared" si="190"/>
        <v>43817</v>
      </c>
      <c r="BJ32" s="104">
        <f t="shared" si="190"/>
        <v>43848</v>
      </c>
      <c r="BK32" s="104">
        <f t="shared" si="190"/>
        <v>43879</v>
      </c>
      <c r="BL32" s="104">
        <f t="shared" si="190"/>
        <v>43908</v>
      </c>
      <c r="BM32" s="104">
        <f t="shared" si="190"/>
        <v>43939</v>
      </c>
      <c r="BN32" s="104">
        <f t="shared" si="190"/>
        <v>43969</v>
      </c>
      <c r="BO32" s="104">
        <f t="shared" ref="BO32:CS32" si="191">BO21</f>
        <v>44000</v>
      </c>
      <c r="BP32" s="104">
        <f t="shared" si="191"/>
        <v>44030</v>
      </c>
      <c r="BQ32" s="104">
        <f t="shared" si="191"/>
        <v>44061</v>
      </c>
      <c r="BR32" s="104">
        <f t="shared" si="191"/>
        <v>44092</v>
      </c>
      <c r="BS32" s="104">
        <f t="shared" si="191"/>
        <v>44122</v>
      </c>
      <c r="BT32" s="104">
        <f t="shared" si="191"/>
        <v>44153</v>
      </c>
      <c r="BU32" s="105">
        <f t="shared" si="191"/>
        <v>44183</v>
      </c>
      <c r="BV32" s="104">
        <f t="shared" si="191"/>
        <v>44214</v>
      </c>
      <c r="BW32" s="104">
        <f t="shared" si="191"/>
        <v>44245</v>
      </c>
      <c r="BX32" s="104">
        <f t="shared" si="191"/>
        <v>44273</v>
      </c>
      <c r="BY32" s="104">
        <f t="shared" si="191"/>
        <v>44304</v>
      </c>
      <c r="BZ32" s="104">
        <f t="shared" si="191"/>
        <v>44334</v>
      </c>
      <c r="CA32" s="104">
        <f t="shared" si="191"/>
        <v>44365</v>
      </c>
      <c r="CB32" s="104">
        <f t="shared" si="191"/>
        <v>44395</v>
      </c>
      <c r="CC32" s="104">
        <f t="shared" si="191"/>
        <v>44426</v>
      </c>
      <c r="CD32" s="104">
        <f t="shared" si="191"/>
        <v>44457</v>
      </c>
      <c r="CE32" s="104">
        <f t="shared" si="191"/>
        <v>44487</v>
      </c>
      <c r="CF32" s="104">
        <f t="shared" si="191"/>
        <v>44518</v>
      </c>
      <c r="CG32" s="105">
        <f t="shared" si="191"/>
        <v>44548</v>
      </c>
      <c r="CH32" s="104">
        <f t="shared" si="191"/>
        <v>44579</v>
      </c>
      <c r="CI32" s="104">
        <f t="shared" si="191"/>
        <v>44610</v>
      </c>
      <c r="CJ32" s="104">
        <f t="shared" si="191"/>
        <v>44638</v>
      </c>
      <c r="CK32" s="104">
        <f t="shared" si="191"/>
        <v>44669</v>
      </c>
      <c r="CL32" s="104">
        <f t="shared" si="191"/>
        <v>44699</v>
      </c>
      <c r="CM32" s="104">
        <f t="shared" si="191"/>
        <v>44730</v>
      </c>
      <c r="CN32" s="104">
        <f t="shared" si="191"/>
        <v>44760</v>
      </c>
      <c r="CO32" s="104">
        <f t="shared" si="191"/>
        <v>44791</v>
      </c>
      <c r="CP32" s="104">
        <f t="shared" si="191"/>
        <v>44822</v>
      </c>
      <c r="CQ32" s="104">
        <f t="shared" si="191"/>
        <v>44852</v>
      </c>
      <c r="CR32" s="104">
        <f t="shared" si="191"/>
        <v>44883</v>
      </c>
      <c r="CS32" s="105">
        <f t="shared" si="191"/>
        <v>44913</v>
      </c>
    </row>
    <row r="33" spans="1:97" x14ac:dyDescent="0.25">
      <c r="A33" t="s">
        <v>4</v>
      </c>
      <c r="B33" s="8">
        <v>18</v>
      </c>
      <c r="C33">
        <v>18</v>
      </c>
      <c r="D33">
        <v>20</v>
      </c>
      <c r="E33">
        <v>20</v>
      </c>
      <c r="F33">
        <v>19</v>
      </c>
      <c r="G33">
        <v>18</v>
      </c>
      <c r="H33">
        <v>23</v>
      </c>
      <c r="I33">
        <v>23</v>
      </c>
      <c r="J33">
        <v>24</v>
      </c>
      <c r="K33">
        <v>24</v>
      </c>
      <c r="L33">
        <v>23</v>
      </c>
      <c r="M33" s="36">
        <v>25</v>
      </c>
      <c r="N33">
        <v>37</v>
      </c>
      <c r="O33">
        <v>36</v>
      </c>
      <c r="P33">
        <v>37</v>
      </c>
      <c r="Q33">
        <v>36</v>
      </c>
      <c r="R33">
        <v>32</v>
      </c>
      <c r="S33" s="15">
        <v>30</v>
      </c>
      <c r="T33" s="148">
        <v>29</v>
      </c>
      <c r="U33" s="148">
        <v>26</v>
      </c>
      <c r="V33" s="148">
        <f>U33</f>
        <v>26</v>
      </c>
      <c r="W33" s="148">
        <f t="shared" ref="W33:Y33" si="192">V33</f>
        <v>26</v>
      </c>
      <c r="X33" s="148">
        <f t="shared" si="192"/>
        <v>26</v>
      </c>
      <c r="Y33" s="149">
        <f t="shared" si="192"/>
        <v>26</v>
      </c>
      <c r="Z33" s="15">
        <v>40</v>
      </c>
      <c r="AA33" s="15">
        <f t="shared" ref="AA33" si="193">Z33</f>
        <v>40</v>
      </c>
      <c r="AB33" s="15">
        <f t="shared" ref="AB33" si="194">AA33</f>
        <v>40</v>
      </c>
      <c r="AC33" s="15">
        <f t="shared" ref="AC33" si="195">AB33</f>
        <v>40</v>
      </c>
      <c r="AD33" s="15">
        <f t="shared" ref="AD33" si="196">AC33</f>
        <v>40</v>
      </c>
      <c r="AE33" s="15">
        <f t="shared" ref="AE33" si="197">AD33</f>
        <v>40</v>
      </c>
      <c r="AF33" s="15">
        <f t="shared" ref="AF33" si="198">AE33</f>
        <v>40</v>
      </c>
      <c r="AG33" s="15">
        <f t="shared" ref="AG33" si="199">AF33</f>
        <v>40</v>
      </c>
      <c r="AH33" s="15">
        <f t="shared" ref="AH33" si="200">AG33</f>
        <v>40</v>
      </c>
      <c r="AI33" s="15">
        <f t="shared" ref="AI33" si="201">AH33</f>
        <v>40</v>
      </c>
      <c r="AJ33" s="15">
        <f t="shared" ref="AJ33" si="202">AI33</f>
        <v>40</v>
      </c>
      <c r="AK33" s="96">
        <f t="shared" ref="AK33" si="203">AJ33</f>
        <v>40</v>
      </c>
      <c r="AL33" s="15">
        <v>60</v>
      </c>
      <c r="AM33" s="15">
        <f t="shared" ref="AM33" si="204">AL33</f>
        <v>60</v>
      </c>
      <c r="AN33" s="15">
        <f t="shared" ref="AN33" si="205">AM33</f>
        <v>60</v>
      </c>
      <c r="AO33" s="15">
        <f t="shared" ref="AO33" si="206">AN33</f>
        <v>60</v>
      </c>
      <c r="AP33" s="15">
        <f t="shared" ref="AP33" si="207">AO33</f>
        <v>60</v>
      </c>
      <c r="AQ33" s="15">
        <f t="shared" ref="AQ33" si="208">AP33</f>
        <v>60</v>
      </c>
      <c r="AR33" s="15">
        <f t="shared" ref="AR33" si="209">AQ33</f>
        <v>60</v>
      </c>
      <c r="AS33" s="15">
        <f t="shared" ref="AS33" si="210">AR33</f>
        <v>60</v>
      </c>
      <c r="AT33" s="15">
        <f t="shared" ref="AT33" si="211">AS33</f>
        <v>60</v>
      </c>
      <c r="AU33" s="15">
        <f t="shared" ref="AU33" si="212">AT33</f>
        <v>60</v>
      </c>
      <c r="AV33" s="15">
        <f t="shared" ref="AV33" si="213">AU33</f>
        <v>60</v>
      </c>
      <c r="AW33" s="96">
        <f t="shared" ref="AW33" si="214">AV33</f>
        <v>60</v>
      </c>
      <c r="AX33" s="15">
        <v>80</v>
      </c>
      <c r="AY33" s="15">
        <f t="shared" ref="AY33" si="215">AX33</f>
        <v>80</v>
      </c>
      <c r="AZ33" s="15">
        <f t="shared" ref="AZ33" si="216">AY33</f>
        <v>80</v>
      </c>
      <c r="BA33" s="15">
        <f t="shared" ref="BA33" si="217">AZ33</f>
        <v>80</v>
      </c>
      <c r="BB33" s="15">
        <f t="shared" ref="BB33" si="218">BA33</f>
        <v>80</v>
      </c>
      <c r="BC33" s="15">
        <f t="shared" ref="BC33" si="219">BB33</f>
        <v>80</v>
      </c>
      <c r="BD33" s="15">
        <f t="shared" ref="BD33" si="220">BC33</f>
        <v>80</v>
      </c>
      <c r="BE33" s="15">
        <f t="shared" ref="BE33" si="221">BD33</f>
        <v>80</v>
      </c>
      <c r="BF33" s="15">
        <f t="shared" ref="BF33" si="222">BE33</f>
        <v>80</v>
      </c>
      <c r="BG33" s="15">
        <f t="shared" ref="BG33" si="223">BF33</f>
        <v>80</v>
      </c>
      <c r="BH33" s="15">
        <f t="shared" ref="BH33" si="224">BG33</f>
        <v>80</v>
      </c>
      <c r="BI33" s="96">
        <f t="shared" ref="BI33" si="225">BH33</f>
        <v>80</v>
      </c>
      <c r="BJ33" s="15">
        <v>100</v>
      </c>
      <c r="BK33" s="15">
        <f t="shared" ref="BK33" si="226">BJ33</f>
        <v>100</v>
      </c>
      <c r="BL33" s="15">
        <f t="shared" ref="BL33" si="227">BK33</f>
        <v>100</v>
      </c>
      <c r="BM33" s="15">
        <f t="shared" ref="BM33" si="228">BL33</f>
        <v>100</v>
      </c>
      <c r="BN33" s="15">
        <f t="shared" ref="BN33" si="229">BM33</f>
        <v>100</v>
      </c>
      <c r="BO33" s="15">
        <f t="shared" ref="BO33" si="230">BN33</f>
        <v>100</v>
      </c>
      <c r="BP33" s="15">
        <f t="shared" ref="BP33" si="231">BO33</f>
        <v>100</v>
      </c>
      <c r="BQ33" s="15">
        <f t="shared" ref="BQ33" si="232">BP33</f>
        <v>100</v>
      </c>
      <c r="BR33" s="15">
        <f t="shared" ref="BR33" si="233">BQ33</f>
        <v>100</v>
      </c>
      <c r="BS33" s="15">
        <f t="shared" ref="BS33" si="234">BR33</f>
        <v>100</v>
      </c>
      <c r="BT33" s="15">
        <f t="shared" ref="BT33" si="235">BS33</f>
        <v>100</v>
      </c>
      <c r="BU33" s="96">
        <f t="shared" ref="BU33" si="236">BT33</f>
        <v>100</v>
      </c>
      <c r="BV33" s="15">
        <v>120</v>
      </c>
      <c r="BW33" s="15">
        <f t="shared" ref="BW33" si="237">BV33</f>
        <v>120</v>
      </c>
      <c r="BX33" s="15">
        <f t="shared" ref="BX33" si="238">BW33</f>
        <v>120</v>
      </c>
      <c r="BY33" s="15">
        <f t="shared" ref="BY33" si="239">BX33</f>
        <v>120</v>
      </c>
      <c r="BZ33" s="15">
        <f t="shared" ref="BZ33" si="240">BY33</f>
        <v>120</v>
      </c>
      <c r="CA33" s="15">
        <f t="shared" ref="CA33" si="241">BZ33</f>
        <v>120</v>
      </c>
      <c r="CB33" s="15">
        <f t="shared" ref="CB33" si="242">CA33</f>
        <v>120</v>
      </c>
      <c r="CC33" s="15">
        <f t="shared" ref="CC33" si="243">CB33</f>
        <v>120</v>
      </c>
      <c r="CD33" s="15">
        <f t="shared" ref="CD33" si="244">CC33</f>
        <v>120</v>
      </c>
      <c r="CE33" s="15">
        <f t="shared" ref="CE33" si="245">CD33</f>
        <v>120</v>
      </c>
      <c r="CF33" s="15">
        <f t="shared" ref="CF33" si="246">CE33</f>
        <v>120</v>
      </c>
      <c r="CG33" s="96">
        <f t="shared" ref="CG33" si="247">CF33</f>
        <v>120</v>
      </c>
      <c r="CH33" s="15">
        <v>140</v>
      </c>
      <c r="CI33" s="15">
        <f t="shared" ref="CI33" si="248">CH33</f>
        <v>140</v>
      </c>
      <c r="CJ33" s="15">
        <f t="shared" ref="CJ33" si="249">CI33</f>
        <v>140</v>
      </c>
      <c r="CK33" s="15">
        <f t="shared" ref="CK33" si="250">CJ33</f>
        <v>140</v>
      </c>
      <c r="CL33" s="15">
        <f t="shared" ref="CL33" si="251">CK33</f>
        <v>140</v>
      </c>
      <c r="CM33" s="15">
        <f t="shared" ref="CM33" si="252">CL33</f>
        <v>140</v>
      </c>
      <c r="CN33" s="15">
        <f t="shared" ref="CN33" si="253">CM33</f>
        <v>140</v>
      </c>
      <c r="CO33" s="15">
        <f t="shared" ref="CO33" si="254">CN33</f>
        <v>140</v>
      </c>
      <c r="CP33" s="15">
        <f t="shared" ref="CP33" si="255">CO33</f>
        <v>140</v>
      </c>
      <c r="CQ33" s="15">
        <f t="shared" ref="CQ33" si="256">CP33</f>
        <v>140</v>
      </c>
      <c r="CR33" s="15">
        <f t="shared" ref="CR33" si="257">CQ33</f>
        <v>140</v>
      </c>
      <c r="CS33" s="96">
        <f t="shared" ref="CS33" si="258">CR33</f>
        <v>140</v>
      </c>
    </row>
    <row r="34" spans="1:97" x14ac:dyDescent="0.25">
      <c r="A34" t="s">
        <v>5</v>
      </c>
      <c r="B34" s="26">
        <v>219</v>
      </c>
      <c r="C34" s="27">
        <v>143</v>
      </c>
      <c r="D34" s="27">
        <v>228</v>
      </c>
      <c r="E34" s="27">
        <v>279</v>
      </c>
      <c r="F34" s="27">
        <v>249</v>
      </c>
      <c r="G34" s="27">
        <v>246</v>
      </c>
      <c r="H34" s="27">
        <v>269</v>
      </c>
      <c r="I34">
        <v>261</v>
      </c>
      <c r="J34">
        <v>350</v>
      </c>
      <c r="K34">
        <v>279</v>
      </c>
      <c r="L34">
        <v>494</v>
      </c>
      <c r="M34" s="36">
        <v>344</v>
      </c>
      <c r="N34">
        <v>134</v>
      </c>
      <c r="O34">
        <v>122</v>
      </c>
      <c r="P34">
        <v>363</v>
      </c>
      <c r="Q34">
        <v>339</v>
      </c>
      <c r="R34">
        <v>535</v>
      </c>
      <c r="S34" s="15">
        <v>985</v>
      </c>
      <c r="T34" s="172">
        <v>680</v>
      </c>
      <c r="U34" s="173">
        <v>814</v>
      </c>
      <c r="V34" s="173">
        <f t="shared" ref="V34:AY34" si="259">V15+V8</f>
        <v>857.09833600000013</v>
      </c>
      <c r="W34" s="173">
        <f t="shared" si="259"/>
        <v>886.98888416000011</v>
      </c>
      <c r="X34" s="173">
        <f t="shared" si="259"/>
        <v>869.0067957440001</v>
      </c>
      <c r="Y34" s="174">
        <f t="shared" si="259"/>
        <v>929.23495713696002</v>
      </c>
      <c r="Z34" s="15">
        <f t="shared" si="259"/>
        <v>244.20476585590345</v>
      </c>
      <c r="AA34" s="15">
        <f t="shared" si="259"/>
        <v>253.64654567583563</v>
      </c>
      <c r="AB34" s="15">
        <f t="shared" si="259"/>
        <v>702.35492141236421</v>
      </c>
      <c r="AC34" s="15">
        <f t="shared" si="259"/>
        <v>698.79343581586045</v>
      </c>
      <c r="AD34" s="15">
        <f t="shared" si="259"/>
        <v>851.13087621234706</v>
      </c>
      <c r="AE34" s="15">
        <f t="shared" si="259"/>
        <v>1114.3491394013454</v>
      </c>
      <c r="AF34" s="15">
        <f t="shared" si="259"/>
        <v>758.46985260016652</v>
      </c>
      <c r="AG34" s="15">
        <f t="shared" si="259"/>
        <v>924.37068546161538</v>
      </c>
      <c r="AH34" s="15">
        <f t="shared" si="259"/>
        <v>1066.4327313898309</v>
      </c>
      <c r="AI34" s="15">
        <f t="shared" si="259"/>
        <v>833.47993512007167</v>
      </c>
      <c r="AJ34" s="15">
        <f t="shared" si="259"/>
        <v>1000.853904219908</v>
      </c>
      <c r="AK34" s="96">
        <f t="shared" si="259"/>
        <v>1148.9694829583952</v>
      </c>
      <c r="AL34" s="15">
        <f t="shared" si="259"/>
        <v>311.79190705620908</v>
      </c>
      <c r="AM34" s="15">
        <f t="shared" si="259"/>
        <v>323.90538479284703</v>
      </c>
      <c r="AN34" s="15">
        <f t="shared" si="259"/>
        <v>1067.9500959602008</v>
      </c>
      <c r="AO34" s="15">
        <f t="shared" si="259"/>
        <v>881.43263632702281</v>
      </c>
      <c r="AP34" s="15">
        <f t="shared" si="259"/>
        <v>1063.6849517699943</v>
      </c>
      <c r="AQ34" s="15">
        <f t="shared" si="259"/>
        <v>1111.1075754194856</v>
      </c>
      <c r="AR34" s="15">
        <f t="shared" si="259"/>
        <v>908.85189768173632</v>
      </c>
      <c r="AS34" s="15">
        <f t="shared" si="259"/>
        <v>1105.4330171184163</v>
      </c>
      <c r="AT34" s="15">
        <f t="shared" si="259"/>
        <v>1157.7252918594675</v>
      </c>
      <c r="AU34" s="15">
        <f t="shared" si="259"/>
        <v>950.0554716520802</v>
      </c>
      <c r="AV34" s="15">
        <f t="shared" si="259"/>
        <v>1157.7755089883233</v>
      </c>
      <c r="AW34" s="96">
        <f t="shared" si="259"/>
        <v>1213.2291250896535</v>
      </c>
      <c r="AX34" s="15">
        <f t="shared" si="259"/>
        <v>378.32852779324713</v>
      </c>
      <c r="AY34" s="15">
        <f t="shared" si="259"/>
        <v>391.89286180044206</v>
      </c>
      <c r="AZ34" s="15">
        <f t="shared" ref="AZ34:CE34" si="260">AZ15+AZ8</f>
        <v>1337.3411556854865</v>
      </c>
      <c r="BA34" s="15">
        <f t="shared" si="260"/>
        <v>1286.9426624908615</v>
      </c>
      <c r="BB34" s="15">
        <f t="shared" si="260"/>
        <v>1331.9872184882288</v>
      </c>
      <c r="BC34" s="15">
        <f t="shared" si="260"/>
        <v>1379.2856960010938</v>
      </c>
      <c r="BD34" s="15">
        <f t="shared" si="260"/>
        <v>1335.788362639563</v>
      </c>
      <c r="BE34" s="15">
        <f t="shared" si="260"/>
        <v>1387.9070759412186</v>
      </c>
      <c r="BF34" s="15">
        <f t="shared" si="260"/>
        <v>1442.9806583421105</v>
      </c>
      <c r="BG34" s="15">
        <f t="shared" si="260"/>
        <v>1405.658468267615</v>
      </c>
      <c r="BH34" s="15">
        <f t="shared" si="260"/>
        <v>1463.9814394371544</v>
      </c>
      <c r="BI34" s="96">
        <f t="shared" si="260"/>
        <v>1523.6146922401101</v>
      </c>
      <c r="BJ34" s="15">
        <f t="shared" si="260"/>
        <v>449.68314519127728</v>
      </c>
      <c r="BK34" s="15">
        <f t="shared" si="260"/>
        <v>466.57944797962489</v>
      </c>
      <c r="BL34" s="15">
        <f t="shared" si="260"/>
        <v>1557.5470981829276</v>
      </c>
      <c r="BM34" s="15">
        <f t="shared" si="260"/>
        <v>1484.0882664828941</v>
      </c>
      <c r="BN34" s="15">
        <f t="shared" si="260"/>
        <v>1531.2732982581297</v>
      </c>
      <c r="BO34" s="15">
        <f t="shared" si="260"/>
        <v>1580.7727341185293</v>
      </c>
      <c r="BP34" s="15">
        <f t="shared" si="260"/>
        <v>1505.8587618018234</v>
      </c>
      <c r="BQ34" s="15">
        <f t="shared" si="260"/>
        <v>1560.8082755743003</v>
      </c>
      <c r="BR34" s="15">
        <f t="shared" si="260"/>
        <v>1618.8991772482625</v>
      </c>
      <c r="BS34" s="15">
        <f t="shared" si="260"/>
        <v>1548.7630250850391</v>
      </c>
      <c r="BT34" s="15">
        <f t="shared" si="260"/>
        <v>1609.5341397273789</v>
      </c>
      <c r="BU34" s="96">
        <f t="shared" si="260"/>
        <v>1671.4274338798737</v>
      </c>
      <c r="BV34" s="15">
        <f t="shared" si="260"/>
        <v>505.33160179418348</v>
      </c>
      <c r="BW34" s="15">
        <f t="shared" si="260"/>
        <v>524.7393697184458</v>
      </c>
      <c r="BX34" s="15">
        <f t="shared" si="260"/>
        <v>1755.2819474012413</v>
      </c>
      <c r="BY34" s="15">
        <f t="shared" si="260"/>
        <v>1697.6423176925232</v>
      </c>
      <c r="BZ34" s="15">
        <f t="shared" si="260"/>
        <v>1750.2465169536601</v>
      </c>
      <c r="CA34" s="15">
        <f t="shared" si="260"/>
        <v>1805.1636814609906</v>
      </c>
      <c r="CB34" s="15">
        <f t="shared" si="260"/>
        <v>1742.1539389189502</v>
      </c>
      <c r="CC34" s="15">
        <f t="shared" si="260"/>
        <v>1802.9831828576043</v>
      </c>
      <c r="CD34" s="15">
        <f t="shared" si="260"/>
        <v>1867.4569498398819</v>
      </c>
      <c r="CE34" s="15">
        <f t="shared" si="260"/>
        <v>1812.9434276000163</v>
      </c>
      <c r="CF34" s="15">
        <f t="shared" ref="CF34:CS34" si="261">CF15+CF8</f>
        <v>1880.4774674308762</v>
      </c>
      <c r="CG34" s="96">
        <f t="shared" si="261"/>
        <v>1949.3805663239507</v>
      </c>
      <c r="CH34" s="15">
        <f t="shared" si="261"/>
        <v>586.9486271015993</v>
      </c>
      <c r="CI34" s="15">
        <f t="shared" si="261"/>
        <v>608.7228911957427</v>
      </c>
      <c r="CJ34" s="15">
        <f t="shared" si="261"/>
        <v>2037.6325673233932</v>
      </c>
      <c r="CK34" s="15">
        <f t="shared" si="261"/>
        <v>1968.0335411839665</v>
      </c>
      <c r="CL34" s="15">
        <f t="shared" si="261"/>
        <v>2027.2107922958946</v>
      </c>
      <c r="CM34" s="15">
        <f t="shared" si="261"/>
        <v>2089.2868511901506</v>
      </c>
      <c r="CN34" s="15">
        <f t="shared" si="261"/>
        <v>2014.9065733961654</v>
      </c>
      <c r="CO34" s="15">
        <f t="shared" si="261"/>
        <v>2084.070972479492</v>
      </c>
      <c r="CP34" s="15">
        <f t="shared" si="261"/>
        <v>2157.4732105731332</v>
      </c>
      <c r="CQ34" s="15">
        <f t="shared" si="261"/>
        <v>2093.4516729728375</v>
      </c>
      <c r="CR34" s="15">
        <f t="shared" si="261"/>
        <v>2170.5143327843298</v>
      </c>
      <c r="CS34" s="96">
        <f t="shared" si="261"/>
        <v>2249.1959619479444</v>
      </c>
    </row>
    <row r="35" spans="1:97" x14ac:dyDescent="0.25">
      <c r="A35" t="s">
        <v>6</v>
      </c>
      <c r="B35" s="8">
        <v>170</v>
      </c>
      <c r="C35">
        <v>218</v>
      </c>
      <c r="D35">
        <v>140</v>
      </c>
      <c r="E35">
        <v>226</v>
      </c>
      <c r="F35">
        <v>266</v>
      </c>
      <c r="G35">
        <v>227</v>
      </c>
      <c r="H35">
        <v>234</v>
      </c>
      <c r="I35">
        <v>262</v>
      </c>
      <c r="J35">
        <v>257</v>
      </c>
      <c r="K35">
        <v>345</v>
      </c>
      <c r="L35">
        <v>271</v>
      </c>
      <c r="M35" s="36">
        <v>468</v>
      </c>
      <c r="N35">
        <v>344</v>
      </c>
      <c r="O35">
        <v>134</v>
      </c>
      <c r="P35">
        <v>120</v>
      </c>
      <c r="Q35">
        <v>357</v>
      </c>
      <c r="R35">
        <v>338</v>
      </c>
      <c r="S35" s="15">
        <v>524</v>
      </c>
      <c r="T35" s="24">
        <v>976</v>
      </c>
      <c r="U35" s="24">
        <v>669</v>
      </c>
      <c r="V35" s="24">
        <f t="shared" ref="V35:Y35" si="262">U34</f>
        <v>814</v>
      </c>
      <c r="W35" s="24">
        <f t="shared" si="262"/>
        <v>857.09833600000013</v>
      </c>
      <c r="X35" s="24">
        <f t="shared" si="262"/>
        <v>886.98888416000011</v>
      </c>
      <c r="Y35" s="145">
        <f t="shared" si="262"/>
        <v>869.0067957440001</v>
      </c>
      <c r="Z35" s="15">
        <f t="shared" ref="Z35" si="263">Y34</f>
        <v>929.23495713696002</v>
      </c>
      <c r="AA35" s="15">
        <f t="shared" ref="AA35" si="264">Z34</f>
        <v>244.20476585590345</v>
      </c>
      <c r="AB35" s="15">
        <f t="shared" ref="AB35" si="265">AA34</f>
        <v>253.64654567583563</v>
      </c>
      <c r="AC35" s="15">
        <f t="shared" ref="AC35" si="266">AB34</f>
        <v>702.35492141236421</v>
      </c>
      <c r="AD35" s="15">
        <f t="shared" ref="AD35" si="267">AC34</f>
        <v>698.79343581586045</v>
      </c>
      <c r="AE35" s="15">
        <f t="shared" ref="AE35" si="268">AD34</f>
        <v>851.13087621234706</v>
      </c>
      <c r="AF35" s="15">
        <f t="shared" ref="AF35" si="269">AE34</f>
        <v>1114.3491394013454</v>
      </c>
      <c r="AG35" s="15">
        <f t="shared" ref="AG35" si="270">AF34</f>
        <v>758.46985260016652</v>
      </c>
      <c r="AH35" s="15">
        <f t="shared" ref="AH35" si="271">AG34</f>
        <v>924.37068546161538</v>
      </c>
      <c r="AI35" s="15">
        <f t="shared" ref="AI35" si="272">AH34</f>
        <v>1066.4327313898309</v>
      </c>
      <c r="AJ35" s="15">
        <f t="shared" ref="AJ35" si="273">AI34</f>
        <v>833.47993512007167</v>
      </c>
      <c r="AK35" s="96">
        <f t="shared" ref="AK35" si="274">AJ34</f>
        <v>1000.853904219908</v>
      </c>
      <c r="AL35" s="15">
        <f t="shared" ref="AL35" si="275">AK34</f>
        <v>1148.9694829583952</v>
      </c>
      <c r="AM35" s="15">
        <f t="shared" ref="AM35" si="276">AL34</f>
        <v>311.79190705620908</v>
      </c>
      <c r="AN35" s="15">
        <f t="shared" ref="AN35" si="277">AM34</f>
        <v>323.90538479284703</v>
      </c>
      <c r="AO35" s="15">
        <f t="shared" ref="AO35" si="278">AN34</f>
        <v>1067.9500959602008</v>
      </c>
      <c r="AP35" s="15">
        <f t="shared" ref="AP35" si="279">AO34</f>
        <v>881.43263632702281</v>
      </c>
      <c r="AQ35" s="15">
        <f t="shared" ref="AQ35" si="280">AP34</f>
        <v>1063.6849517699943</v>
      </c>
      <c r="AR35" s="15">
        <f t="shared" ref="AR35" si="281">AQ34</f>
        <v>1111.1075754194856</v>
      </c>
      <c r="AS35" s="15">
        <f t="shared" ref="AS35" si="282">AR34</f>
        <v>908.85189768173632</v>
      </c>
      <c r="AT35" s="15">
        <f t="shared" ref="AT35" si="283">AS34</f>
        <v>1105.4330171184163</v>
      </c>
      <c r="AU35" s="15">
        <f t="shared" ref="AU35" si="284">AT34</f>
        <v>1157.7252918594675</v>
      </c>
      <c r="AV35" s="15">
        <f t="shared" ref="AV35" si="285">AU34</f>
        <v>950.0554716520802</v>
      </c>
      <c r="AW35" s="96">
        <f t="shared" ref="AW35" si="286">AV34</f>
        <v>1157.7755089883233</v>
      </c>
      <c r="AX35" s="15">
        <f t="shared" ref="AX35" si="287">AW34</f>
        <v>1213.2291250896535</v>
      </c>
      <c r="AY35" s="15">
        <f t="shared" ref="AY35" si="288">AX34</f>
        <v>378.32852779324713</v>
      </c>
      <c r="AZ35" s="15">
        <f t="shared" ref="AZ35" si="289">AY34</f>
        <v>391.89286180044206</v>
      </c>
      <c r="BA35" s="15">
        <f t="shared" ref="BA35" si="290">AZ34</f>
        <v>1337.3411556854865</v>
      </c>
      <c r="BB35" s="15">
        <f t="shared" ref="BB35" si="291">BA34</f>
        <v>1286.9426624908615</v>
      </c>
      <c r="BC35" s="15">
        <f t="shared" ref="BC35" si="292">BB34</f>
        <v>1331.9872184882288</v>
      </c>
      <c r="BD35" s="15">
        <f t="shared" ref="BD35" si="293">BC34</f>
        <v>1379.2856960010938</v>
      </c>
      <c r="BE35" s="15">
        <f t="shared" ref="BE35" si="294">BD34</f>
        <v>1335.788362639563</v>
      </c>
      <c r="BF35" s="15">
        <f t="shared" ref="BF35" si="295">BE34</f>
        <v>1387.9070759412186</v>
      </c>
      <c r="BG35" s="15">
        <f t="shared" ref="BG35" si="296">BF34</f>
        <v>1442.9806583421105</v>
      </c>
      <c r="BH35" s="15">
        <f t="shared" ref="BH35" si="297">BG34</f>
        <v>1405.658468267615</v>
      </c>
      <c r="BI35" s="96">
        <f t="shared" ref="BI35" si="298">BH34</f>
        <v>1463.9814394371544</v>
      </c>
      <c r="BJ35" s="15">
        <f t="shared" ref="BJ35" si="299">BI34</f>
        <v>1523.6146922401101</v>
      </c>
      <c r="BK35" s="15">
        <f t="shared" ref="BK35" si="300">BJ34</f>
        <v>449.68314519127728</v>
      </c>
      <c r="BL35" s="15">
        <f t="shared" ref="BL35" si="301">BK34</f>
        <v>466.57944797962489</v>
      </c>
      <c r="BM35" s="15">
        <f t="shared" ref="BM35" si="302">BL34</f>
        <v>1557.5470981829276</v>
      </c>
      <c r="BN35" s="15">
        <f t="shared" ref="BN35" si="303">BM34</f>
        <v>1484.0882664828941</v>
      </c>
      <c r="BO35" s="15">
        <f t="shared" ref="BO35" si="304">BN34</f>
        <v>1531.2732982581297</v>
      </c>
      <c r="BP35" s="15">
        <f t="shared" ref="BP35" si="305">BO34</f>
        <v>1580.7727341185293</v>
      </c>
      <c r="BQ35" s="15">
        <f t="shared" ref="BQ35" si="306">BP34</f>
        <v>1505.8587618018234</v>
      </c>
      <c r="BR35" s="15">
        <f t="shared" ref="BR35" si="307">BQ34</f>
        <v>1560.8082755743003</v>
      </c>
      <c r="BS35" s="15">
        <f t="shared" ref="BS35" si="308">BR34</f>
        <v>1618.8991772482625</v>
      </c>
      <c r="BT35" s="15">
        <f t="shared" ref="BT35" si="309">BS34</f>
        <v>1548.7630250850391</v>
      </c>
      <c r="BU35" s="96">
        <f t="shared" ref="BU35" si="310">BT34</f>
        <v>1609.5341397273789</v>
      </c>
      <c r="BV35" s="15">
        <f t="shared" ref="BV35" si="311">BU34</f>
        <v>1671.4274338798737</v>
      </c>
      <c r="BW35" s="15">
        <f t="shared" ref="BW35" si="312">BV34</f>
        <v>505.33160179418348</v>
      </c>
      <c r="BX35" s="15">
        <f t="shared" ref="BX35" si="313">BW34</f>
        <v>524.7393697184458</v>
      </c>
      <c r="BY35" s="15">
        <f t="shared" ref="BY35" si="314">BX34</f>
        <v>1755.2819474012413</v>
      </c>
      <c r="BZ35" s="15">
        <f t="shared" ref="BZ35" si="315">BY34</f>
        <v>1697.6423176925232</v>
      </c>
      <c r="CA35" s="15">
        <f t="shared" ref="CA35" si="316">BZ34</f>
        <v>1750.2465169536601</v>
      </c>
      <c r="CB35" s="15">
        <f t="shared" ref="CB35" si="317">CA34</f>
        <v>1805.1636814609906</v>
      </c>
      <c r="CC35" s="15">
        <f t="shared" ref="CC35" si="318">CB34</f>
        <v>1742.1539389189502</v>
      </c>
      <c r="CD35" s="15">
        <f t="shared" ref="CD35" si="319">CC34</f>
        <v>1802.9831828576043</v>
      </c>
      <c r="CE35" s="15">
        <f t="shared" ref="CE35" si="320">CD34</f>
        <v>1867.4569498398819</v>
      </c>
      <c r="CF35" s="15">
        <f t="shared" ref="CF35" si="321">CE34</f>
        <v>1812.9434276000163</v>
      </c>
      <c r="CG35" s="96">
        <f t="shared" ref="CG35" si="322">CF34</f>
        <v>1880.4774674308762</v>
      </c>
      <c r="CH35" s="15">
        <f t="shared" ref="CH35" si="323">CG34</f>
        <v>1949.3805663239507</v>
      </c>
      <c r="CI35" s="15">
        <f t="shared" ref="CI35" si="324">CH34</f>
        <v>586.9486271015993</v>
      </c>
      <c r="CJ35" s="15">
        <f t="shared" ref="CJ35" si="325">CI34</f>
        <v>608.7228911957427</v>
      </c>
      <c r="CK35" s="15">
        <f t="shared" ref="CK35" si="326">CJ34</f>
        <v>2037.6325673233932</v>
      </c>
      <c r="CL35" s="15">
        <f t="shared" ref="CL35" si="327">CK34</f>
        <v>1968.0335411839665</v>
      </c>
      <c r="CM35" s="15">
        <f t="shared" ref="CM35" si="328">CL34</f>
        <v>2027.2107922958946</v>
      </c>
      <c r="CN35" s="15">
        <f t="shared" ref="CN35" si="329">CM34</f>
        <v>2089.2868511901506</v>
      </c>
      <c r="CO35" s="15">
        <f t="shared" ref="CO35" si="330">CN34</f>
        <v>2014.9065733961654</v>
      </c>
      <c r="CP35" s="15">
        <f t="shared" ref="CP35" si="331">CO34</f>
        <v>2084.070972479492</v>
      </c>
      <c r="CQ35" s="15">
        <f t="shared" ref="CQ35" si="332">CP34</f>
        <v>2157.4732105731332</v>
      </c>
      <c r="CR35" s="15">
        <f t="shared" ref="CR35" si="333">CQ34</f>
        <v>2093.4516729728375</v>
      </c>
      <c r="CS35" s="96">
        <f t="shared" ref="CS35" si="334">CR34</f>
        <v>2170.5143327843298</v>
      </c>
    </row>
    <row r="36" spans="1:97" x14ac:dyDescent="0.25">
      <c r="A36" t="s">
        <v>7</v>
      </c>
      <c r="B36" s="8">
        <v>271</v>
      </c>
      <c r="C36">
        <v>340</v>
      </c>
      <c r="D36">
        <v>364</v>
      </c>
      <c r="E36">
        <v>343</v>
      </c>
      <c r="F36">
        <v>277</v>
      </c>
      <c r="G36">
        <v>372</v>
      </c>
      <c r="H36">
        <v>400</v>
      </c>
      <c r="I36">
        <v>397</v>
      </c>
      <c r="J36">
        <v>422</v>
      </c>
      <c r="K36">
        <v>451</v>
      </c>
      <c r="L36">
        <v>509</v>
      </c>
      <c r="M36" s="36">
        <v>488</v>
      </c>
      <c r="N36">
        <v>627</v>
      </c>
      <c r="O36">
        <v>711</v>
      </c>
      <c r="P36">
        <v>415</v>
      </c>
      <c r="Q36">
        <v>230</v>
      </c>
      <c r="R36">
        <v>428</v>
      </c>
      <c r="S36" s="15">
        <v>634</v>
      </c>
      <c r="T36" s="148">
        <v>821</v>
      </c>
      <c r="U36" s="148">
        <v>1403</v>
      </c>
      <c r="V36" s="148">
        <f>T34*Assumption!$D$5</f>
        <v>646</v>
      </c>
      <c r="W36" s="148">
        <f>U34*Assumption!$D$5</f>
        <v>773.3</v>
      </c>
      <c r="X36" s="148">
        <f>V34*Assumption!$D$5</f>
        <v>814.24341920000006</v>
      </c>
      <c r="Y36" s="149">
        <f>W34*Assumption!$D$5</f>
        <v>842.63943995200009</v>
      </c>
      <c r="Z36" s="15">
        <f>X34*Assumption!$D$5</f>
        <v>825.55645595680005</v>
      </c>
      <c r="AA36" s="15">
        <f>Y34*Assumption!$D$5</f>
        <v>882.77320928011193</v>
      </c>
      <c r="AB36" s="15">
        <f>Z34*Assumption!$D$5</f>
        <v>231.99452756310825</v>
      </c>
      <c r="AC36" s="15">
        <f>AA34*Assumption!$D$5</f>
        <v>240.96421839204385</v>
      </c>
      <c r="AD36" s="15">
        <f>AB34*Assumption!$D$5</f>
        <v>667.23717534174591</v>
      </c>
      <c r="AE36" s="15">
        <f>AC34*Assumption!$D$5</f>
        <v>663.85376402506745</v>
      </c>
      <c r="AF36" s="15">
        <f>AD34*Assumption!$D$5</f>
        <v>808.57433240172963</v>
      </c>
      <c r="AG36" s="15">
        <f>AE34*Assumption!$D$5</f>
        <v>1058.631682431278</v>
      </c>
      <c r="AH36" s="15">
        <f>AF34*Assumption!$D$5</f>
        <v>720.54635997015816</v>
      </c>
      <c r="AI36" s="15">
        <f>AG34*Assumption!$D$5</f>
        <v>878.15215118853462</v>
      </c>
      <c r="AJ36" s="15">
        <f>AH34*Assumption!$D$5</f>
        <v>1013.1110948203393</v>
      </c>
      <c r="AK36" s="96">
        <f>AI34*Assumption!$D$5</f>
        <v>791.80593836406808</v>
      </c>
      <c r="AL36" s="15">
        <f>AJ34*Assumption!$D$5</f>
        <v>950.81120900891256</v>
      </c>
      <c r="AM36" s="15">
        <f>AK34*Assumption!$D$5</f>
        <v>1091.5210088104755</v>
      </c>
      <c r="AN36" s="15">
        <f>AL34*Assumption!$D$5</f>
        <v>296.20231170339861</v>
      </c>
      <c r="AO36" s="15">
        <f>AM34*Assumption!$D$5</f>
        <v>307.71011555320467</v>
      </c>
      <c r="AP36" s="15">
        <f>AN34*Assumption!$D$5</f>
        <v>1014.5525911621907</v>
      </c>
      <c r="AQ36" s="15">
        <f>AO34*Assumption!$D$5</f>
        <v>837.36100451067159</v>
      </c>
      <c r="AR36" s="15">
        <f>AP34*Assumption!$D$5</f>
        <v>1010.5007041814946</v>
      </c>
      <c r="AS36" s="15">
        <f>AQ34*Assumption!$D$5</f>
        <v>1055.5521966485112</v>
      </c>
      <c r="AT36" s="15">
        <f>AR34*Assumption!$D$5</f>
        <v>863.4093027976495</v>
      </c>
      <c r="AU36" s="15">
        <f>AS34*Assumption!$D$5</f>
        <v>1050.1613662624954</v>
      </c>
      <c r="AV36" s="15">
        <f>AT34*Assumption!$D$5</f>
        <v>1099.839027266494</v>
      </c>
      <c r="AW36" s="96">
        <f>AU34*Assumption!$D$5</f>
        <v>902.55269806947615</v>
      </c>
      <c r="AX36" s="15">
        <f>AV34*Assumption!$D$5</f>
        <v>1099.886733538907</v>
      </c>
      <c r="AY36" s="15">
        <f>AW34*Assumption!$D$5</f>
        <v>1152.5676688351707</v>
      </c>
      <c r="AZ36" s="15">
        <f>AX34*Assumption!$D$5</f>
        <v>359.41210140358476</v>
      </c>
      <c r="BA36" s="15">
        <f>AY34*Assumption!$D$5</f>
        <v>372.29821871041992</v>
      </c>
      <c r="BB36" s="15">
        <f>AZ34*Assumption!$D$5</f>
        <v>1270.474097901212</v>
      </c>
      <c r="BC36" s="15">
        <f>BA34*Assumption!$D$5</f>
        <v>1222.5955293663183</v>
      </c>
      <c r="BD36" s="15">
        <f>BB34*Assumption!$D$5</f>
        <v>1265.3878575638173</v>
      </c>
      <c r="BE36" s="15">
        <f>BC34*Assumption!$D$5</f>
        <v>1310.3214112010392</v>
      </c>
      <c r="BF36" s="15">
        <f>BD34*Assumption!$D$5</f>
        <v>1268.9989445075848</v>
      </c>
      <c r="BG36" s="15">
        <f>BE34*Assumption!$D$5</f>
        <v>1318.5117221441576</v>
      </c>
      <c r="BH36" s="15">
        <f>BF34*Assumption!$D$5</f>
        <v>1370.8316254250049</v>
      </c>
      <c r="BI36" s="96">
        <f>BG34*Assumption!$D$5</f>
        <v>1335.3755448542342</v>
      </c>
      <c r="BJ36" s="15">
        <f>BH34*Assumption!$D$5</f>
        <v>1390.7823674652966</v>
      </c>
      <c r="BK36" s="15">
        <f>BI34*Assumption!$D$5</f>
        <v>1447.4339576281045</v>
      </c>
      <c r="BL36" s="15">
        <f>BJ34*Assumption!$D$5</f>
        <v>427.19898793171342</v>
      </c>
      <c r="BM36" s="15">
        <f>BK34*Assumption!$D$5</f>
        <v>443.25047558064364</v>
      </c>
      <c r="BN36" s="15">
        <f>BL34*Assumption!$D$5</f>
        <v>1479.669743273781</v>
      </c>
      <c r="BO36" s="15">
        <f>BM34*Assumption!$D$5</f>
        <v>1409.8838531587494</v>
      </c>
      <c r="BP36" s="15">
        <f>BN34*Assumption!$D$5</f>
        <v>1454.7096333452232</v>
      </c>
      <c r="BQ36" s="15">
        <f>BO34*Assumption!$D$5</f>
        <v>1501.7340974126028</v>
      </c>
      <c r="BR36" s="15">
        <f>BP34*Assumption!$D$5</f>
        <v>1430.5658237117323</v>
      </c>
      <c r="BS36" s="15">
        <f>BQ34*Assumption!$D$5</f>
        <v>1482.7678617955853</v>
      </c>
      <c r="BT36" s="15">
        <f>BR34*Assumption!$D$5</f>
        <v>1537.9542183858493</v>
      </c>
      <c r="BU36" s="96">
        <f>BS34*Assumption!$D$5</f>
        <v>1471.3248738307871</v>
      </c>
      <c r="BV36" s="15">
        <f>BT34*Assumption!$D$5</f>
        <v>1529.05743274101</v>
      </c>
      <c r="BW36" s="15">
        <f>BU34*Assumption!$D$5</f>
        <v>1587.8560621858799</v>
      </c>
      <c r="BX36" s="15">
        <f>BV34*Assumption!$D$5</f>
        <v>480.0650217044743</v>
      </c>
      <c r="BY36" s="15">
        <f>BW34*Assumption!$D$5</f>
        <v>498.50240123252348</v>
      </c>
      <c r="BZ36" s="15">
        <f>BX34*Assumption!$D$5</f>
        <v>1667.517850031179</v>
      </c>
      <c r="CA36" s="15">
        <f>BY34*Assumption!$D$5</f>
        <v>1612.7602018078969</v>
      </c>
      <c r="CB36" s="15">
        <f>BZ34*Assumption!$D$5</f>
        <v>1662.7341911059771</v>
      </c>
      <c r="CC36" s="15">
        <f>CA34*Assumption!$D$5</f>
        <v>1714.9054973879411</v>
      </c>
      <c r="CD36" s="15">
        <f>CB34*Assumption!$D$5</f>
        <v>1655.0462419730027</v>
      </c>
      <c r="CE36" s="15">
        <f>CC34*Assumption!$D$5</f>
        <v>1712.834023714724</v>
      </c>
      <c r="CF36" s="15">
        <f>CD34*Assumption!$D$5</f>
        <v>1774.0841023478877</v>
      </c>
      <c r="CG36" s="96">
        <f>CE34*Assumption!$D$5</f>
        <v>1722.2962562200155</v>
      </c>
      <c r="CH36" s="15">
        <f>CF34*Assumption!$D$5</f>
        <v>1786.4535940593323</v>
      </c>
      <c r="CI36" s="15">
        <f>CG34*Assumption!$D$5</f>
        <v>1851.9115380077531</v>
      </c>
      <c r="CJ36" s="15">
        <f>CH34*Assumption!$D$5</f>
        <v>557.60119574651935</v>
      </c>
      <c r="CK36" s="15">
        <f>CI34*Assumption!$D$5</f>
        <v>578.28674663595552</v>
      </c>
      <c r="CL36" s="15">
        <f>CJ34*Assumption!$D$5</f>
        <v>1935.7509389572235</v>
      </c>
      <c r="CM36" s="15">
        <f>CK34*Assumption!$D$5</f>
        <v>1869.6318641247681</v>
      </c>
      <c r="CN36" s="15">
        <f>CL34*Assumption!$D$5</f>
        <v>1925.8502526810998</v>
      </c>
      <c r="CO36" s="15">
        <f>CM34*Assumption!$D$5</f>
        <v>1984.8225086306429</v>
      </c>
      <c r="CP36" s="15">
        <f>CN34*Assumption!$D$5</f>
        <v>1914.1612447263572</v>
      </c>
      <c r="CQ36" s="15">
        <f>CO34*Assumption!$D$5</f>
        <v>1979.8674238555172</v>
      </c>
      <c r="CR36" s="15">
        <f>CP34*Assumption!$D$5</f>
        <v>2049.5995500444765</v>
      </c>
      <c r="CS36" s="96">
        <f>CQ34*Assumption!$D$5</f>
        <v>1988.7790893241956</v>
      </c>
    </row>
    <row r="37" spans="1:97" x14ac:dyDescent="0.25">
      <c r="A37" t="s">
        <v>8</v>
      </c>
      <c r="B37" s="8">
        <v>219</v>
      </c>
      <c r="C37">
        <v>222</v>
      </c>
      <c r="D37">
        <v>275</v>
      </c>
      <c r="E37">
        <v>302</v>
      </c>
      <c r="F37">
        <v>320</v>
      </c>
      <c r="G37">
        <v>249</v>
      </c>
      <c r="H37">
        <v>241</v>
      </c>
      <c r="I37">
        <v>282</v>
      </c>
      <c r="J37">
        <v>321</v>
      </c>
      <c r="K37">
        <v>363</v>
      </c>
      <c r="L37">
        <v>377</v>
      </c>
      <c r="M37" s="36">
        <v>394</v>
      </c>
      <c r="N37">
        <v>523</v>
      </c>
      <c r="O37">
        <v>512</v>
      </c>
      <c r="P37">
        <v>655</v>
      </c>
      <c r="Q37">
        <v>603</v>
      </c>
      <c r="R37">
        <v>532</v>
      </c>
      <c r="S37" s="15">
        <v>331</v>
      </c>
      <c r="T37" s="148">
        <v>376</v>
      </c>
      <c r="U37" s="148">
        <v>511</v>
      </c>
      <c r="V37" s="148">
        <f>Q34*Assumption!$G$5+'Agency North'!R34*Assumption!$F$5+'Agency North'!S34*Assumption!$E$5</f>
        <v>1365.9</v>
      </c>
      <c r="W37" s="148">
        <f>R34*Assumption!$G$5+'Agency North'!S34*Assumption!$F$5+'Agency North'!T34*Assumption!$E$5</f>
        <v>1554.5</v>
      </c>
      <c r="X37" s="148">
        <f>S34*Assumption!$G$5+'Agency North'!T34*Assumption!$F$5+'Agency North'!U34*Assumption!$E$5</f>
        <v>1718.2</v>
      </c>
      <c r="Y37" s="149">
        <f>T34*Assumption!$G$5+'Agency North'!U34*Assumption!$F$5+'Agency North'!V34*Assumption!$E$5</f>
        <v>1663.4786688000002</v>
      </c>
      <c r="Z37" s="15">
        <f>U34*Assumption!$G$5+'Agency North'!V34*Assumption!$F$5+'Agency North'!W34*Assumption!$E$5</f>
        <v>1797.9599425280001</v>
      </c>
      <c r="AA37" s="15">
        <f>V34*Assumption!$G$5+'Agency North'!W34*Assumption!$F$5+'Agency North'!X34*Assumption!$E$5</f>
        <v>1830.3566571072004</v>
      </c>
      <c r="AB37" s="15">
        <f>W34*Assumption!$G$5+'Agency North'!X34*Assumption!$F$5+'Agency North'!Y34*Assumption!$E$5</f>
        <v>1883.8860532263682</v>
      </c>
      <c r="AC37" s="15">
        <f>X34*Assumption!$G$5+'Agency North'!Y34*Assumption!$F$5+'Agency North'!Z34*Assumption!$E$5</f>
        <v>1367.2323601269945</v>
      </c>
      <c r="AD37" s="15">
        <f>Y34*Assumption!$G$5+'Agency North'!Z34*Assumption!$F$5+'Agency North'!AA34*Assumption!$E$5</f>
        <v>931.40154692197689</v>
      </c>
      <c r="AE37" s="15">
        <f>Z34*Assumption!$G$5+'Agency North'!AA34*Assumption!$F$5+'Agency North'!AB34*Assumption!$E$5</f>
        <v>885.95937861651839</v>
      </c>
      <c r="AF37" s="15">
        <f>AA34*Assumption!$G$5+'Agency North'!AB34*Assumption!$F$5+'Agency North'!AC34*Assumption!$E$5</f>
        <v>1202.8711210468446</v>
      </c>
      <c r="AG37" s="15">
        <f>AB34*Assumption!$G$5+'Agency North'!AC34*Assumption!$F$5+'Agency North'!AD34*Assumption!$E$5</f>
        <v>1591.4730588883986</v>
      </c>
      <c r="AH37" s="15">
        <f>AC34*Assumption!$G$5+'Agency North'!AD34*Assumption!$F$5+'Agency North'!AE34*Assumption!$E$5</f>
        <v>1906.5469863592357</v>
      </c>
      <c r="AI37" s="15">
        <f>AD34*Assumption!$G$5+'Agency North'!AE34*Assumption!$F$5+'Agency North'!AF34*Assumption!$E$5</f>
        <v>1897.4988053884831</v>
      </c>
      <c r="AJ37" s="15">
        <f>AE34*Assumption!$G$5+'Agency North'!AF34*Assumption!$F$5+'Agency North'!AG34*Assumption!$E$5</f>
        <v>1939.0349288302159</v>
      </c>
      <c r="AK37" s="96">
        <f>AF34*Assumption!$G$5+'Agency North'!AG34*Assumption!$F$5+'Agency North'!AH34*Assumption!$E$5</f>
        <v>1955.2875764950954</v>
      </c>
      <c r="AL37" s="15">
        <f>AG34*Assumption!$G$5+'Agency North'!AH34*Assumption!$F$5+'Agency North'!AI34*Assumption!$E$5</f>
        <v>1967.9092713459081</v>
      </c>
      <c r="AM37" s="15">
        <f>AH34*Assumption!$G$5+'Agency North'!AI34*Assumption!$F$5+'Agency North'!AJ34*Assumption!$E$5</f>
        <v>2023.978716793875</v>
      </c>
      <c r="AN37" s="15">
        <f>AI34*Assumption!$G$5+'Agency North'!AJ34*Assumption!$F$5+'Agency North'!AK34*Assumption!$E$5</f>
        <v>2119.8612803926949</v>
      </c>
      <c r="AO37" s="15">
        <f>AJ34*Assumption!$G$5+'Agency North'!AK34*Assumption!$F$5+'Agency North'!AL34*Assumption!$E$5</f>
        <v>1654.2245062477887</v>
      </c>
      <c r="AP37" s="15">
        <f>AK34*Assumption!$G$5+'Agency North'!AL34*Assumption!$F$5+'Agency North'!AM34*Assumption!$E$5</f>
        <v>1166.7603325486612</v>
      </c>
      <c r="AQ37" s="15">
        <f>AL34*Assumption!$G$5+'Agency North'!AM34*Assumption!$F$5+'Agency North'!AN34*Assumption!$E$5</f>
        <v>1268.168990356879</v>
      </c>
      <c r="AR37" s="15">
        <f>AM34*Assumption!$G$5+'Agency North'!AN34*Assumption!$F$5+'Agency North'!AO34*Assumption!$E$5</f>
        <v>1647.0544071094669</v>
      </c>
      <c r="AS37" s="15">
        <f>AN34*Assumption!$G$5+'Agency North'!AO34*Assumption!$F$5+'Agency North'!AP34*Assumption!$E$5</f>
        <v>2108.7208644210318</v>
      </c>
      <c r="AT37" s="15">
        <f>AO34*Assumption!$G$5+'Agency North'!AP34*Assumption!$F$5+'Agency North'!AQ34*Assumption!$E$5</f>
        <v>2162.3251083707983</v>
      </c>
      <c r="AU37" s="15">
        <f>AP34*Assumption!$G$5+'Agency North'!AQ34*Assumption!$F$5+'Agency North'!AR34*Assumption!$E$5</f>
        <v>2143.0677920010257</v>
      </c>
      <c r="AV37" s="15">
        <f>AQ34*Assumption!$G$5+'Agency North'!AR34*Assumption!$F$5+'Agency North'!AS34*Assumption!$E$5</f>
        <v>2187.2072873236398</v>
      </c>
      <c r="AW37" s="96">
        <f>AR34*Assumption!$G$5+'Agency North'!AS34*Assumption!$F$5+'Agency North'!AT34*Assumption!$E$5</f>
        <v>2245.2944840795071</v>
      </c>
      <c r="AX37" s="15">
        <f>AS34*Assumption!$G$5+'Agency North'!AT34*Assumption!$F$5+'Agency North'!AU34*Assumption!$E$5</f>
        <v>2233.7118918943411</v>
      </c>
      <c r="AY37" s="15">
        <f>AT34*Assumption!$G$5+'Agency North'!AU34*Assumption!$F$5+'Agency North'!AV34*Assumption!$E$5</f>
        <v>2285.8944124627951</v>
      </c>
      <c r="AZ37" s="15">
        <f>AU34*Assumption!$G$5+'Agency North'!AV34*Assumption!$F$5+'Agency North'!AW34*Assumption!$E$5</f>
        <v>2351.0594393547972</v>
      </c>
      <c r="BA37" s="15">
        <f>AV34*Assumption!$G$5+'Agency North'!AW34*Assumption!$F$5+'Agency North'!AX34*Assumption!$E$5</f>
        <v>1846.5885151903492</v>
      </c>
      <c r="BB37" s="15">
        <f>AW34*Assumption!$G$5+'Agency North'!AX34*Assumption!$F$5+'Agency North'!AY34*Assumption!$E$5</f>
        <v>1306.2817339494188</v>
      </c>
      <c r="BC37" s="15">
        <f>AX34*Assumption!$G$5+'Agency North'!AY34*Assumption!$F$5+'Agency North'!AZ34*Assumption!$E$5</f>
        <v>1571.1950444846468</v>
      </c>
      <c r="BD37" s="15">
        <f>AY34*Assumption!$G$5+'Agency North'!AZ34*Assumption!$F$5+'Agency North'!BA34*Assumption!$E$5</f>
        <v>2200.8286560527949</v>
      </c>
      <c r="BE37" s="15">
        <f>AZ34*Assumption!$G$5+'Agency North'!BA34*Assumption!$F$5+'Agency North'!BB34*Assumption!$E$5</f>
        <v>2768.854331945478</v>
      </c>
      <c r="BF37" s="15">
        <f>BA34*Assumption!$G$5+'Agency North'!BB34*Assumption!$F$5+'Agency North'!BC34*Assumption!$E$5</f>
        <v>2807.9852072371523</v>
      </c>
      <c r="BG37" s="15">
        <f>BB34*Assumption!$G$5+'Agency North'!BC34*Assumption!$F$5+'Agency North'!BD34*Assumption!$E$5</f>
        <v>2833.3230084053534</v>
      </c>
      <c r="BH37" s="15">
        <f>BC34*Assumption!$G$5+'Agency North'!BD34*Assumption!$F$5+'Agency North'!BE34*Assumption!$E$5</f>
        <v>2872.9489322013251</v>
      </c>
      <c r="BI37" s="96">
        <f>BD34*Assumption!$G$5+'Agency North'!BE34*Assumption!$F$5+'Agency North'!BF34*Assumption!$E$5</f>
        <v>2927.3924974162792</v>
      </c>
      <c r="BJ37" s="15">
        <f>BE34*Assumption!$G$5+'Agency North'!BF34*Assumption!$F$5+'Agency North'!BG34*Assumption!$E$5</f>
        <v>2967.3574810183004</v>
      </c>
      <c r="BK37" s="15">
        <f>BF34*Assumption!$G$5+'Agency North'!BG34*Assumption!$F$5+'Agency North'!BH34*Assumption!$E$5</f>
        <v>3020.9344743423198</v>
      </c>
      <c r="BL37" s="15">
        <f>BG34*Assumption!$G$5+'Agency North'!BH34*Assumption!$F$5+'Agency North'!BI34*Assumption!$E$5</f>
        <v>3087.0738423586654</v>
      </c>
      <c r="BM37" s="15">
        <f>BH34*Assumption!$G$5+'Agency North'!BI34*Assumption!$F$5+'Agency North'!BJ34*Assumption!$E$5</f>
        <v>2304.6656643833912</v>
      </c>
      <c r="BN37" s="15">
        <f>BI34*Assumption!$G$5+'Agency North'!BJ34*Assumption!$F$5+'Agency North'!BK34*Assumption!$E$5</f>
        <v>1602.2105753616602</v>
      </c>
      <c r="BO37" s="15">
        <f>BJ34*Assumption!$G$5+'Agency North'!BK34*Assumption!$F$5+'Agency North'!BL34*Assumption!$E$5</f>
        <v>1842.453179246846</v>
      </c>
      <c r="BP37" s="15">
        <f>BK34*Assumption!$G$5+'Agency North'!BL34*Assumption!$F$5+'Agency North'!BM34*Assumption!$E$5</f>
        <v>2557.5012507021393</v>
      </c>
      <c r="BQ37" s="15">
        <f>BL34*Assumption!$G$5+'Agency North'!BM34*Assumption!$F$5+'Agency North'!BN34*Assumption!$E$5</f>
        <v>3198.4086840542859</v>
      </c>
      <c r="BR37" s="15">
        <f>BM34*Assumption!$G$5+'Agency North'!BN34*Assumption!$F$5+'Agency North'!BO34*Assumption!$E$5</f>
        <v>3226.9624559652507</v>
      </c>
      <c r="BS37" s="15">
        <f>BN34*Assumption!$G$5+'Agency North'!BO34*Assumption!$F$5+'Agency North'!BP34*Assumption!$E$5</f>
        <v>3229.9919022793069</v>
      </c>
      <c r="BT37" s="15">
        <f>BO34*Assumption!$G$5+'Agency North'!BP34*Assumption!$F$5+'Agency North'!BQ34*Assumption!$E$5</f>
        <v>3251.2113941918342</v>
      </c>
      <c r="BU37" s="96">
        <f>BP34*Assumption!$G$5+'Agency North'!BQ34*Assumption!$F$5+'Agency North'!BR34*Assumption!$E$5</f>
        <v>3291.2003917817142</v>
      </c>
      <c r="BV37" s="15">
        <f>BQ34*Assumption!$G$5+'Agency North'!BR34*Assumption!$F$5+'Agency North'!BS34*Assumption!$E$5</f>
        <v>3308.7248094863953</v>
      </c>
      <c r="BW37" s="15">
        <f>BR34*Assumption!$G$5+'Agency North'!BS34*Assumption!$F$5+'Agency North'!BT34*Assumption!$E$5</f>
        <v>3343.1009356903883</v>
      </c>
      <c r="BX37" s="15">
        <f>BS34*Assumption!$G$5+'Agency North'!BT34*Assumption!$F$5+'Agency North'!BU34*Assumption!$E$5</f>
        <v>3393.0736599640877</v>
      </c>
      <c r="BY37" s="15">
        <f>BT34*Assumption!$G$5+'Agency North'!BU34*Assumption!$F$5+'Agency North'!BV34*Assumption!$E$5</f>
        <v>2539.9849689876855</v>
      </c>
      <c r="BZ37" s="15">
        <f>BU34*Assumption!$G$5+'Agency North'!BV34*Assumption!$F$5+'Agency North'!BW34*Assumption!$E$5</f>
        <v>1776.3800773586092</v>
      </c>
      <c r="CA37" s="15">
        <f>BV34*Assumption!$G$5+'Agency North'!BW34*Assumption!$F$5+'Agency North'!BX34*Assumption!$E$5</f>
        <v>2074.7420778004152</v>
      </c>
      <c r="CB37" s="15">
        <f>BW34*Assumption!$G$5+'Agency North'!BX34*Assumption!$F$5+'Agency North'!BY34*Assumption!$E$5</f>
        <v>2901.6548391659549</v>
      </c>
      <c r="CC37" s="15">
        <f>BX34*Assumption!$G$5+'Agency North'!BY34*Assumption!$F$5+'Agency North'!BZ34*Assumption!$E$5</f>
        <v>3641.7160043884396</v>
      </c>
      <c r="CD37" s="15">
        <f>BY34*Assumption!$G$5+'Agency North'!BZ34*Assumption!$F$5+'Agency North'!CA34*Assumption!$E$5</f>
        <v>3687.8888976518688</v>
      </c>
      <c r="CE37" s="15">
        <f>BZ34*Assumption!$G$5+'Agency North'!CA34*Assumption!$F$5+'Agency North'!CB34*Assumption!$E$5</f>
        <v>3707.4856383300494</v>
      </c>
      <c r="CF37" s="15">
        <f>CA34*Assumption!$G$5+'Agency North'!CB34*Assumption!$F$5+'Agency North'!CC34*Assumption!$E$5</f>
        <v>3744.9925124059432</v>
      </c>
      <c r="CG37" s="96">
        <f>CB34*Assumption!$G$5+'Agency North'!CC34*Assumption!$F$5+'Agency North'!CD34*Assumption!$E$5</f>
        <v>3801.3461512235986</v>
      </c>
      <c r="CH37" s="15">
        <f>CC34*Assumption!$G$5+'Agency North'!CD34*Assumption!$F$5+'Agency North'!CE34*Assumption!$E$5</f>
        <v>3839.3645166824931</v>
      </c>
      <c r="CI37" s="15">
        <f>CD34*Assumption!$G$5+'Agency North'!CE34*Assumption!$F$5+'Agency North'!CF34*Assumption!$E$5</f>
        <v>3893.9165431686415</v>
      </c>
      <c r="CJ37" s="15">
        <f>CE34*Assumption!$G$5+'Agency North'!CF34*Assumption!$F$5+'Agency North'!CG34*Assumption!$E$5</f>
        <v>3963.6047368207837</v>
      </c>
      <c r="CK37" s="15">
        <f>CF34*Assumption!$G$5+'Agency North'!CG34*Assumption!$F$5+'Agency North'!CH34*Assumption!$E$5</f>
        <v>2962.4117785665708</v>
      </c>
      <c r="CL37" s="15">
        <f>CG34*Assumption!$G$5+'Agency North'!CH34*Assumption!$F$5+'Agency North'!CI34*Assumption!$E$5</f>
        <v>2067.4706917220838</v>
      </c>
      <c r="CM37" s="15">
        <f>CH34*Assumption!$G$5+'Agency North'!CI34*Assumption!$F$5+'Agency North'!CJ34*Assumption!$E$5</f>
        <v>2408.3812539566943</v>
      </c>
      <c r="CN37" s="15">
        <f>CI34*Assumption!$G$5+'Agency North'!CJ34*Assumption!$F$5+'Agency North'!CK34*Assumption!$E$5</f>
        <v>3366.0033647909941</v>
      </c>
      <c r="CO37" s="15">
        <f>CJ34*Assumption!$G$5+'Agency North'!CK34*Assumption!$F$5+'Agency North'!CL34*Assumption!$E$5</f>
        <v>4221.9716530595279</v>
      </c>
      <c r="CP37" s="15">
        <f>CK34*Assumption!$G$5+'Agency North'!CL34*Assumption!$F$5+'Agency North'!CM34*Assumption!$E$5</f>
        <v>4271.2971602696271</v>
      </c>
      <c r="CQ37" s="15">
        <f>CL34*Assumption!$G$5+'Agency North'!CM34*Assumption!$F$5+'Agency North'!CN34*Assumption!$E$5</f>
        <v>4290.752529927574</v>
      </c>
      <c r="CR37" s="15">
        <f>CM34*Assumption!$G$5+'Agency North'!CN34*Assumption!$F$5+'Agency North'!CO34*Assumption!$E$5</f>
        <v>4331.2634900749999</v>
      </c>
      <c r="CS37" s="96">
        <f>CN34*Assumption!$G$5+'Agency North'!CO34*Assumption!$F$5+'Agency North'!CP34*Assumption!$E$5</f>
        <v>4393.77219323185</v>
      </c>
    </row>
    <row r="38" spans="1:97" x14ac:dyDescent="0.25">
      <c r="A38" t="s">
        <v>1</v>
      </c>
      <c r="B38" s="8">
        <v>169</v>
      </c>
      <c r="C38">
        <v>184</v>
      </c>
      <c r="D38">
        <v>225</v>
      </c>
      <c r="E38">
        <v>255</v>
      </c>
      <c r="F38">
        <v>228</v>
      </c>
      <c r="G38">
        <v>252</v>
      </c>
      <c r="H38">
        <v>216</v>
      </c>
      <c r="I38">
        <v>248</v>
      </c>
      <c r="J38">
        <v>242</v>
      </c>
      <c r="K38">
        <v>265</v>
      </c>
      <c r="L38">
        <v>300</v>
      </c>
      <c r="M38" s="36">
        <v>304</v>
      </c>
      <c r="N38">
        <v>365</v>
      </c>
      <c r="O38">
        <v>394</v>
      </c>
      <c r="P38">
        <v>440</v>
      </c>
      <c r="Q38">
        <v>565</v>
      </c>
      <c r="R38">
        <v>563</v>
      </c>
      <c r="S38" s="15">
        <v>693</v>
      </c>
      <c r="T38" s="148">
        <v>701</v>
      </c>
      <c r="U38" s="148">
        <v>622</v>
      </c>
      <c r="V38" s="148">
        <f>K34*Assumption!$M$5+'Agency North'!L34*Assumption!$L$5+'Agency North'!M34*Assumption!$K$5+'Agency North'!N34*Assumption!$J$5+'Agency North'!O34*Assumption!$I$5+'Agency North'!P34*Assumption!$H$5</f>
        <v>715.15</v>
      </c>
      <c r="W38" s="148">
        <f>L34*Assumption!$M$5+'Agency North'!M34*Assumption!$L$5+'Agency North'!N34*Assumption!$K$5+'Agency North'!O34*Assumption!$J$5+'Agency North'!P34*Assumption!$I$5+'Agency North'!Q34*Assumption!$H$5</f>
        <v>745.05</v>
      </c>
      <c r="X38" s="148">
        <f>M34*Assumption!$M$5+'Agency North'!N34*Assumption!$L$5+'Agency North'!O34*Assumption!$K$5+'Agency North'!P34*Assumption!$J$5+'Agency North'!Q34*Assumption!$I$5+'Agency North'!R34*Assumption!$H$5</f>
        <v>826</v>
      </c>
      <c r="Y38" s="149">
        <f>N34*Assumption!$M$5+'Agency North'!O34*Assumption!$L$5+'Agency North'!P34*Assumption!$K$5+'Agency North'!Q34*Assumption!$J$5+'Agency North'!R34*Assumption!$I$5+'Agency North'!S34*Assumption!$H$5</f>
        <v>1189.9000000000001</v>
      </c>
      <c r="Z38" s="15">
        <f>O34*Assumption!$M$5+'Agency North'!P34*Assumption!$L$5+'Agency North'!Q34*Assumption!$K$5+'Agency North'!R34*Assumption!$J$5+'Agency North'!S34*Assumption!$I$5+'Agency North'!T34*Assumption!$H$5</f>
        <v>1406.5</v>
      </c>
      <c r="AA38" s="15">
        <f>P34*Assumption!$M$5+'Agency North'!Q34*Assumption!$L$5+'Agency North'!R34*Assumption!$K$5+'Agency North'!S34*Assumption!$J$5+'Agency North'!T34*Assumption!$I$5+'Agency North'!U34*Assumption!$H$5</f>
        <v>1672.5</v>
      </c>
      <c r="AB38" s="15">
        <f>Q34*Assumption!$M$5+'Agency North'!R34*Assumption!$L$5+'Agency North'!S34*Assumption!$K$5+'Agency North'!T34*Assumption!$J$5+'Agency North'!U34*Assumption!$I$5+'Agency North'!V34*Assumption!$H$5</f>
        <v>1867.3540848000002</v>
      </c>
      <c r="AC38" s="15">
        <f>R34*Assumption!$M$5+'Agency North'!S34*Assumption!$L$5+'Agency North'!T34*Assumption!$K$5+'Agency North'!U34*Assumption!$J$5+'Agency North'!V34*Assumption!$I$5+'Agency North'!W34*Assumption!$H$5</f>
        <v>2059.943054288</v>
      </c>
      <c r="AD38" s="15">
        <f>S34*Assumption!$M$5+'Agency North'!T34*Assumption!$L$5+'Agency North'!U34*Assumption!$K$5+'Agency North'!V34*Assumption!$J$5+'Agency North'!W34*Assumption!$I$5+'Agency North'!X34*Assumption!$H$5</f>
        <v>2166.2424309391999</v>
      </c>
      <c r="AE38" s="15">
        <f>T34*Assumption!$M$5+'Agency North'!U34*Assumption!$L$5+'Agency North'!V34*Assumption!$K$5+'Agency North'!W34*Assumption!$J$5+'Agency North'!X34*Assumption!$I$5+'Agency North'!Y34*Assumption!$H$5</f>
        <v>2176.4669565693284</v>
      </c>
      <c r="AF38" s="15">
        <f>U34*Assumption!$M$5+'Agency North'!V34*Assumption!$L$5+'Agency North'!W34*Assumption!$K$5+'Agency North'!X34*Assumption!$J$5+'Agency North'!Y34*Assumption!$I$5+'Agency North'!Z34*Assumption!$H$5</f>
        <v>1888.9631291380269</v>
      </c>
      <c r="AG38" s="15">
        <f>V34*Assumption!$M$5+'Agency North'!W34*Assumption!$L$5+'Agency North'!X34*Assumption!$K$5+'Agency North'!Y34*Assumption!$J$5+'Agency North'!Z34*Assumption!$I$5+'Agency North'!AA34*Assumption!$H$5</f>
        <v>1594.9420423148936</v>
      </c>
      <c r="AH38" s="15">
        <f>W34*Assumption!$M$5+'Agency North'!X34*Assumption!$L$5+'Agency North'!Y34*Assumption!$K$5+'Agency North'!Z34*Assumption!$J$5+'Agency North'!AA34*Assumption!$I$5+'Agency North'!AB34*Assumption!$H$5</f>
        <v>1564.9536508630588</v>
      </c>
      <c r="AI38" s="15">
        <f>X34*Assumption!$M$5+'Agency North'!Y34*Assumption!$L$5+'Agency North'!Z34*Assumption!$K$5+'Agency North'!AA34*Assumption!$J$5+'Agency North'!AB34*Assumption!$I$5+'Agency North'!AC34*Assumption!$H$5</f>
        <v>1533.2709760225287</v>
      </c>
      <c r="AJ38" s="15">
        <f>Y34*Assumption!$M$5+'Agency North'!Z34*Assumption!$L$5+'Agency North'!AA34*Assumption!$K$5+'Agency North'!AB34*Assumption!$J$5+'Agency North'!AC34*Assumption!$I$5+'Agency North'!AD34*Assumption!$H$5</f>
        <v>1599.2791879212734</v>
      </c>
      <c r="AK38" s="96">
        <f>Z34*Assumption!$M$5+'Agency North'!AA34*Assumption!$L$5+'Agency North'!AB34*Assumption!$K$5+'Agency North'!AC34*Assumption!$J$5+'Agency North'!AD34*Assumption!$I$5+'Agency North'!AE34*Assumption!$H$5</f>
        <v>1795.89420020231</v>
      </c>
      <c r="AL38" s="15">
        <f>AA34*Assumption!$M$5+'Agency North'!AB34*Assumption!$L$5+'Agency North'!AC34*Assumption!$K$5+'Agency North'!AD34*Assumption!$J$5+'Agency North'!AE34*Assumption!$I$5+'Agency North'!AF34*Assumption!$H$5</f>
        <v>1958.7774434497428</v>
      </c>
      <c r="AM38" s="15">
        <f>AB34*Assumption!$M$5+'Agency North'!AC34*Assumption!$L$5+'Agency North'!AD34*Assumption!$K$5+'Agency North'!AE34*Assumption!$J$5+'Agency North'!AF34*Assumption!$I$5+'Agency North'!AG34*Assumption!$H$5</f>
        <v>2184.8324454787762</v>
      </c>
      <c r="AN38" s="15">
        <f>AC34*Assumption!$M$5+'Agency North'!AD34*Assumption!$L$5+'Agency North'!AE34*Assumption!$K$5+'Agency North'!AF34*Assumption!$J$5+'Agency North'!AG34*Assumption!$I$5+'Agency North'!AH34*Assumption!$H$5</f>
        <v>2343.3082718449073</v>
      </c>
      <c r="AO38" s="15">
        <f>AD34*Assumption!$M$5+'Agency North'!AE34*Assumption!$L$5+'Agency North'!AF34*Assumption!$K$5+'Agency North'!AG34*Assumption!$J$5+'Agency North'!AH34*Assumption!$I$5+'Agency North'!AI34*Assumption!$H$5</f>
        <v>2356.3465411629231</v>
      </c>
      <c r="AP38" s="15">
        <f>AE34*Assumption!$M$5+'Agency North'!AF34*Assumption!$L$5+'Agency North'!AG34*Assumption!$K$5+'Agency North'!AH34*Assumption!$J$5+'Agency North'!AI34*Assumption!$I$5+'Agency North'!AJ34*Assumption!$H$5</f>
        <v>2416.621808421517</v>
      </c>
      <c r="AQ38" s="15">
        <f>AF34*Assumption!$M$5+'Agency North'!AG34*Assumption!$L$5+'Agency North'!AH34*Assumption!$K$5+'Agency North'!AI34*Assumption!$J$5+'Agency North'!AJ34*Assumption!$I$5+'Agency North'!AK34*Assumption!$H$5</f>
        <v>2485.0699267886516</v>
      </c>
      <c r="AR38" s="15">
        <f>AG34*Assumption!$M$5+'Agency North'!AH34*Assumption!$L$5+'Agency North'!AI34*Assumption!$K$5+'Agency North'!AJ34*Assumption!$J$5+'Agency North'!AK34*Assumption!$I$5+'Agency North'!AL34*Assumption!$H$5</f>
        <v>2180.3091829320251</v>
      </c>
      <c r="AS38" s="15">
        <f>AH34*Assumption!$M$5+'Agency North'!AI34*Assumption!$L$5+'Agency North'!AJ34*Assumption!$K$5+'Agency North'!AK34*Assumption!$J$5+'Agency North'!AL34*Assumption!$I$5+'Agency North'!AM34*Assumption!$H$5</f>
        <v>1863.0695408923859</v>
      </c>
      <c r="AT38" s="15">
        <f>AI34*Assumption!$M$5+'Agency North'!AJ34*Assumption!$L$5+'Agency North'!AK34*Assumption!$K$5+'Agency North'!AL34*Assumption!$J$5+'Agency North'!AM34*Assumption!$I$5+'Agency North'!AN34*Assumption!$H$5</f>
        <v>1949.5622435461755</v>
      </c>
      <c r="AU38" s="15">
        <f>AJ34*Assumption!$M$5+'Agency North'!AK34*Assumption!$L$5+'Agency North'!AL34*Assumption!$K$5+'Agency North'!AM34*Assumption!$J$5+'Agency North'!AN34*Assumption!$I$5+'Agency North'!AO34*Assumption!$H$5</f>
        <v>1991.6326742406384</v>
      </c>
      <c r="AV38" s="15">
        <f>AK34*Assumption!$M$5+'Agency North'!AL34*Assumption!$L$5+'Agency North'!AM34*Assumption!$K$5+'Agency North'!AN34*Assumption!$J$5+'Agency North'!AO34*Assumption!$I$5+'Agency North'!AP34*Assumption!$H$5</f>
        <v>2089.7007510934295</v>
      </c>
      <c r="AW38" s="96">
        <f>AL34*Assumption!$M$5+'Agency North'!AM34*Assumption!$L$5+'Agency North'!AN34*Assumption!$K$5+'Agency North'!AO34*Assumption!$J$5+'Agency North'!AP34*Assumption!$I$5+'Agency North'!AQ34*Assumption!$H$5</f>
        <v>2173.680823891314</v>
      </c>
      <c r="AX38" s="15">
        <f>AM34*Assumption!$M$5+'Agency North'!AN34*Assumption!$L$5+'Agency North'!AO34*Assumption!$K$5+'Agency North'!AP34*Assumption!$J$5+'Agency North'!AQ34*Assumption!$I$5+'Agency North'!AR34*Assumption!$H$5</f>
        <v>2357.6077632859287</v>
      </c>
      <c r="AY38" s="15">
        <f>AN34*Assumption!$M$5+'Agency North'!AO34*Assumption!$L$5+'Agency North'!AP34*Assumption!$K$5+'Agency North'!AQ34*Assumption!$J$5+'Agency North'!AR34*Assumption!$I$5+'Agency North'!AS34*Assumption!$H$5</f>
        <v>2616.7729494052815</v>
      </c>
      <c r="AZ38" s="15">
        <f>AO34*Assumption!$M$5+'Agency North'!AP34*Assumption!$L$5+'Agency North'!AQ34*Assumption!$K$5+'Agency North'!AR34*Assumption!$J$5+'Agency North'!AS34*Assumption!$I$5+'Agency North'!AT34*Assumption!$H$5</f>
        <v>2679.6113272240959</v>
      </c>
      <c r="BA38" s="15">
        <f>AP34*Assumption!$M$5+'Agency North'!AQ34*Assumption!$L$5+'Agency North'!AR34*Assumption!$K$5+'Agency North'!AS34*Assumption!$J$5+'Agency North'!AT34*Assumption!$I$5+'Agency North'!AU34*Assumption!$H$5</f>
        <v>2670.3719090421782</v>
      </c>
      <c r="BB38" s="15">
        <f>AQ34*Assumption!$M$5+'Agency North'!AR34*Assumption!$L$5+'Agency North'!AS34*Assumption!$K$5+'Agency North'!AT34*Assumption!$J$5+'Agency North'!AU34*Assumption!$I$5+'Agency North'!AV34*Assumption!$H$5</f>
        <v>2726.3842907681983</v>
      </c>
      <c r="BC38" s="15">
        <f>AR34*Assumption!$M$5+'Agency North'!AS34*Assumption!$L$5+'Agency North'!AT34*Assumption!$K$5+'Agency North'!AU34*Assumption!$J$5+'Agency North'!AV34*Assumption!$I$5+'Agency North'!AW34*Assumption!$H$5</f>
        <v>2796.3359775766608</v>
      </c>
      <c r="BD38" s="15">
        <f>AS34*Assumption!$M$5+'Agency North'!AT34*Assumption!$L$5+'Agency North'!AU34*Assumption!$K$5+'Agency North'!AV34*Assumption!$J$5+'Agency North'!AW34*Assumption!$I$5+'Agency North'!AX34*Assumption!$H$5</f>
        <v>2452.5501778230287</v>
      </c>
      <c r="BE38" s="15">
        <f>AT34*Assumption!$M$5+'Agency North'!AU34*Assumption!$L$5+'Agency North'!AV34*Assumption!$K$5+'Agency North'!AW34*Assumption!$J$5+'Agency North'!AX34*Assumption!$I$5+'Agency North'!AY34*Assumption!$H$5</f>
        <v>2093.6056504086082</v>
      </c>
      <c r="BF38" s="15">
        <f>AU34*Assumption!$M$5+'Agency North'!AV34*Assumption!$L$5+'Agency North'!AW34*Assumption!$K$5+'Agency North'!AX34*Assumption!$J$5+'Agency North'!AY34*Assumption!$I$5+'Agency North'!AZ34*Assumption!$H$5</f>
        <v>2277.2616237115985</v>
      </c>
      <c r="BG38" s="15">
        <f>AV34*Assumption!$M$5+'Agency North'!AW34*Assumption!$L$5+'Agency North'!AX34*Assumption!$K$5+'Agency North'!AY34*Assumption!$J$5+'Agency North'!AZ34*Assumption!$I$5+'Agency North'!BA34*Assumption!$H$5</f>
        <v>2476.1350876180904</v>
      </c>
      <c r="BH38" s="15">
        <f>AW34*Assumption!$M$5+'Agency North'!AX34*Assumption!$L$5+'Agency North'!AY34*Assumption!$K$5+'Agency North'!AZ34*Assumption!$J$5+'Agency North'!BA34*Assumption!$I$5+'Agency North'!BB34*Assumption!$H$5</f>
        <v>2631.0086884471348</v>
      </c>
      <c r="BI38" s="96">
        <f>AX34*Assumption!$M$5+'Agency North'!AY34*Assumption!$L$5+'Agency North'!AZ34*Assumption!$K$5+'Agency North'!BA34*Assumption!$J$5+'Agency North'!BB34*Assumption!$I$5+'Agency North'!BC34*Assumption!$H$5</f>
        <v>2789.3224624079276</v>
      </c>
      <c r="BJ38" s="15">
        <f>AY34*Assumption!$M$5+'Agency North'!AZ34*Assumption!$L$5+'Agency North'!BA34*Assumption!$K$5+'Agency North'!BB34*Assumption!$J$5+'Agency North'!BC34*Assumption!$I$5+'Agency North'!BD34*Assumption!$H$5</f>
        <v>3124.135023798407</v>
      </c>
      <c r="BK38" s="15">
        <f>AZ34*Assumption!$M$5+'Agency North'!BA34*Assumption!$L$5+'Agency North'!BB34*Assumption!$K$5+'Agency North'!BC34*Assumption!$J$5+'Agency North'!BD34*Assumption!$I$5+'Agency North'!BE34*Assumption!$H$5</f>
        <v>3436.3488022606834</v>
      </c>
      <c r="BL38" s="15">
        <f>BA34*Assumption!$M$5+'Agency North'!BB34*Assumption!$L$5+'Agency North'!BC34*Assumption!$K$5+'Agency North'!BD34*Assumption!$J$5+'Agency North'!BE34*Assumption!$I$5+'Agency North'!BF34*Assumption!$H$5</f>
        <v>3492.6902668651496</v>
      </c>
      <c r="BM38" s="15">
        <f>BB34*Assumption!$M$5+'Agency North'!BC34*Assumption!$L$5+'Agency North'!BD34*Assumption!$K$5+'Agency North'!BE34*Assumption!$J$5+'Agency North'!BF34*Assumption!$I$5+'Agency North'!BG34*Assumption!$H$5</f>
        <v>3535.822175094469</v>
      </c>
      <c r="BN38" s="15">
        <f>BC34*Assumption!$M$5+'Agency North'!BD34*Assumption!$L$5+'Agency North'!BE34*Assumption!$K$5+'Agency North'!BF34*Assumption!$J$5+'Agency North'!BG34*Assumption!$I$5+'Agency North'!BH34*Assumption!$H$5</f>
        <v>3593.8347881788545</v>
      </c>
      <c r="BO38" s="15">
        <f>BD34*Assumption!$M$5+'Agency North'!BE34*Assumption!$L$5+'Agency North'!BF34*Assumption!$K$5+'Agency North'!BG34*Assumption!$J$5+'Agency North'!BH34*Assumption!$I$5+'Agency North'!BI34*Assumption!$H$5</f>
        <v>3666.2213598792041</v>
      </c>
      <c r="BP38" s="15">
        <f>BE34*Assumption!$M$5+'Agency North'!BF34*Assumption!$L$5+'Agency North'!BG34*Assumption!$K$5+'Agency North'!BH34*Assumption!$J$5+'Agency North'!BI34*Assumption!$I$5+'Agency North'!BJ34*Assumption!$H$5</f>
        <v>3151.6034642311274</v>
      </c>
      <c r="BQ38" s="15">
        <f>BF34*Assumption!$M$5+'Agency North'!BG34*Assumption!$L$5+'Agency North'!BH34*Assumption!$K$5+'Agency North'!BI34*Assumption!$J$5+'Agency North'!BJ34*Assumption!$I$5+'Agency North'!BK34*Assumption!$H$5</f>
        <v>2677.5541176636416</v>
      </c>
      <c r="BR38" s="15">
        <f>BG34*Assumption!$M$5+'Agency North'!BH34*Assumption!$L$5+'Agency North'!BI34*Assumption!$K$5+'Agency North'!BJ34*Assumption!$J$5+'Agency North'!BK34*Assumption!$I$5+'Agency North'!BL34*Assumption!$H$5</f>
        <v>2835.8349645058302</v>
      </c>
      <c r="BS38" s="15">
        <f>BH34*Assumption!$M$5+'Agency North'!BI34*Assumption!$L$5+'Agency North'!BJ34*Assumption!$K$5+'Agency North'!BK34*Assumption!$J$5+'Agency North'!BL34*Assumption!$I$5+'Agency North'!BM34*Assumption!$H$5</f>
        <v>2957.3156794395827</v>
      </c>
      <c r="BT38" s="15">
        <f>BI34*Assumption!$M$5+'Agency North'!BJ34*Assumption!$L$5+'Agency North'!BK34*Assumption!$K$5+'Agency North'!BL34*Assumption!$J$5+'Agency North'!BM34*Assumption!$I$5+'Agency North'!BN34*Assumption!$H$5</f>
        <v>3086.2459291465661</v>
      </c>
      <c r="BU38" s="96">
        <f>BJ34*Assumption!$M$5+'Agency North'!BK34*Assumption!$L$5+'Agency North'!BL34*Assumption!$K$5+'Agency North'!BM34*Assumption!$J$5+'Agency North'!BN34*Assumption!$I$5+'Agency North'!BO34*Assumption!$H$5</f>
        <v>3224.1279624349813</v>
      </c>
      <c r="BV38" s="15">
        <f>BK34*Assumption!$M$5+'Agency North'!BL34*Assumption!$L$5+'Agency North'!BM34*Assumption!$K$5+'Agency North'!BN34*Assumption!$J$5+'Agency North'!BO34*Assumption!$I$5+'Agency North'!BP34*Assumption!$H$5</f>
        <v>3586.4322956174956</v>
      </c>
      <c r="BW38" s="15">
        <f>BL34*Assumption!$M$5+'Agency North'!BM34*Assumption!$L$5+'Agency North'!BN34*Assumption!$K$5+'Agency North'!BO34*Assumption!$J$5+'Agency North'!BP34*Assumption!$I$5+'Agency North'!BQ34*Assumption!$H$5</f>
        <v>3921.9260048472584</v>
      </c>
      <c r="BX38" s="15">
        <f>BM34*Assumption!$M$5+'Agency North'!BN34*Assumption!$L$5+'Agency North'!BO34*Assumption!$K$5+'Agency North'!BP34*Assumption!$J$5+'Agency North'!BQ34*Assumption!$I$5+'Agency North'!BR34*Assumption!$H$5</f>
        <v>3961.9163560671409</v>
      </c>
      <c r="BY38" s="15">
        <f>BN34*Assumption!$M$5+'Agency North'!BO34*Assumption!$L$5+'Agency North'!BP34*Assumption!$K$5+'Agency North'!BQ34*Assumption!$J$5+'Agency North'!BR34*Assumption!$I$5+'Agency North'!BS34*Assumption!$H$5</f>
        <v>3978.6289275689915</v>
      </c>
      <c r="BZ38" s="15">
        <f>BO34*Assumption!$M$5+'Agency North'!BP34*Assumption!$L$5+'Agency North'!BQ34*Assumption!$K$5+'Agency North'!BR34*Assumption!$J$5+'Agency North'!BS34*Assumption!$I$5+'Agency North'!BT34*Assumption!$H$5</f>
        <v>4013.7356162502133</v>
      </c>
      <c r="CA38" s="15">
        <f>BP34*Assumption!$M$5+'Agency North'!BQ34*Assumption!$L$5+'Agency North'!BR34*Assumption!$K$5+'Agency North'!BS34*Assumption!$J$5+'Agency North'!BT34*Assumption!$I$5+'Agency North'!BU34*Assumption!$H$5</f>
        <v>4066.5957156767449</v>
      </c>
      <c r="CB38" s="15">
        <f>BQ34*Assumption!$M$5+'Agency North'!BR34*Assumption!$L$5+'Agency North'!BS34*Assumption!$K$5+'Agency North'!BT34*Assumption!$J$5+'Agency North'!BU34*Assumption!$I$5+'Agency North'!BV34*Assumption!$H$5</f>
        <v>3492.2988655472564</v>
      </c>
      <c r="CC38" s="15">
        <f>BR34*Assumption!$M$5+'Agency North'!BS34*Assumption!$L$5+'Agency North'!BT34*Assumption!$K$5+'Agency North'!BU34*Assumption!$J$5+'Agency North'!BV34*Assumption!$I$5+'Agency North'!BW34*Assumption!$H$5</f>
        <v>2964.9652673333744</v>
      </c>
      <c r="CD38" s="15">
        <f>BS34*Assumption!$M$5+'Agency North'!BT34*Assumption!$L$5+'Agency North'!BU34*Assumption!$K$5+'Agency North'!BV34*Assumption!$J$5+'Agency North'!BW34*Assumption!$I$5+'Agency North'!BX34*Assumption!$H$5</f>
        <v>3151.7108067193321</v>
      </c>
      <c r="CE38" s="15">
        <f>BT34*Assumption!$M$5+'Agency North'!BU34*Assumption!$L$5+'Agency North'!BV34*Assumption!$K$5+'Agency North'!BW34*Assumption!$J$5+'Agency North'!BX34*Assumption!$I$5+'Agency North'!BY34*Assumption!$H$5</f>
        <v>3317.4694492986519</v>
      </c>
      <c r="CF38" s="15">
        <f>BU34*Assumption!$M$5+'Agency North'!BV34*Assumption!$L$5+'Agency North'!BW34*Assumption!$K$5+'Agency North'!BX34*Assumption!$J$5+'Agency North'!BY34*Assumption!$I$5+'Agency North'!BZ34*Assumption!$H$5</f>
        <v>3489.523658180638</v>
      </c>
      <c r="CG38" s="96">
        <f>BV34*Assumption!$M$5+'Agency North'!BW34*Assumption!$L$5+'Agency North'!BX34*Assumption!$K$5+'Agency North'!BY34*Assumption!$J$5+'Agency North'!BZ34*Assumption!$I$5+'Agency North'!CA34*Assumption!$H$5</f>
        <v>3669.2733651422182</v>
      </c>
      <c r="CH38" s="15">
        <f>BW34*Assumption!$M$5+'Agency North'!BX34*Assumption!$L$5+'Agency North'!BY34*Assumption!$K$5+'Agency North'!BZ34*Assumption!$J$5+'Agency North'!CA34*Assumption!$I$5+'Agency North'!CB34*Assumption!$H$5</f>
        <v>4099.2048593480422</v>
      </c>
      <c r="CI38" s="15">
        <f>BX34*Assumption!$M$5+'Agency North'!BY34*Assumption!$L$5+'Agency North'!BZ34*Assumption!$K$5+'Agency North'!CA34*Assumption!$J$5+'Agency North'!CB34*Assumption!$I$5+'Agency North'!CC34*Assumption!$H$5</f>
        <v>4495.8993788828229</v>
      </c>
      <c r="CJ38" s="15">
        <f>BY34*Assumption!$M$5+'Agency North'!BZ34*Assumption!$L$5+'Agency North'!CA34*Assumption!$K$5+'Agency North'!CB34*Assumption!$J$5+'Agency North'!CC34*Assumption!$I$5+'Agency North'!CD34*Assumption!$H$5</f>
        <v>4556.5066351801997</v>
      </c>
      <c r="CK38" s="15">
        <f>BZ34*Assumption!$M$5+'Agency North'!CA34*Assumption!$L$5+'Agency North'!CB34*Assumption!$K$5+'Agency North'!CC34*Assumption!$J$5+'Agency North'!CD34*Assumption!$I$5+'Agency North'!CE34*Assumption!$H$5</f>
        <v>4595.9326115508966</v>
      </c>
      <c r="CL38" s="15">
        <f>CA34*Assumption!$M$5+'Agency North'!CB34*Assumption!$L$5+'Agency North'!CC34*Assumption!$K$5+'Agency North'!CD34*Assumption!$J$5+'Agency North'!CE34*Assumption!$I$5+'Agency North'!CF34*Assumption!$H$5</f>
        <v>4653.5862045179092</v>
      </c>
      <c r="CM38" s="15">
        <f>CB34*Assumption!$M$5+'Agency North'!CC34*Assumption!$L$5+'Agency North'!CD34*Assumption!$K$5+'Agency North'!CE34*Assumption!$J$5+'Agency North'!CF34*Assumption!$I$5+'Agency North'!CG34*Assumption!$H$5</f>
        <v>4728.8956632254176</v>
      </c>
      <c r="CN38" s="15">
        <f>CC34*Assumption!$M$5+'Agency North'!CD34*Assumption!$L$5+'Agency North'!CE34*Assumption!$K$5+'Agency North'!CF34*Assumption!$J$5+'Agency North'!CG34*Assumption!$I$5+'Agency North'!CH34*Assumption!$H$5</f>
        <v>4063.4091467529961</v>
      </c>
      <c r="CO38" s="15">
        <f>CD34*Assumption!$M$5+'Agency North'!CE34*Assumption!$L$5+'Agency North'!CF34*Assumption!$K$5+'Agency North'!CG34*Assumption!$J$5+'Agency North'!CH34*Assumption!$I$5+'Agency North'!CI34*Assumption!$H$5</f>
        <v>3452.451430138557</v>
      </c>
      <c r="CP38" s="15">
        <f>CE34*Assumption!$M$5+'Agency North'!CF34*Assumption!$L$5+'Agency North'!CG34*Assumption!$K$5+'Agency North'!CH34*Assumption!$J$5+'Agency North'!CI34*Assumption!$I$5+'Agency North'!CJ34*Assumption!$H$5</f>
        <v>3670.988608231849</v>
      </c>
      <c r="CQ38" s="15">
        <f>CF34*Assumption!$M$5+'Agency North'!CG34*Assumption!$L$5+'Agency North'!CH34*Assumption!$K$5+'Agency North'!CI34*Assumption!$J$5+'Agency North'!CJ34*Assumption!$I$5+'Agency North'!CK34*Assumption!$H$5</f>
        <v>3856.3659216342476</v>
      </c>
      <c r="CR38" s="15">
        <f>CG34*Assumption!$M$5+'Agency North'!CH34*Assumption!$L$5+'Agency North'!CI34*Assumption!$K$5+'Agency North'!CJ34*Assumption!$J$5+'Agency North'!CK34*Assumption!$I$5+'Agency North'!CL34*Assumption!$H$5</f>
        <v>4049.6527075112945</v>
      </c>
      <c r="CS38" s="96">
        <f>CH34*Assumption!$M$5+'Agency North'!CI34*Assumption!$L$5+'Agency North'!CJ34*Assumption!$K$5+'Agency North'!CK34*Assumption!$J$5+'Agency North'!CL34*Assumption!$I$5+'Agency North'!CM34*Assumption!$H$5</f>
        <v>4252.5188848136622</v>
      </c>
    </row>
    <row r="39" spans="1:97" s="15" customFormat="1" x14ac:dyDescent="0.25">
      <c r="A39" s="15" t="s">
        <v>2</v>
      </c>
      <c r="B39" s="15">
        <v>76</v>
      </c>
      <c r="C39" s="15">
        <v>78</v>
      </c>
      <c r="D39" s="15">
        <v>79</v>
      </c>
      <c r="E39" s="15">
        <v>78</v>
      </c>
      <c r="F39" s="15">
        <v>100</v>
      </c>
      <c r="G39" s="15">
        <v>121</v>
      </c>
      <c r="H39" s="15">
        <v>102</v>
      </c>
      <c r="I39" s="15">
        <v>99</v>
      </c>
      <c r="J39" s="15">
        <v>116</v>
      </c>
      <c r="K39" s="15">
        <v>125</v>
      </c>
      <c r="L39" s="15">
        <v>134</v>
      </c>
      <c r="M39" s="96">
        <v>169</v>
      </c>
      <c r="N39" s="15">
        <v>189</v>
      </c>
      <c r="O39" s="15">
        <v>221</v>
      </c>
      <c r="P39" s="15">
        <v>229</v>
      </c>
      <c r="Q39" s="15">
        <v>255</v>
      </c>
      <c r="R39" s="15">
        <v>305</v>
      </c>
      <c r="S39" s="15">
        <v>329</v>
      </c>
      <c r="T39" s="24">
        <v>374</v>
      </c>
      <c r="U39" s="24">
        <v>425</v>
      </c>
      <c r="V39" s="24">
        <f>SUM(D34:J34)*30%</f>
        <v>564.6</v>
      </c>
      <c r="W39" s="24">
        <f>SUM(E34:K34)*30%</f>
        <v>579.9</v>
      </c>
      <c r="X39" s="24">
        <f>SUM(F34:L34)*30%</f>
        <v>644.4</v>
      </c>
      <c r="Y39" s="145">
        <f>SUM(G34:M34)*30%</f>
        <v>672.9</v>
      </c>
      <c r="Z39" s="231">
        <f>SUM(H34:N34)*30%</f>
        <v>639.29999999999995</v>
      </c>
      <c r="AA39" s="143">
        <f>SUM(I34:O34)*35%</f>
        <v>694.4</v>
      </c>
      <c r="AB39" s="143">
        <f t="shared" ref="AB39:AI39" si="335">SUM(J34:P34)*35%</f>
        <v>730.09999999999991</v>
      </c>
      <c r="AC39" s="143">
        <f t="shared" si="335"/>
        <v>726.25</v>
      </c>
      <c r="AD39" s="143">
        <f t="shared" si="335"/>
        <v>815.84999999999991</v>
      </c>
      <c r="AE39" s="143">
        <f t="shared" si="335"/>
        <v>987.69999999999993</v>
      </c>
      <c r="AF39" s="143">
        <f t="shared" si="335"/>
        <v>1105.3</v>
      </c>
      <c r="AG39" s="143">
        <f t="shared" si="335"/>
        <v>1343.3</v>
      </c>
      <c r="AH39" s="143">
        <f t="shared" si="335"/>
        <v>1600.5844175999998</v>
      </c>
      <c r="AI39" s="143">
        <f t="shared" si="335"/>
        <v>1783.980527056</v>
      </c>
      <c r="AJ39" s="143">
        <f>SUM(R34:X34)*35%</f>
        <v>1969.4829055663999</v>
      </c>
      <c r="AK39" s="96">
        <f>SUM(S34:Y34)*35%</f>
        <v>2107.4651405643358</v>
      </c>
      <c r="AL39" s="15">
        <f>SUM(T34:Z34)*30%</f>
        <v>1584.1601216690588</v>
      </c>
      <c r="AM39" s="143">
        <f>SUM(U34:AA34)*30%</f>
        <v>1456.2540853718097</v>
      </c>
      <c r="AN39" s="143">
        <f t="shared" ref="AN39:AW39" si="336">SUM(V34:AB34)*30%</f>
        <v>1422.7605617955192</v>
      </c>
      <c r="AO39" s="143">
        <f t="shared" si="336"/>
        <v>1375.2690917402772</v>
      </c>
      <c r="AP39" s="143">
        <f t="shared" si="336"/>
        <v>1364.5116893559812</v>
      </c>
      <c r="AQ39" s="143">
        <f t="shared" si="336"/>
        <v>1438.1143924531848</v>
      </c>
      <c r="AR39" s="143">
        <f t="shared" si="336"/>
        <v>1386.8848610921466</v>
      </c>
      <c r="AS39" s="143">
        <f t="shared" si="336"/>
        <v>1590.9346369738605</v>
      </c>
      <c r="AT39" s="143">
        <f t="shared" si="336"/>
        <v>1834.770492688059</v>
      </c>
      <c r="AU39" s="143">
        <f t="shared" si="336"/>
        <v>1874.1079968003712</v>
      </c>
      <c r="AV39" s="143">
        <f t="shared" si="336"/>
        <v>1964.7261373215854</v>
      </c>
      <c r="AW39" s="96">
        <f t="shared" si="336"/>
        <v>2054.0777193453996</v>
      </c>
      <c r="AX39" s="15">
        <f>SUM(AF34:AL34)*30%</f>
        <v>1813.3105496418591</v>
      </c>
      <c r="AY39" s="143">
        <f>SUM(AG34:AM34)*30%</f>
        <v>1682.9412092996633</v>
      </c>
      <c r="AZ39" s="143">
        <f t="shared" ref="AZ39:BI39" si="337">SUM(AH34:AN34)*30%</f>
        <v>1726.015032449239</v>
      </c>
      <c r="BA39" s="143">
        <f t="shared" si="337"/>
        <v>1670.5150039303965</v>
      </c>
      <c r="BB39" s="143">
        <f t="shared" si="337"/>
        <v>1739.5765089253734</v>
      </c>
      <c r="BC39" s="143">
        <f t="shared" si="337"/>
        <v>1772.6526102852465</v>
      </c>
      <c r="BD39" s="143">
        <f t="shared" si="337"/>
        <v>1700.6173347022486</v>
      </c>
      <c r="BE39" s="143">
        <f t="shared" si="337"/>
        <v>1938.7096677209106</v>
      </c>
      <c r="BF39" s="143">
        <f t="shared" si="337"/>
        <v>2188.8556398408973</v>
      </c>
      <c r="BG39" s="143">
        <f t="shared" si="337"/>
        <v>2153.4872525484607</v>
      </c>
      <c r="BH39" s="143">
        <f t="shared" si="337"/>
        <v>2236.3901143468511</v>
      </c>
      <c r="BI39" s="96">
        <f t="shared" si="337"/>
        <v>2281.2533663427484</v>
      </c>
      <c r="BJ39" s="15">
        <f>SUM(AR34:AX34)*30%</f>
        <v>2061.4196520548771</v>
      </c>
      <c r="BK39" s="143">
        <f>SUM(AS34:AY34)*30%</f>
        <v>1906.3319412904889</v>
      </c>
      <c r="BL39" s="143">
        <f t="shared" ref="BL39:BT39" si="338">SUM(AT34:AZ34)*30%</f>
        <v>1975.9043828606098</v>
      </c>
      <c r="BM39" s="143">
        <f t="shared" si="338"/>
        <v>2014.6695940500281</v>
      </c>
      <c r="BN39" s="143">
        <f t="shared" si="338"/>
        <v>2129.2491181008727</v>
      </c>
      <c r="BO39" s="143">
        <f t="shared" si="338"/>
        <v>2195.7021742047041</v>
      </c>
      <c r="BP39" s="143">
        <f t="shared" si="338"/>
        <v>2232.469945469677</v>
      </c>
      <c r="BQ39" s="143">
        <f t="shared" si="338"/>
        <v>2535.3435099140684</v>
      </c>
      <c r="BR39" s="143">
        <f t="shared" si="338"/>
        <v>2850.6698488765692</v>
      </c>
      <c r="BS39" s="143">
        <f t="shared" si="338"/>
        <v>2871.1650426512074</v>
      </c>
      <c r="BT39" s="143">
        <f t="shared" si="338"/>
        <v>2924.276675735096</v>
      </c>
      <c r="BU39" s="96">
        <f>SUM(BC34:BI34)*30%</f>
        <v>2981.7649178606594</v>
      </c>
      <c r="BV39" s="15">
        <f>SUM(BD34:BJ34)*30%</f>
        <v>2702.8841526177143</v>
      </c>
      <c r="BW39" s="143">
        <f>SUM(BE34:BK34)*30%</f>
        <v>2442.1214782197335</v>
      </c>
      <c r="BX39" s="143">
        <f t="shared" ref="BX39:CG39" si="339">SUM(BF34:BL34)*30%</f>
        <v>2493.0134848922457</v>
      </c>
      <c r="BY39" s="143">
        <f t="shared" si="339"/>
        <v>2505.3457673344806</v>
      </c>
      <c r="BZ39" s="143">
        <f t="shared" si="339"/>
        <v>2543.0302163316355</v>
      </c>
      <c r="CA39" s="143">
        <f t="shared" si="339"/>
        <v>2578.067604736048</v>
      </c>
      <c r="CB39" s="143">
        <f t="shared" si="339"/>
        <v>2572.7408256045619</v>
      </c>
      <c r="CC39" s="143">
        <f t="shared" si="339"/>
        <v>2906.0783647194689</v>
      </c>
      <c r="CD39" s="143">
        <f t="shared" si="339"/>
        <v>3251.7742835000604</v>
      </c>
      <c r="CE39" s="143">
        <f t="shared" si="339"/>
        <v>3249.1390615706937</v>
      </c>
      <c r="CF39" s="143">
        <f t="shared" si="339"/>
        <v>3286.7728235440391</v>
      </c>
      <c r="CG39" s="96">
        <f t="shared" si="339"/>
        <v>3328.8190642305622</v>
      </c>
      <c r="CH39" s="15">
        <f>SUM(BP34:BV34)*30%</f>
        <v>3006.1867245332578</v>
      </c>
      <c r="CI39" s="143">
        <f>SUM(BQ34:BW34)*30%</f>
        <v>2711.8509069082447</v>
      </c>
      <c r="CJ39" s="143">
        <f t="shared" ref="CJ39:CS39" si="340">SUM(BR34:BX34)*30%</f>
        <v>2770.1930084563269</v>
      </c>
      <c r="CK39" s="143">
        <f t="shared" si="340"/>
        <v>2793.8159505896056</v>
      </c>
      <c r="CL39" s="143">
        <f t="shared" si="340"/>
        <v>2854.2609981501923</v>
      </c>
      <c r="CM39" s="143">
        <f t="shared" si="340"/>
        <v>2912.949860670275</v>
      </c>
      <c r="CN39" s="143">
        <f t="shared" si="340"/>
        <v>2934.1678121819987</v>
      </c>
      <c r="CO39" s="143">
        <f t="shared" si="340"/>
        <v>3323.4632865010249</v>
      </c>
      <c r="CP39" s="143">
        <f t="shared" si="340"/>
        <v>3726.2785605374556</v>
      </c>
      <c r="CQ39" s="143">
        <f t="shared" si="340"/>
        <v>3743.577004597088</v>
      </c>
      <c r="CR39" s="143">
        <f t="shared" si="340"/>
        <v>3798.4275495185934</v>
      </c>
      <c r="CS39" s="96">
        <f t="shared" si="340"/>
        <v>3858.1677643296807</v>
      </c>
    </row>
    <row r="40" spans="1:97" s="5" customFormat="1" x14ac:dyDescent="0.25">
      <c r="A40" s="1" t="s">
        <v>3</v>
      </c>
      <c r="B40" s="9">
        <f>SUM(B33:B39)</f>
        <v>1142</v>
      </c>
      <c r="C40" s="9">
        <f t="shared" ref="C40:Y40" si="341">SUM(C33:C39)</f>
        <v>1203</v>
      </c>
      <c r="D40" s="9">
        <f t="shared" si="341"/>
        <v>1331</v>
      </c>
      <c r="E40" s="9">
        <f t="shared" si="341"/>
        <v>1503</v>
      </c>
      <c r="F40" s="9">
        <f t="shared" si="341"/>
        <v>1459</v>
      </c>
      <c r="G40" s="9">
        <f t="shared" si="341"/>
        <v>1485</v>
      </c>
      <c r="H40" s="9">
        <f t="shared" si="341"/>
        <v>1485</v>
      </c>
      <c r="I40" s="9">
        <f t="shared" si="341"/>
        <v>1572</v>
      </c>
      <c r="J40" s="9">
        <f t="shared" si="341"/>
        <v>1732</v>
      </c>
      <c r="K40" s="9">
        <f t="shared" si="341"/>
        <v>1852</v>
      </c>
      <c r="L40" s="9">
        <f t="shared" si="341"/>
        <v>2108</v>
      </c>
      <c r="M40" s="98">
        <f t="shared" si="341"/>
        <v>2192</v>
      </c>
      <c r="N40" s="9">
        <f t="shared" si="341"/>
        <v>2219</v>
      </c>
      <c r="O40" s="9">
        <f t="shared" si="341"/>
        <v>2130</v>
      </c>
      <c r="P40" s="9">
        <f t="shared" si="341"/>
        <v>2259</v>
      </c>
      <c r="Q40" s="9">
        <f t="shared" si="341"/>
        <v>2385</v>
      </c>
      <c r="R40" s="9">
        <f t="shared" si="341"/>
        <v>2733</v>
      </c>
      <c r="S40" s="9">
        <f>SUM(S33:S39)</f>
        <v>3526</v>
      </c>
      <c r="T40" s="150">
        <f>SUM(T33:T39)</f>
        <v>3957</v>
      </c>
      <c r="U40" s="150">
        <f t="shared" si="341"/>
        <v>4470</v>
      </c>
      <c r="V40" s="150">
        <f t="shared" si="341"/>
        <v>4988.7483360000006</v>
      </c>
      <c r="W40" s="150">
        <f t="shared" si="341"/>
        <v>5422.8372201600005</v>
      </c>
      <c r="X40" s="150">
        <f t="shared" si="341"/>
        <v>5784.8390991039996</v>
      </c>
      <c r="Y40" s="151">
        <f t="shared" si="341"/>
        <v>6193.1598616329593</v>
      </c>
      <c r="Z40" s="16">
        <f t="shared" ref="Z40:CK40" si="342">SUM(Z33:Z39)</f>
        <v>5882.7561214776642</v>
      </c>
      <c r="AA40" s="16">
        <f t="shared" si="342"/>
        <v>5617.881177919051</v>
      </c>
      <c r="AB40" s="16">
        <f t="shared" si="342"/>
        <v>5709.3361326776758</v>
      </c>
      <c r="AC40" s="16">
        <f t="shared" si="342"/>
        <v>5835.5379900352627</v>
      </c>
      <c r="AD40" s="16">
        <f t="shared" si="342"/>
        <v>6170.6554652311297</v>
      </c>
      <c r="AE40" s="16">
        <f t="shared" si="342"/>
        <v>6719.4601148246065</v>
      </c>
      <c r="AF40" s="16">
        <f t="shared" si="342"/>
        <v>6918.5275745881127</v>
      </c>
      <c r="AG40" s="16">
        <f t="shared" si="342"/>
        <v>7311.1873216963513</v>
      </c>
      <c r="AH40" s="16">
        <f t="shared" si="342"/>
        <v>7823.4348316439</v>
      </c>
      <c r="AI40" s="16">
        <f t="shared" si="342"/>
        <v>8032.8151261654493</v>
      </c>
      <c r="AJ40" s="16">
        <f t="shared" si="342"/>
        <v>8395.2419564782085</v>
      </c>
      <c r="AK40" s="97">
        <f t="shared" si="342"/>
        <v>8840.2762428041133</v>
      </c>
      <c r="AL40" s="16">
        <f t="shared" si="342"/>
        <v>7982.4194354882266</v>
      </c>
      <c r="AM40" s="16">
        <f t="shared" si="342"/>
        <v>7452.2835483039926</v>
      </c>
      <c r="AN40" s="16">
        <f t="shared" si="342"/>
        <v>7633.9879064895686</v>
      </c>
      <c r="AO40" s="16">
        <f t="shared" si="342"/>
        <v>7702.9329869914172</v>
      </c>
      <c r="AP40" s="16">
        <f t="shared" si="342"/>
        <v>7967.5640095853669</v>
      </c>
      <c r="AQ40" s="16">
        <f t="shared" si="342"/>
        <v>8263.5068412988676</v>
      </c>
      <c r="AR40" s="16">
        <f t="shared" si="342"/>
        <v>8304.7086284163561</v>
      </c>
      <c r="AS40" s="16">
        <f t="shared" si="342"/>
        <v>8692.5621537359402</v>
      </c>
      <c r="AT40" s="16">
        <f t="shared" si="342"/>
        <v>9133.2254563805673</v>
      </c>
      <c r="AU40" s="16">
        <f t="shared" si="342"/>
        <v>9226.7505928160772</v>
      </c>
      <c r="AV40" s="16">
        <f t="shared" si="342"/>
        <v>9509.3041836455523</v>
      </c>
      <c r="AW40" s="97">
        <f t="shared" si="342"/>
        <v>9806.6103594636734</v>
      </c>
      <c r="AX40" s="16">
        <f t="shared" si="342"/>
        <v>9176.0745912439361</v>
      </c>
      <c r="AY40" s="16">
        <f t="shared" si="342"/>
        <v>8588.3976295965986</v>
      </c>
      <c r="AZ40" s="16">
        <f t="shared" si="342"/>
        <v>8925.3319179176451</v>
      </c>
      <c r="BA40" s="16">
        <f t="shared" si="342"/>
        <v>9264.0574650496928</v>
      </c>
      <c r="BB40" s="16">
        <f t="shared" si="342"/>
        <v>9741.6465125232917</v>
      </c>
      <c r="BC40" s="16">
        <f t="shared" si="342"/>
        <v>10154.052076202195</v>
      </c>
      <c r="BD40" s="16">
        <f t="shared" si="342"/>
        <v>10414.458084782545</v>
      </c>
      <c r="BE40" s="16">
        <f t="shared" si="342"/>
        <v>10915.186499856818</v>
      </c>
      <c r="BF40" s="16">
        <f t="shared" si="342"/>
        <v>11453.98914958056</v>
      </c>
      <c r="BG40" s="16">
        <f t="shared" si="342"/>
        <v>11710.096197325787</v>
      </c>
      <c r="BH40" s="16">
        <f t="shared" si="342"/>
        <v>12060.819268125084</v>
      </c>
      <c r="BI40" s="97">
        <f t="shared" si="342"/>
        <v>12400.940002698455</v>
      </c>
      <c r="BJ40" s="16">
        <f t="shared" si="342"/>
        <v>11616.992361768271</v>
      </c>
      <c r="BK40" s="16">
        <f t="shared" si="342"/>
        <v>10827.3117686925</v>
      </c>
      <c r="BL40" s="16">
        <f t="shared" si="342"/>
        <v>11106.994026178691</v>
      </c>
      <c r="BM40" s="16">
        <f t="shared" si="342"/>
        <v>11440.043273774354</v>
      </c>
      <c r="BN40" s="16">
        <f t="shared" si="342"/>
        <v>11920.325789656192</v>
      </c>
      <c r="BO40" s="16">
        <f t="shared" si="342"/>
        <v>12326.306598866162</v>
      </c>
      <c r="BP40" s="16">
        <f t="shared" si="342"/>
        <v>12582.915789668519</v>
      </c>
      <c r="BQ40" s="16">
        <f t="shared" si="342"/>
        <v>13079.707446420722</v>
      </c>
      <c r="BR40" s="16">
        <f t="shared" si="342"/>
        <v>13623.740545881945</v>
      </c>
      <c r="BS40" s="16">
        <f t="shared" si="342"/>
        <v>13808.902688498985</v>
      </c>
      <c r="BT40" s="16">
        <f t="shared" si="342"/>
        <v>14057.985382271763</v>
      </c>
      <c r="BU40" s="97">
        <f t="shared" si="342"/>
        <v>14349.379719515395</v>
      </c>
      <c r="BV40" s="16">
        <f t="shared" si="342"/>
        <v>13423.857726136672</v>
      </c>
      <c r="BW40" s="16">
        <f t="shared" si="342"/>
        <v>12445.075452455889</v>
      </c>
      <c r="BX40" s="16">
        <f t="shared" si="342"/>
        <v>12728.089839747636</v>
      </c>
      <c r="BY40" s="16">
        <f t="shared" si="342"/>
        <v>13095.386330217445</v>
      </c>
      <c r="BZ40" s="16">
        <f t="shared" si="342"/>
        <v>13568.55259461782</v>
      </c>
      <c r="CA40" s="16">
        <f t="shared" si="342"/>
        <v>14007.575798435757</v>
      </c>
      <c r="CB40" s="16">
        <f t="shared" si="342"/>
        <v>14296.746341803691</v>
      </c>
      <c r="CC40" s="16">
        <f t="shared" si="342"/>
        <v>14892.802255605779</v>
      </c>
      <c r="CD40" s="16">
        <f t="shared" si="342"/>
        <v>15536.860362541749</v>
      </c>
      <c r="CE40" s="16">
        <f t="shared" si="342"/>
        <v>15787.328550354016</v>
      </c>
      <c r="CF40" s="16">
        <f t="shared" si="342"/>
        <v>16108.793991509401</v>
      </c>
      <c r="CG40" s="97">
        <f t="shared" si="342"/>
        <v>16471.592870571221</v>
      </c>
      <c r="CH40" s="16">
        <f t="shared" si="342"/>
        <v>15407.538888048675</v>
      </c>
      <c r="CI40" s="16">
        <f t="shared" si="342"/>
        <v>14289.249885264804</v>
      </c>
      <c r="CJ40" s="16">
        <f t="shared" si="342"/>
        <v>14634.261034722966</v>
      </c>
      <c r="CK40" s="16">
        <f t="shared" si="342"/>
        <v>15076.113195850388</v>
      </c>
      <c r="CL40" s="16">
        <f t="shared" ref="CL40:CS40" si="343">SUM(CL33:CL39)</f>
        <v>15646.313166827269</v>
      </c>
      <c r="CM40" s="16">
        <f t="shared" si="343"/>
        <v>16176.3562854632</v>
      </c>
      <c r="CN40" s="16">
        <f t="shared" si="343"/>
        <v>16533.624000993404</v>
      </c>
      <c r="CO40" s="16">
        <f t="shared" si="343"/>
        <v>17221.686424205411</v>
      </c>
      <c r="CP40" s="16">
        <f t="shared" si="343"/>
        <v>17964.269756817914</v>
      </c>
      <c r="CQ40" s="16">
        <f t="shared" si="343"/>
        <v>18261.487763560399</v>
      </c>
      <c r="CR40" s="16">
        <f t="shared" si="343"/>
        <v>18632.909302906533</v>
      </c>
      <c r="CS40" s="97">
        <f t="shared" si="343"/>
        <v>19052.948226431661</v>
      </c>
    </row>
    <row r="41" spans="1:97" s="5" customFormat="1" x14ac:dyDescent="0.25">
      <c r="A41" s="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8"/>
      <c r="N41" s="9"/>
      <c r="O41" s="9"/>
      <c r="P41" s="9"/>
      <c r="Q41" s="9"/>
      <c r="R41" s="9"/>
      <c r="S41" s="9"/>
      <c r="T41" s="150"/>
      <c r="U41" s="150"/>
      <c r="V41" s="150"/>
      <c r="W41" s="150"/>
      <c r="X41" s="150"/>
      <c r="Y41" s="151"/>
      <c r="AB41" s="20"/>
      <c r="AK41" s="109"/>
      <c r="AW41" s="109"/>
      <c r="BI41" s="109"/>
      <c r="BU41" s="109"/>
      <c r="CG41" s="109"/>
      <c r="CS41" s="109"/>
    </row>
    <row r="42" spans="1:97" s="5" customFormat="1" x14ac:dyDescent="0.25">
      <c r="A42" s="1" t="s">
        <v>89</v>
      </c>
      <c r="B42" s="9"/>
      <c r="C42" s="9">
        <f>B40</f>
        <v>1142</v>
      </c>
      <c r="D42" s="9">
        <f>C40</f>
        <v>1203</v>
      </c>
      <c r="E42" s="9">
        <f>D40</f>
        <v>1331</v>
      </c>
      <c r="F42" s="9">
        <f>E40</f>
        <v>1503</v>
      </c>
      <c r="G42" s="9">
        <f t="shared" ref="G42:BR42" si="344">F40</f>
        <v>1459</v>
      </c>
      <c r="H42" s="9">
        <f t="shared" si="344"/>
        <v>1485</v>
      </c>
      <c r="I42" s="9">
        <f t="shared" si="344"/>
        <v>1485</v>
      </c>
      <c r="J42" s="9">
        <f t="shared" si="344"/>
        <v>1572</v>
      </c>
      <c r="K42" s="9">
        <f t="shared" si="344"/>
        <v>1732</v>
      </c>
      <c r="L42" s="9">
        <f t="shared" si="344"/>
        <v>1852</v>
      </c>
      <c r="M42" s="98">
        <f t="shared" si="344"/>
        <v>2108</v>
      </c>
      <c r="N42" s="9">
        <f t="shared" si="344"/>
        <v>2192</v>
      </c>
      <c r="O42" s="9">
        <f t="shared" si="344"/>
        <v>2219</v>
      </c>
      <c r="P42" s="9">
        <f t="shared" si="344"/>
        <v>2130</v>
      </c>
      <c r="Q42" s="9">
        <f t="shared" si="344"/>
        <v>2259</v>
      </c>
      <c r="R42" s="9">
        <f t="shared" si="344"/>
        <v>2385</v>
      </c>
      <c r="S42" s="16">
        <f t="shared" si="344"/>
        <v>2733</v>
      </c>
      <c r="T42" s="146">
        <f t="shared" si="344"/>
        <v>3526</v>
      </c>
      <c r="U42" s="146">
        <f t="shared" si="344"/>
        <v>3957</v>
      </c>
      <c r="V42" s="146">
        <f t="shared" si="344"/>
        <v>4470</v>
      </c>
      <c r="W42" s="146">
        <f t="shared" si="344"/>
        <v>4988.7483360000006</v>
      </c>
      <c r="X42" s="146">
        <f t="shared" si="344"/>
        <v>5422.8372201600005</v>
      </c>
      <c r="Y42" s="147">
        <f t="shared" si="344"/>
        <v>5784.8390991039996</v>
      </c>
      <c r="Z42" s="16">
        <f t="shared" si="344"/>
        <v>6193.1598616329593</v>
      </c>
      <c r="AA42" s="16">
        <f t="shared" si="344"/>
        <v>5882.7561214776642</v>
      </c>
      <c r="AB42" s="16">
        <f t="shared" si="344"/>
        <v>5617.881177919051</v>
      </c>
      <c r="AC42" s="16">
        <f t="shared" si="344"/>
        <v>5709.3361326776758</v>
      </c>
      <c r="AD42" s="16">
        <f t="shared" si="344"/>
        <v>5835.5379900352627</v>
      </c>
      <c r="AE42" s="16">
        <f t="shared" si="344"/>
        <v>6170.6554652311297</v>
      </c>
      <c r="AF42" s="16">
        <f t="shared" si="344"/>
        <v>6719.4601148246065</v>
      </c>
      <c r="AG42" s="16">
        <f t="shared" si="344"/>
        <v>6918.5275745881127</v>
      </c>
      <c r="AH42" s="16">
        <f t="shared" si="344"/>
        <v>7311.1873216963513</v>
      </c>
      <c r="AI42" s="16">
        <f t="shared" si="344"/>
        <v>7823.4348316439</v>
      </c>
      <c r="AJ42" s="16">
        <f t="shared" si="344"/>
        <v>8032.8151261654493</v>
      </c>
      <c r="AK42" s="97">
        <f t="shared" si="344"/>
        <v>8395.2419564782085</v>
      </c>
      <c r="AL42" s="16">
        <f t="shared" si="344"/>
        <v>8840.2762428041133</v>
      </c>
      <c r="AM42" s="16">
        <f t="shared" si="344"/>
        <v>7982.4194354882266</v>
      </c>
      <c r="AN42" s="16">
        <f t="shared" si="344"/>
        <v>7452.2835483039926</v>
      </c>
      <c r="AO42" s="16">
        <f t="shared" si="344"/>
        <v>7633.9879064895686</v>
      </c>
      <c r="AP42" s="16">
        <f t="shared" si="344"/>
        <v>7702.9329869914172</v>
      </c>
      <c r="AQ42" s="16">
        <f t="shared" si="344"/>
        <v>7967.5640095853669</v>
      </c>
      <c r="AR42" s="16">
        <f t="shared" si="344"/>
        <v>8263.5068412988676</v>
      </c>
      <c r="AS42" s="16">
        <f t="shared" si="344"/>
        <v>8304.7086284163561</v>
      </c>
      <c r="AT42" s="16">
        <f t="shared" si="344"/>
        <v>8692.5621537359402</v>
      </c>
      <c r="AU42" s="16">
        <f t="shared" si="344"/>
        <v>9133.2254563805673</v>
      </c>
      <c r="AV42" s="16">
        <f t="shared" si="344"/>
        <v>9226.7505928160772</v>
      </c>
      <c r="AW42" s="97">
        <f t="shared" si="344"/>
        <v>9509.3041836455523</v>
      </c>
      <c r="AX42" s="16">
        <f t="shared" si="344"/>
        <v>9806.6103594636734</v>
      </c>
      <c r="AY42" s="16">
        <f t="shared" si="344"/>
        <v>9176.0745912439361</v>
      </c>
      <c r="AZ42" s="16">
        <f t="shared" si="344"/>
        <v>8588.3976295965986</v>
      </c>
      <c r="BA42" s="16">
        <f t="shared" si="344"/>
        <v>8925.3319179176451</v>
      </c>
      <c r="BB42" s="16">
        <f t="shared" si="344"/>
        <v>9264.0574650496928</v>
      </c>
      <c r="BC42" s="16">
        <f t="shared" si="344"/>
        <v>9741.6465125232917</v>
      </c>
      <c r="BD42" s="16">
        <f t="shared" si="344"/>
        <v>10154.052076202195</v>
      </c>
      <c r="BE42" s="16">
        <f t="shared" si="344"/>
        <v>10414.458084782545</v>
      </c>
      <c r="BF42" s="16">
        <f t="shared" si="344"/>
        <v>10915.186499856818</v>
      </c>
      <c r="BG42" s="16">
        <f t="shared" si="344"/>
        <v>11453.98914958056</v>
      </c>
      <c r="BH42" s="16">
        <f t="shared" si="344"/>
        <v>11710.096197325787</v>
      </c>
      <c r="BI42" s="97">
        <f t="shared" si="344"/>
        <v>12060.819268125084</v>
      </c>
      <c r="BJ42" s="16">
        <f t="shared" si="344"/>
        <v>12400.940002698455</v>
      </c>
      <c r="BK42" s="16">
        <f t="shared" si="344"/>
        <v>11616.992361768271</v>
      </c>
      <c r="BL42" s="16">
        <f t="shared" si="344"/>
        <v>10827.3117686925</v>
      </c>
      <c r="BM42" s="16">
        <f t="shared" si="344"/>
        <v>11106.994026178691</v>
      </c>
      <c r="BN42" s="16">
        <f t="shared" si="344"/>
        <v>11440.043273774354</v>
      </c>
      <c r="BO42" s="16">
        <f t="shared" si="344"/>
        <v>11920.325789656192</v>
      </c>
      <c r="BP42" s="16">
        <f t="shared" si="344"/>
        <v>12326.306598866162</v>
      </c>
      <c r="BQ42" s="16">
        <f t="shared" si="344"/>
        <v>12582.915789668519</v>
      </c>
      <c r="BR42" s="16">
        <f t="shared" si="344"/>
        <v>13079.707446420722</v>
      </c>
      <c r="BS42" s="16">
        <f t="shared" ref="BS42:CS42" si="345">BR40</f>
        <v>13623.740545881945</v>
      </c>
      <c r="BT42" s="16">
        <f t="shared" si="345"/>
        <v>13808.902688498985</v>
      </c>
      <c r="BU42" s="97">
        <f t="shared" si="345"/>
        <v>14057.985382271763</v>
      </c>
      <c r="BV42" s="16">
        <f t="shared" si="345"/>
        <v>14349.379719515395</v>
      </c>
      <c r="BW42" s="16">
        <f t="shared" si="345"/>
        <v>13423.857726136672</v>
      </c>
      <c r="BX42" s="16">
        <f t="shared" si="345"/>
        <v>12445.075452455889</v>
      </c>
      <c r="BY42" s="16">
        <f t="shared" si="345"/>
        <v>12728.089839747636</v>
      </c>
      <c r="BZ42" s="16">
        <f t="shared" si="345"/>
        <v>13095.386330217445</v>
      </c>
      <c r="CA42" s="16">
        <f t="shared" si="345"/>
        <v>13568.55259461782</v>
      </c>
      <c r="CB42" s="16">
        <f t="shared" si="345"/>
        <v>14007.575798435757</v>
      </c>
      <c r="CC42" s="16">
        <f t="shared" si="345"/>
        <v>14296.746341803691</v>
      </c>
      <c r="CD42" s="16">
        <f t="shared" si="345"/>
        <v>14892.802255605779</v>
      </c>
      <c r="CE42" s="16">
        <f t="shared" si="345"/>
        <v>15536.860362541749</v>
      </c>
      <c r="CF42" s="16">
        <f t="shared" si="345"/>
        <v>15787.328550354016</v>
      </c>
      <c r="CG42" s="97">
        <f t="shared" si="345"/>
        <v>16108.793991509401</v>
      </c>
      <c r="CH42" s="16">
        <f t="shared" si="345"/>
        <v>16471.592870571221</v>
      </c>
      <c r="CI42" s="16">
        <f t="shared" si="345"/>
        <v>15407.538888048675</v>
      </c>
      <c r="CJ42" s="16">
        <f t="shared" si="345"/>
        <v>14289.249885264804</v>
      </c>
      <c r="CK42" s="16">
        <f t="shared" si="345"/>
        <v>14634.261034722966</v>
      </c>
      <c r="CL42" s="16">
        <f t="shared" si="345"/>
        <v>15076.113195850388</v>
      </c>
      <c r="CM42" s="16">
        <f t="shared" si="345"/>
        <v>15646.313166827269</v>
      </c>
      <c r="CN42" s="16">
        <f t="shared" si="345"/>
        <v>16176.3562854632</v>
      </c>
      <c r="CO42" s="16">
        <f t="shared" si="345"/>
        <v>16533.624000993404</v>
      </c>
      <c r="CP42" s="16">
        <f t="shared" si="345"/>
        <v>17221.686424205411</v>
      </c>
      <c r="CQ42" s="16">
        <f t="shared" si="345"/>
        <v>17964.269756817914</v>
      </c>
      <c r="CR42" s="16">
        <f t="shared" si="345"/>
        <v>18261.487763560399</v>
      </c>
      <c r="CS42" s="97">
        <f t="shared" si="345"/>
        <v>18632.909302906533</v>
      </c>
    </row>
    <row r="43" spans="1:97" s="111" customFormat="1" x14ac:dyDescent="0.25">
      <c r="A43" s="1" t="s">
        <v>74</v>
      </c>
      <c r="B43" s="125"/>
      <c r="C43" s="125">
        <f>B40+C34-C40</f>
        <v>82</v>
      </c>
      <c r="D43" s="125">
        <f t="shared" ref="D43:BO43" si="346">C40+D34-D40</f>
        <v>100</v>
      </c>
      <c r="E43" s="125">
        <f t="shared" si="346"/>
        <v>107</v>
      </c>
      <c r="F43" s="125">
        <f t="shared" si="346"/>
        <v>293</v>
      </c>
      <c r="G43" s="125">
        <f t="shared" si="346"/>
        <v>220</v>
      </c>
      <c r="H43" s="125">
        <f t="shared" si="346"/>
        <v>269</v>
      </c>
      <c r="I43" s="125">
        <f t="shared" si="346"/>
        <v>174</v>
      </c>
      <c r="J43" s="125">
        <f t="shared" si="346"/>
        <v>190</v>
      </c>
      <c r="K43" s="125">
        <f t="shared" si="346"/>
        <v>159</v>
      </c>
      <c r="L43" s="125">
        <f t="shared" si="346"/>
        <v>238</v>
      </c>
      <c r="M43" s="126">
        <f t="shared" si="346"/>
        <v>260</v>
      </c>
      <c r="N43" s="125">
        <f t="shared" si="346"/>
        <v>107</v>
      </c>
      <c r="O43" s="125">
        <f t="shared" si="346"/>
        <v>211</v>
      </c>
      <c r="P43" s="125">
        <f t="shared" si="346"/>
        <v>234</v>
      </c>
      <c r="Q43" s="125">
        <f t="shared" si="346"/>
        <v>213</v>
      </c>
      <c r="R43" s="125">
        <f t="shared" si="346"/>
        <v>187</v>
      </c>
      <c r="S43" s="125">
        <f t="shared" si="346"/>
        <v>192</v>
      </c>
      <c r="T43" s="152">
        <f t="shared" si="346"/>
        <v>249</v>
      </c>
      <c r="U43" s="152">
        <f t="shared" si="346"/>
        <v>301</v>
      </c>
      <c r="V43" s="152">
        <f t="shared" si="346"/>
        <v>338.34999999999945</v>
      </c>
      <c r="W43" s="152">
        <f t="shared" si="346"/>
        <v>452.90000000000055</v>
      </c>
      <c r="X43" s="152">
        <f t="shared" si="346"/>
        <v>507.0049168000005</v>
      </c>
      <c r="Y43" s="153">
        <f>X40+Y34-Y40</f>
        <v>520.91419460799989</v>
      </c>
      <c r="Z43" s="127">
        <f t="shared" si="346"/>
        <v>554.60850601119819</v>
      </c>
      <c r="AA43" s="127">
        <f t="shared" si="346"/>
        <v>518.52148923444929</v>
      </c>
      <c r="AB43" s="127">
        <f t="shared" si="346"/>
        <v>610.89996665373928</v>
      </c>
      <c r="AC43" s="127">
        <f t="shared" si="346"/>
        <v>572.59157845827303</v>
      </c>
      <c r="AD43" s="127">
        <f t="shared" si="346"/>
        <v>516.0134010164802</v>
      </c>
      <c r="AE43" s="127">
        <f t="shared" si="346"/>
        <v>565.54448980786856</v>
      </c>
      <c r="AF43" s="127">
        <f t="shared" si="346"/>
        <v>559.40239283666051</v>
      </c>
      <c r="AG43" s="127">
        <f t="shared" si="346"/>
        <v>531.71093835337706</v>
      </c>
      <c r="AH43" s="127">
        <f t="shared" si="346"/>
        <v>554.18522144228245</v>
      </c>
      <c r="AI43" s="127">
        <f t="shared" si="346"/>
        <v>624.09964059852246</v>
      </c>
      <c r="AJ43" s="127">
        <f t="shared" si="346"/>
        <v>638.42707390714895</v>
      </c>
      <c r="AK43" s="128">
        <f t="shared" si="346"/>
        <v>703.93519663249026</v>
      </c>
      <c r="AL43" s="127">
        <f t="shared" si="346"/>
        <v>1169.648714372096</v>
      </c>
      <c r="AM43" s="127">
        <f t="shared" si="346"/>
        <v>854.04127197708112</v>
      </c>
      <c r="AN43" s="127">
        <f t="shared" si="346"/>
        <v>886.24573777462501</v>
      </c>
      <c r="AO43" s="127">
        <f t="shared" si="346"/>
        <v>812.48755582517424</v>
      </c>
      <c r="AP43" s="127">
        <f t="shared" si="346"/>
        <v>799.05392917604513</v>
      </c>
      <c r="AQ43" s="127">
        <f t="shared" si="346"/>
        <v>815.16474370598553</v>
      </c>
      <c r="AR43" s="127">
        <f t="shared" si="346"/>
        <v>867.65011056424737</v>
      </c>
      <c r="AS43" s="127">
        <f t="shared" si="346"/>
        <v>717.57949179883144</v>
      </c>
      <c r="AT43" s="127">
        <f t="shared" si="346"/>
        <v>717.06198921484065</v>
      </c>
      <c r="AU43" s="127">
        <f t="shared" si="346"/>
        <v>856.53033521657017</v>
      </c>
      <c r="AV43" s="127">
        <f t="shared" si="346"/>
        <v>875.22191815884798</v>
      </c>
      <c r="AW43" s="128">
        <f t="shared" si="346"/>
        <v>915.92294927153307</v>
      </c>
      <c r="AX43" s="127">
        <f t="shared" si="346"/>
        <v>1008.8642960129837</v>
      </c>
      <c r="AY43" s="127">
        <f t="shared" si="346"/>
        <v>979.56982344778044</v>
      </c>
      <c r="AZ43" s="127">
        <f t="shared" si="346"/>
        <v>1000.4068673644397</v>
      </c>
      <c r="BA43" s="127">
        <f t="shared" si="346"/>
        <v>948.21711535881332</v>
      </c>
      <c r="BB43" s="127">
        <f t="shared" si="346"/>
        <v>854.39817101463086</v>
      </c>
      <c r="BC43" s="127">
        <f t="shared" si="346"/>
        <v>966.88013232219055</v>
      </c>
      <c r="BD43" s="127">
        <f t="shared" si="346"/>
        <v>1075.382354059213</v>
      </c>
      <c r="BE43" s="127">
        <f t="shared" si="346"/>
        <v>887.1786608669463</v>
      </c>
      <c r="BF43" s="127">
        <f t="shared" si="346"/>
        <v>904.17800861836804</v>
      </c>
      <c r="BG43" s="127">
        <f t="shared" si="346"/>
        <v>1149.5514205223881</v>
      </c>
      <c r="BH43" s="127">
        <f t="shared" si="346"/>
        <v>1113.2583686378584</v>
      </c>
      <c r="BI43" s="128">
        <f t="shared" si="346"/>
        <v>1183.4939576667384</v>
      </c>
      <c r="BJ43" s="127">
        <f t="shared" si="346"/>
        <v>1233.6307861214609</v>
      </c>
      <c r="BK43" s="127">
        <f t="shared" si="346"/>
        <v>1256.260041055395</v>
      </c>
      <c r="BL43" s="127">
        <f t="shared" si="346"/>
        <v>1277.8648406967368</v>
      </c>
      <c r="BM43" s="127">
        <f t="shared" si="346"/>
        <v>1151.0390188872298</v>
      </c>
      <c r="BN43" s="127">
        <f t="shared" si="346"/>
        <v>1050.9907823762915</v>
      </c>
      <c r="BO43" s="127">
        <f t="shared" si="346"/>
        <v>1174.7919249085589</v>
      </c>
      <c r="BP43" s="127">
        <f t="shared" ref="BP43:CS43" si="347">BO40+BP34-BP40</f>
        <v>1249.2495709994655</v>
      </c>
      <c r="BQ43" s="127">
        <f t="shared" si="347"/>
        <v>1064.0166188220974</v>
      </c>
      <c r="BR43" s="127">
        <f t="shared" si="347"/>
        <v>1074.8660777870391</v>
      </c>
      <c r="BS43" s="127">
        <f t="shared" si="347"/>
        <v>1363.6008824679993</v>
      </c>
      <c r="BT43" s="127">
        <f t="shared" si="347"/>
        <v>1360.4514459546008</v>
      </c>
      <c r="BU43" s="128">
        <f t="shared" si="347"/>
        <v>1380.0330966362417</v>
      </c>
      <c r="BV43" s="127">
        <f t="shared" si="347"/>
        <v>1430.8535951729064</v>
      </c>
      <c r="BW43" s="127">
        <f t="shared" si="347"/>
        <v>1503.5216433992282</v>
      </c>
      <c r="BX43" s="127">
        <f t="shared" si="347"/>
        <v>1472.2675601094943</v>
      </c>
      <c r="BY43" s="127">
        <f t="shared" si="347"/>
        <v>1330.3458272227144</v>
      </c>
      <c r="BZ43" s="127">
        <f t="shared" si="347"/>
        <v>1277.0802525532854</v>
      </c>
      <c r="CA43" s="127">
        <f t="shared" si="347"/>
        <v>1366.1404776430536</v>
      </c>
      <c r="CB43" s="127">
        <f t="shared" si="347"/>
        <v>1452.9833955510167</v>
      </c>
      <c r="CC43" s="127">
        <f t="shared" si="347"/>
        <v>1206.9272690555172</v>
      </c>
      <c r="CD43" s="127">
        <f t="shared" si="347"/>
        <v>1223.3988429039127</v>
      </c>
      <c r="CE43" s="127">
        <f t="shared" si="347"/>
        <v>1562.475239787751</v>
      </c>
      <c r="CF43" s="127">
        <f t="shared" si="347"/>
        <v>1559.0120262754917</v>
      </c>
      <c r="CG43" s="128">
        <f t="shared" si="347"/>
        <v>1586.581687262129</v>
      </c>
      <c r="CH43" s="127">
        <f t="shared" si="347"/>
        <v>1651.0026096241454</v>
      </c>
      <c r="CI43" s="127">
        <f t="shared" si="347"/>
        <v>1727.0118939796139</v>
      </c>
      <c r="CJ43" s="127">
        <f t="shared" si="347"/>
        <v>1692.6214178652317</v>
      </c>
      <c r="CK43" s="127">
        <f t="shared" si="347"/>
        <v>1526.1813800565451</v>
      </c>
      <c r="CL43" s="127">
        <f t="shared" si="347"/>
        <v>1457.0108213190142</v>
      </c>
      <c r="CM43" s="127">
        <f t="shared" si="347"/>
        <v>1559.2437325542196</v>
      </c>
      <c r="CN43" s="127">
        <f t="shared" si="347"/>
        <v>1657.6388578659607</v>
      </c>
      <c r="CO43" s="127">
        <f t="shared" si="347"/>
        <v>1396.0085492674843</v>
      </c>
      <c r="CP43" s="127">
        <f t="shared" si="347"/>
        <v>1414.8898779606316</v>
      </c>
      <c r="CQ43" s="127">
        <f t="shared" si="347"/>
        <v>1796.2336662303533</v>
      </c>
      <c r="CR43" s="127">
        <f t="shared" si="347"/>
        <v>1799.0927934381943</v>
      </c>
      <c r="CS43" s="128">
        <f t="shared" si="347"/>
        <v>1829.157038422818</v>
      </c>
    </row>
    <row r="44" spans="1:97" s="111" customFormat="1" x14ac:dyDescent="0.25">
      <c r="A44" s="1" t="s">
        <v>75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6"/>
      <c r="N44" s="125"/>
      <c r="O44" s="125"/>
      <c r="P44" s="125"/>
      <c r="Q44" s="125"/>
      <c r="R44" s="125"/>
      <c r="S44" s="125"/>
      <c r="T44" s="152"/>
      <c r="U44" s="152"/>
      <c r="V44" s="152"/>
      <c r="W44" s="152"/>
      <c r="X44" s="152"/>
      <c r="Y44" s="153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8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8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8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8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8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8"/>
    </row>
    <row r="45" spans="1:97" x14ac:dyDescent="0.25">
      <c r="S45" s="8"/>
      <c r="T45" s="29"/>
      <c r="U45" s="29"/>
      <c r="V45" s="29"/>
      <c r="W45" s="29"/>
      <c r="X45" s="29"/>
      <c r="Y45" s="106"/>
    </row>
    <row r="46" spans="1:97" s="116" customFormat="1" x14ac:dyDescent="0.25">
      <c r="A46" s="63"/>
      <c r="B46" s="63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5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5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5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5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5"/>
      <c r="BJ46" s="114"/>
      <c r="BK46" s="114"/>
      <c r="BL46" s="114"/>
      <c r="BM46" s="114"/>
      <c r="BN46" s="114"/>
      <c r="BO46" s="114"/>
      <c r="BP46" s="114"/>
      <c r="BQ46" s="114"/>
      <c r="BR46" s="114"/>
      <c r="BS46" s="114"/>
      <c r="BT46" s="114"/>
      <c r="BU46" s="115"/>
      <c r="BV46" s="114"/>
      <c r="BW46" s="114"/>
      <c r="BX46" s="114"/>
      <c r="BY46" s="114"/>
      <c r="BZ46" s="114"/>
      <c r="CA46" s="114"/>
      <c r="CB46" s="114"/>
      <c r="CC46" s="114"/>
      <c r="CD46" s="114"/>
      <c r="CE46" s="114"/>
      <c r="CF46" s="114"/>
      <c r="CG46" s="115"/>
      <c r="CH46" s="114"/>
      <c r="CI46" s="114"/>
      <c r="CJ46" s="114"/>
      <c r="CK46" s="114"/>
      <c r="CL46" s="114"/>
      <c r="CM46" s="114"/>
      <c r="CN46" s="114"/>
      <c r="CO46" s="114"/>
      <c r="CP46" s="114"/>
      <c r="CQ46" s="114"/>
      <c r="CR46" s="114"/>
      <c r="CS46" s="115"/>
    </row>
    <row r="47" spans="1:97" s="104" customFormat="1" x14ac:dyDescent="0.25">
      <c r="A47" s="104" t="s">
        <v>10</v>
      </c>
      <c r="B47" s="104">
        <f t="shared" ref="B47:BM47" si="348">B32</f>
        <v>42005</v>
      </c>
      <c r="C47" s="104">
        <f t="shared" si="348"/>
        <v>42036</v>
      </c>
      <c r="D47" s="104">
        <f t="shared" si="348"/>
        <v>42064</v>
      </c>
      <c r="E47" s="104">
        <f t="shared" si="348"/>
        <v>42095</v>
      </c>
      <c r="F47" s="104">
        <f t="shared" si="348"/>
        <v>42125</v>
      </c>
      <c r="G47" s="104">
        <f t="shared" si="348"/>
        <v>42156</v>
      </c>
      <c r="H47" s="104">
        <f t="shared" si="348"/>
        <v>42186</v>
      </c>
      <c r="I47" s="104">
        <f t="shared" si="348"/>
        <v>42217</v>
      </c>
      <c r="J47" s="104">
        <f t="shared" si="348"/>
        <v>42248</v>
      </c>
      <c r="K47" s="104">
        <f t="shared" si="348"/>
        <v>42278</v>
      </c>
      <c r="L47" s="104">
        <f t="shared" si="348"/>
        <v>42309</v>
      </c>
      <c r="M47" s="105">
        <f t="shared" si="348"/>
        <v>42339</v>
      </c>
      <c r="N47" s="144">
        <f t="shared" si="348"/>
        <v>42370</v>
      </c>
      <c r="O47" s="144">
        <f t="shared" si="348"/>
        <v>42401</v>
      </c>
      <c r="P47" s="144">
        <f t="shared" si="348"/>
        <v>42430</v>
      </c>
      <c r="Q47" s="144">
        <f t="shared" si="348"/>
        <v>42461</v>
      </c>
      <c r="R47" s="144">
        <f t="shared" si="348"/>
        <v>42491</v>
      </c>
      <c r="S47" s="144">
        <f t="shared" si="348"/>
        <v>42522</v>
      </c>
      <c r="T47" s="144">
        <f t="shared" si="348"/>
        <v>42552</v>
      </c>
      <c r="U47" s="144">
        <f t="shared" si="348"/>
        <v>42583</v>
      </c>
      <c r="V47" s="104">
        <f t="shared" si="348"/>
        <v>42614</v>
      </c>
      <c r="W47" s="104">
        <f t="shared" si="348"/>
        <v>42644</v>
      </c>
      <c r="X47" s="104">
        <f t="shared" si="348"/>
        <v>42675</v>
      </c>
      <c r="Y47" s="105">
        <f t="shared" si="348"/>
        <v>42705</v>
      </c>
      <c r="Z47" s="104">
        <f t="shared" si="348"/>
        <v>42752</v>
      </c>
      <c r="AA47" s="104">
        <f t="shared" si="348"/>
        <v>42783</v>
      </c>
      <c r="AB47" s="104">
        <f t="shared" si="348"/>
        <v>42811</v>
      </c>
      <c r="AC47" s="104">
        <f t="shared" si="348"/>
        <v>42842</v>
      </c>
      <c r="AD47" s="104">
        <f t="shared" si="348"/>
        <v>42872</v>
      </c>
      <c r="AE47" s="104">
        <f t="shared" si="348"/>
        <v>42903</v>
      </c>
      <c r="AF47" s="104">
        <f t="shared" si="348"/>
        <v>42933</v>
      </c>
      <c r="AG47" s="104">
        <f t="shared" si="348"/>
        <v>42964</v>
      </c>
      <c r="AH47" s="104">
        <f t="shared" si="348"/>
        <v>42995</v>
      </c>
      <c r="AI47" s="104">
        <f t="shared" si="348"/>
        <v>43025</v>
      </c>
      <c r="AJ47" s="104">
        <f t="shared" si="348"/>
        <v>43056</v>
      </c>
      <c r="AK47" s="105">
        <f t="shared" si="348"/>
        <v>43086</v>
      </c>
      <c r="AL47" s="104">
        <f t="shared" si="348"/>
        <v>43118</v>
      </c>
      <c r="AM47" s="104">
        <f t="shared" si="348"/>
        <v>43149</v>
      </c>
      <c r="AN47" s="104">
        <f t="shared" si="348"/>
        <v>43177</v>
      </c>
      <c r="AO47" s="104">
        <f t="shared" si="348"/>
        <v>43208</v>
      </c>
      <c r="AP47" s="104">
        <f t="shared" si="348"/>
        <v>43238</v>
      </c>
      <c r="AQ47" s="104">
        <f t="shared" si="348"/>
        <v>43269</v>
      </c>
      <c r="AR47" s="104">
        <f t="shared" si="348"/>
        <v>43299</v>
      </c>
      <c r="AS47" s="104">
        <f t="shared" si="348"/>
        <v>43330</v>
      </c>
      <c r="AT47" s="104">
        <f t="shared" si="348"/>
        <v>43361</v>
      </c>
      <c r="AU47" s="104">
        <f t="shared" si="348"/>
        <v>43391</v>
      </c>
      <c r="AV47" s="104">
        <f t="shared" si="348"/>
        <v>43422</v>
      </c>
      <c r="AW47" s="105">
        <f t="shared" si="348"/>
        <v>43452</v>
      </c>
      <c r="AX47" s="104">
        <f t="shared" si="348"/>
        <v>43483</v>
      </c>
      <c r="AY47" s="104">
        <f t="shared" si="348"/>
        <v>43514</v>
      </c>
      <c r="AZ47" s="104">
        <f t="shared" si="348"/>
        <v>43542</v>
      </c>
      <c r="BA47" s="104">
        <f t="shared" si="348"/>
        <v>43573</v>
      </c>
      <c r="BB47" s="104">
        <f t="shared" si="348"/>
        <v>43603</v>
      </c>
      <c r="BC47" s="104">
        <f t="shared" si="348"/>
        <v>43634</v>
      </c>
      <c r="BD47" s="104">
        <f t="shared" si="348"/>
        <v>43664</v>
      </c>
      <c r="BE47" s="104">
        <f t="shared" si="348"/>
        <v>43695</v>
      </c>
      <c r="BF47" s="104">
        <f t="shared" si="348"/>
        <v>43726</v>
      </c>
      <c r="BG47" s="104">
        <f t="shared" si="348"/>
        <v>43756</v>
      </c>
      <c r="BH47" s="104">
        <f t="shared" si="348"/>
        <v>43787</v>
      </c>
      <c r="BI47" s="105">
        <f t="shared" si="348"/>
        <v>43817</v>
      </c>
      <c r="BJ47" s="104">
        <f t="shared" si="348"/>
        <v>43848</v>
      </c>
      <c r="BK47" s="104">
        <f t="shared" si="348"/>
        <v>43879</v>
      </c>
      <c r="BL47" s="104">
        <f t="shared" si="348"/>
        <v>43908</v>
      </c>
      <c r="BM47" s="104">
        <f t="shared" si="348"/>
        <v>43939</v>
      </c>
      <c r="BN47" s="104">
        <f t="shared" ref="BN47:CS47" si="349">BN32</f>
        <v>43969</v>
      </c>
      <c r="BO47" s="104">
        <f t="shared" si="349"/>
        <v>44000</v>
      </c>
      <c r="BP47" s="104">
        <f t="shared" si="349"/>
        <v>44030</v>
      </c>
      <c r="BQ47" s="104">
        <f t="shared" si="349"/>
        <v>44061</v>
      </c>
      <c r="BR47" s="104">
        <f t="shared" si="349"/>
        <v>44092</v>
      </c>
      <c r="BS47" s="104">
        <f t="shared" si="349"/>
        <v>44122</v>
      </c>
      <c r="BT47" s="104">
        <f t="shared" si="349"/>
        <v>44153</v>
      </c>
      <c r="BU47" s="105">
        <f t="shared" si="349"/>
        <v>44183</v>
      </c>
      <c r="BV47" s="104">
        <f t="shared" si="349"/>
        <v>44214</v>
      </c>
      <c r="BW47" s="104">
        <f t="shared" si="349"/>
        <v>44245</v>
      </c>
      <c r="BX47" s="104">
        <f t="shared" si="349"/>
        <v>44273</v>
      </c>
      <c r="BY47" s="104">
        <f t="shared" si="349"/>
        <v>44304</v>
      </c>
      <c r="BZ47" s="104">
        <f t="shared" si="349"/>
        <v>44334</v>
      </c>
      <c r="CA47" s="104">
        <f t="shared" si="349"/>
        <v>44365</v>
      </c>
      <c r="CB47" s="104">
        <f t="shared" si="349"/>
        <v>44395</v>
      </c>
      <c r="CC47" s="104">
        <f t="shared" si="349"/>
        <v>44426</v>
      </c>
      <c r="CD47" s="104">
        <f t="shared" si="349"/>
        <v>44457</v>
      </c>
      <c r="CE47" s="104">
        <f t="shared" si="349"/>
        <v>44487</v>
      </c>
      <c r="CF47" s="104">
        <f t="shared" si="349"/>
        <v>44518</v>
      </c>
      <c r="CG47" s="105">
        <f t="shared" si="349"/>
        <v>44548</v>
      </c>
      <c r="CH47" s="104">
        <f t="shared" si="349"/>
        <v>44579</v>
      </c>
      <c r="CI47" s="104">
        <f t="shared" si="349"/>
        <v>44610</v>
      </c>
      <c r="CJ47" s="104">
        <f t="shared" si="349"/>
        <v>44638</v>
      </c>
      <c r="CK47" s="104">
        <f t="shared" si="349"/>
        <v>44669</v>
      </c>
      <c r="CL47" s="104">
        <f t="shared" si="349"/>
        <v>44699</v>
      </c>
      <c r="CM47" s="104">
        <f t="shared" si="349"/>
        <v>44730</v>
      </c>
      <c r="CN47" s="104">
        <f t="shared" si="349"/>
        <v>44760</v>
      </c>
      <c r="CO47" s="104">
        <f t="shared" si="349"/>
        <v>44791</v>
      </c>
      <c r="CP47" s="104">
        <f t="shared" si="349"/>
        <v>44822</v>
      </c>
      <c r="CQ47" s="104">
        <f t="shared" si="349"/>
        <v>44852</v>
      </c>
      <c r="CR47" s="104">
        <f t="shared" si="349"/>
        <v>44883</v>
      </c>
      <c r="CS47" s="105">
        <f t="shared" si="349"/>
        <v>44913</v>
      </c>
    </row>
    <row r="48" spans="1:97" x14ac:dyDescent="0.25">
      <c r="A48" t="s">
        <v>4</v>
      </c>
      <c r="B48">
        <v>11</v>
      </c>
      <c r="C48">
        <v>5</v>
      </c>
      <c r="D48">
        <v>11</v>
      </c>
      <c r="E48">
        <v>11</v>
      </c>
      <c r="F48">
        <v>16</v>
      </c>
      <c r="G48">
        <v>13</v>
      </c>
      <c r="H48">
        <v>14</v>
      </c>
      <c r="I48">
        <v>13</v>
      </c>
      <c r="J48">
        <v>17</v>
      </c>
      <c r="K48">
        <v>19</v>
      </c>
      <c r="L48">
        <v>12</v>
      </c>
      <c r="M48" s="36">
        <v>15</v>
      </c>
      <c r="N48">
        <v>12</v>
      </c>
      <c r="O48">
        <v>8</v>
      </c>
      <c r="P48">
        <v>18</v>
      </c>
      <c r="Q48">
        <v>13</v>
      </c>
      <c r="R48">
        <v>13</v>
      </c>
      <c r="S48">
        <v>15</v>
      </c>
      <c r="T48" s="24">
        <v>15</v>
      </c>
      <c r="U48" s="24">
        <v>12</v>
      </c>
      <c r="V48" s="24">
        <f t="shared" ref="V48:Y48" si="350">V33*V59</f>
        <v>11.44</v>
      </c>
      <c r="W48" s="24">
        <f t="shared" si="350"/>
        <v>10.92</v>
      </c>
      <c r="X48" s="24">
        <f t="shared" si="350"/>
        <v>11.700000000000001</v>
      </c>
      <c r="Y48" s="145">
        <f t="shared" si="350"/>
        <v>12.48</v>
      </c>
      <c r="Z48" s="15">
        <f t="shared" ref="Z48:CK48" si="351">Z33*Z59</f>
        <v>14</v>
      </c>
      <c r="AA48" s="15">
        <f t="shared" si="351"/>
        <v>14</v>
      </c>
      <c r="AB48" s="15">
        <f t="shared" si="351"/>
        <v>14</v>
      </c>
      <c r="AC48" s="15">
        <f t="shared" si="351"/>
        <v>13.719999999999999</v>
      </c>
      <c r="AD48" s="15">
        <f t="shared" si="351"/>
        <v>13.857199999999999</v>
      </c>
      <c r="AE48" s="15">
        <f t="shared" si="351"/>
        <v>13.995771999999997</v>
      </c>
      <c r="AF48" s="15">
        <f t="shared" si="351"/>
        <v>14.135729719999997</v>
      </c>
      <c r="AG48" s="15">
        <f t="shared" si="351"/>
        <v>14.277087017199996</v>
      </c>
      <c r="AH48" s="15">
        <f t="shared" si="351"/>
        <v>14.419857887371997</v>
      </c>
      <c r="AI48" s="15">
        <f t="shared" si="351"/>
        <v>14.564056466245717</v>
      </c>
      <c r="AJ48" s="15">
        <f t="shared" si="351"/>
        <v>14.709697030908174</v>
      </c>
      <c r="AK48" s="96">
        <f t="shared" si="351"/>
        <v>14.856794001217255</v>
      </c>
      <c r="AL48" s="15">
        <f t="shared" si="351"/>
        <v>21.419999999999998</v>
      </c>
      <c r="AM48" s="15">
        <f t="shared" si="351"/>
        <v>21.419999999999998</v>
      </c>
      <c r="AN48" s="15">
        <f t="shared" si="351"/>
        <v>21.209999999999997</v>
      </c>
      <c r="AO48" s="15">
        <f t="shared" si="351"/>
        <v>20.785799999999998</v>
      </c>
      <c r="AP48" s="15">
        <f t="shared" si="351"/>
        <v>20.993657999999996</v>
      </c>
      <c r="AQ48" s="15">
        <f t="shared" si="351"/>
        <v>21.203594579999994</v>
      </c>
      <c r="AR48" s="15">
        <f t="shared" si="351"/>
        <v>21.415630525799994</v>
      </c>
      <c r="AS48" s="15">
        <f t="shared" si="351"/>
        <v>21.629786831057995</v>
      </c>
      <c r="AT48" s="15">
        <f t="shared" si="351"/>
        <v>21.846084699368575</v>
      </c>
      <c r="AU48" s="15">
        <f t="shared" si="351"/>
        <v>22.064545546362261</v>
      </c>
      <c r="AV48" s="15">
        <f t="shared" si="351"/>
        <v>22.285191001825883</v>
      </c>
      <c r="AW48" s="96">
        <f t="shared" si="351"/>
        <v>22.508042911844139</v>
      </c>
      <c r="AX48" s="15">
        <f t="shared" si="351"/>
        <v>28.56</v>
      </c>
      <c r="AY48" s="15">
        <f t="shared" si="351"/>
        <v>28.56</v>
      </c>
      <c r="AZ48" s="15">
        <f t="shared" si="351"/>
        <v>29.976799999999997</v>
      </c>
      <c r="BA48" s="15">
        <f t="shared" si="351"/>
        <v>29.377263999999997</v>
      </c>
      <c r="BB48" s="15">
        <f t="shared" si="351"/>
        <v>29.671036639999997</v>
      </c>
      <c r="BC48" s="15">
        <f t="shared" si="351"/>
        <v>29.685032411999991</v>
      </c>
      <c r="BD48" s="15">
        <f t="shared" si="351"/>
        <v>29.981882736119996</v>
      </c>
      <c r="BE48" s="15">
        <f t="shared" si="351"/>
        <v>30.281701563481192</v>
      </c>
      <c r="BF48" s="15">
        <f t="shared" si="351"/>
        <v>30.584518579116008</v>
      </c>
      <c r="BG48" s="15">
        <f t="shared" si="351"/>
        <v>30.890363764907164</v>
      </c>
      <c r="BH48" s="15">
        <f t="shared" si="351"/>
        <v>31.199267402556238</v>
      </c>
      <c r="BI48" s="96">
        <f t="shared" si="351"/>
        <v>32.111474554230973</v>
      </c>
      <c r="BJ48" s="15">
        <f t="shared" si="351"/>
        <v>35.699999999999996</v>
      </c>
      <c r="BK48" s="15">
        <f t="shared" si="351"/>
        <v>35.699999999999996</v>
      </c>
      <c r="BL48" s="15">
        <f t="shared" si="351"/>
        <v>37.470999999999997</v>
      </c>
      <c r="BM48" s="15">
        <f t="shared" si="351"/>
        <v>36.721579999999996</v>
      </c>
      <c r="BN48" s="15">
        <f t="shared" si="351"/>
        <v>37.0887958</v>
      </c>
      <c r="BO48" s="15">
        <f t="shared" si="351"/>
        <v>37.106290514999991</v>
      </c>
      <c r="BP48" s="15">
        <f t="shared" si="351"/>
        <v>37.852126954351498</v>
      </c>
      <c r="BQ48" s="15">
        <f t="shared" si="351"/>
        <v>38.230648223895003</v>
      </c>
      <c r="BR48" s="15">
        <f t="shared" si="351"/>
        <v>38.612954706133955</v>
      </c>
      <c r="BS48" s="15">
        <f t="shared" si="351"/>
        <v>38.999084253195299</v>
      </c>
      <c r="BT48" s="15">
        <f t="shared" si="351"/>
        <v>39.38907509572725</v>
      </c>
      <c r="BU48" s="96">
        <f t="shared" si="351"/>
        <v>40.540736624716608</v>
      </c>
      <c r="BV48" s="15">
        <f t="shared" si="351"/>
        <v>42.839999999999996</v>
      </c>
      <c r="BW48" s="15">
        <f t="shared" si="351"/>
        <v>42.839999999999996</v>
      </c>
      <c r="BX48" s="15">
        <f t="shared" si="351"/>
        <v>44.965199999999996</v>
      </c>
      <c r="BY48" s="15">
        <f t="shared" si="351"/>
        <v>44.065895999999995</v>
      </c>
      <c r="BZ48" s="15">
        <f t="shared" si="351"/>
        <v>44.506554959999995</v>
      </c>
      <c r="CA48" s="15">
        <f t="shared" si="351"/>
        <v>44.52754861799999</v>
      </c>
      <c r="CB48" s="15">
        <f t="shared" si="351"/>
        <v>45.422552345221796</v>
      </c>
      <c r="CC48" s="15">
        <f t="shared" si="351"/>
        <v>46.794313426047488</v>
      </c>
      <c r="CD48" s="15">
        <f t="shared" si="351"/>
        <v>47.262256560307961</v>
      </c>
      <c r="CE48" s="15">
        <f t="shared" si="351"/>
        <v>47.73487912591105</v>
      </c>
      <c r="CF48" s="15">
        <f t="shared" si="351"/>
        <v>48.684896818318883</v>
      </c>
      <c r="CG48" s="96">
        <f t="shared" si="351"/>
        <v>52.540794665632724</v>
      </c>
      <c r="CH48" s="15">
        <f t="shared" si="351"/>
        <v>49.98</v>
      </c>
      <c r="CI48" s="15">
        <f t="shared" si="351"/>
        <v>49.98</v>
      </c>
      <c r="CJ48" s="15">
        <f t="shared" si="351"/>
        <v>52.459399999999995</v>
      </c>
      <c r="CK48" s="15">
        <f t="shared" si="351"/>
        <v>51.410211999999994</v>
      </c>
      <c r="CL48" s="15">
        <f t="shared" ref="CL48:CS48" si="352">CL33*CL59</f>
        <v>51.924314119999991</v>
      </c>
      <c r="CM48" s="15">
        <f t="shared" si="352"/>
        <v>51.948806720999983</v>
      </c>
      <c r="CN48" s="15">
        <f t="shared" si="352"/>
        <v>52.992977736092094</v>
      </c>
      <c r="CO48" s="15">
        <f t="shared" si="352"/>
        <v>54.593365663722068</v>
      </c>
      <c r="CP48" s="15">
        <f t="shared" si="352"/>
        <v>55.139299320359292</v>
      </c>
      <c r="CQ48" s="15">
        <f t="shared" si="352"/>
        <v>56.804506159834148</v>
      </c>
      <c r="CR48" s="15">
        <f t="shared" si="352"/>
        <v>57.935027213799472</v>
      </c>
      <c r="CS48" s="96">
        <f t="shared" si="352"/>
        <v>62.523545652102946</v>
      </c>
    </row>
    <row r="49" spans="1:97" x14ac:dyDescent="0.25">
      <c r="A49" t="s">
        <v>5</v>
      </c>
      <c r="B49">
        <v>77</v>
      </c>
      <c r="C49">
        <v>52</v>
      </c>
      <c r="D49">
        <v>79</v>
      </c>
      <c r="E49">
        <v>90</v>
      </c>
      <c r="F49">
        <v>86</v>
      </c>
      <c r="G49">
        <v>98</v>
      </c>
      <c r="H49">
        <v>147</v>
      </c>
      <c r="I49">
        <v>99</v>
      </c>
      <c r="J49">
        <v>190</v>
      </c>
      <c r="K49">
        <v>131</v>
      </c>
      <c r="L49">
        <v>256</v>
      </c>
      <c r="M49" s="36">
        <v>161</v>
      </c>
      <c r="N49">
        <v>46</v>
      </c>
      <c r="O49">
        <v>40</v>
      </c>
      <c r="P49">
        <v>187</v>
      </c>
      <c r="Q49">
        <v>175</v>
      </c>
      <c r="R49">
        <v>225</v>
      </c>
      <c r="S49">
        <v>460</v>
      </c>
      <c r="T49" s="24">
        <v>280</v>
      </c>
      <c r="U49" s="24">
        <v>334</v>
      </c>
      <c r="V49" s="24">
        <f t="shared" ref="V49:Y49" si="353">V34*V60</f>
        <v>385.69425120000005</v>
      </c>
      <c r="W49" s="24">
        <f t="shared" si="353"/>
        <v>408.01488671360005</v>
      </c>
      <c r="X49" s="24">
        <f t="shared" si="353"/>
        <v>408.43319399968004</v>
      </c>
      <c r="Y49" s="145">
        <f t="shared" si="353"/>
        <v>446.03277942574078</v>
      </c>
      <c r="Z49" s="15">
        <f t="shared" ref="Z49:CK49" si="354">Z34*Z60</f>
        <v>36.630714878385518</v>
      </c>
      <c r="AA49" s="15">
        <f t="shared" si="354"/>
        <v>38.046981851375342</v>
      </c>
      <c r="AB49" s="15">
        <f t="shared" si="354"/>
        <v>245.82422249432744</v>
      </c>
      <c r="AC49" s="15">
        <f t="shared" si="354"/>
        <v>239.68614848484012</v>
      </c>
      <c r="AD49" s="15">
        <f t="shared" si="354"/>
        <v>294.85726944624338</v>
      </c>
      <c r="AE49" s="15">
        <f t="shared" si="354"/>
        <v>389.90441208643608</v>
      </c>
      <c r="AF49" s="15">
        <f t="shared" si="354"/>
        <v>268.03812092810477</v>
      </c>
      <c r="AG49" s="15">
        <f t="shared" si="354"/>
        <v>329.93301781210727</v>
      </c>
      <c r="AH49" s="15">
        <f t="shared" si="354"/>
        <v>384.44521082708286</v>
      </c>
      <c r="AI49" s="15">
        <f t="shared" si="354"/>
        <v>303.47122096428848</v>
      </c>
      <c r="AJ49" s="15">
        <f t="shared" si="354"/>
        <v>368.05644258191086</v>
      </c>
      <c r="AK49" s="96">
        <f t="shared" si="354"/>
        <v>426.75007304994944</v>
      </c>
      <c r="AL49" s="15">
        <f t="shared" si="354"/>
        <v>47.704161779599985</v>
      </c>
      <c r="AM49" s="15">
        <f t="shared" si="354"/>
        <v>49.557523873305598</v>
      </c>
      <c r="AN49" s="15">
        <f t="shared" si="354"/>
        <v>377.52035892193095</v>
      </c>
      <c r="AO49" s="15">
        <f t="shared" si="354"/>
        <v>305.3547082027705</v>
      </c>
      <c r="AP49" s="15">
        <f t="shared" si="354"/>
        <v>372.17730162009588</v>
      </c>
      <c r="AQ49" s="15">
        <f t="shared" si="354"/>
        <v>392.65790939935897</v>
      </c>
      <c r="AR49" s="15">
        <f t="shared" si="354"/>
        <v>324.39394072373744</v>
      </c>
      <c r="AS49" s="15">
        <f t="shared" si="354"/>
        <v>398.50467527141046</v>
      </c>
      <c r="AT49" s="15">
        <f t="shared" si="354"/>
        <v>421.52941307605215</v>
      </c>
      <c r="AU49" s="15">
        <f t="shared" si="354"/>
        <v>349.37570376396673</v>
      </c>
      <c r="AV49" s="15">
        <f t="shared" si="354"/>
        <v>430.02080591734938</v>
      </c>
      <c r="AW49" s="96">
        <f t="shared" si="354"/>
        <v>455.12355349028405</v>
      </c>
      <c r="AX49" s="15">
        <f t="shared" si="354"/>
        <v>57.884264752366811</v>
      </c>
      <c r="AY49" s="15">
        <f t="shared" si="354"/>
        <v>59.959607855467631</v>
      </c>
      <c r="AZ49" s="15">
        <f t="shared" si="354"/>
        <v>501.11510444690862</v>
      </c>
      <c r="BA49" s="15">
        <f t="shared" si="354"/>
        <v>472.58567936071165</v>
      </c>
      <c r="BB49" s="15">
        <f t="shared" si="354"/>
        <v>494.01801954719895</v>
      </c>
      <c r="BC49" s="15">
        <f t="shared" si="354"/>
        <v>511.80175739000549</v>
      </c>
      <c r="BD49" s="15">
        <f t="shared" si="354"/>
        <v>500.61812561166391</v>
      </c>
      <c r="BE49" s="15">
        <f t="shared" si="354"/>
        <v>525.35234839369764</v>
      </c>
      <c r="BF49" s="15">
        <f t="shared" si="354"/>
        <v>551.66085942961661</v>
      </c>
      <c r="BG49" s="15">
        <f t="shared" si="354"/>
        <v>542.7662676751105</v>
      </c>
      <c r="BH49" s="15">
        <f t="shared" si="354"/>
        <v>570.93935501723718</v>
      </c>
      <c r="BI49" s="96">
        <f t="shared" si="354"/>
        <v>600.13773529599064</v>
      </c>
      <c r="BJ49" s="15">
        <f t="shared" si="354"/>
        <v>68.801521214265421</v>
      </c>
      <c r="BK49" s="15">
        <f t="shared" si="354"/>
        <v>71.3866555408826</v>
      </c>
      <c r="BL49" s="15">
        <f t="shared" si="354"/>
        <v>583.62847316012483</v>
      </c>
      <c r="BM49" s="15">
        <f t="shared" si="354"/>
        <v>544.98066004712916</v>
      </c>
      <c r="BN49" s="15">
        <f t="shared" si="354"/>
        <v>567.93082673088259</v>
      </c>
      <c r="BO49" s="15">
        <f t="shared" si="354"/>
        <v>586.56612310392984</v>
      </c>
      <c r="BP49" s="15">
        <f t="shared" si="354"/>
        <v>569.99957027045173</v>
      </c>
      <c r="BQ49" s="15">
        <f t="shared" si="354"/>
        <v>596.70712128425248</v>
      </c>
      <c r="BR49" s="15">
        <f t="shared" si="354"/>
        <v>625.10480604884685</v>
      </c>
      <c r="BS49" s="15">
        <f t="shared" si="354"/>
        <v>604.0033970352506</v>
      </c>
      <c r="BT49" s="15">
        <f t="shared" si="354"/>
        <v>633.98061098858489</v>
      </c>
      <c r="BU49" s="96">
        <f t="shared" si="354"/>
        <v>664.94340517254568</v>
      </c>
      <c r="BV49" s="15">
        <f t="shared" si="354"/>
        <v>77.315735074510073</v>
      </c>
      <c r="BW49" s="15">
        <f t="shared" si="354"/>
        <v>80.285123566922209</v>
      </c>
      <c r="BX49" s="15">
        <f t="shared" si="354"/>
        <v>657.72169851071908</v>
      </c>
      <c r="BY49" s="15">
        <f t="shared" si="354"/>
        <v>623.40108180531399</v>
      </c>
      <c r="BZ49" s="15">
        <f t="shared" si="354"/>
        <v>649.14535666955533</v>
      </c>
      <c r="CA49" s="15">
        <f t="shared" si="354"/>
        <v>669.82927991418421</v>
      </c>
      <c r="CB49" s="15">
        <f t="shared" si="354"/>
        <v>659.44232069983627</v>
      </c>
      <c r="CC49" s="15">
        <f t="shared" si="354"/>
        <v>703.07800133776186</v>
      </c>
      <c r="CD49" s="15">
        <f t="shared" si="354"/>
        <v>735.50191232218879</v>
      </c>
      <c r="CE49" s="15">
        <f t="shared" si="354"/>
        <v>721.17196148834705</v>
      </c>
      <c r="CF49" s="15">
        <f t="shared" si="354"/>
        <v>762.9237622587151</v>
      </c>
      <c r="CG49" s="96">
        <f t="shared" si="354"/>
        <v>798.78704707023951</v>
      </c>
      <c r="CH49" s="15">
        <f t="shared" si="354"/>
        <v>89.80313994654469</v>
      </c>
      <c r="CI49" s="15">
        <f t="shared" si="354"/>
        <v>93.134602352948633</v>
      </c>
      <c r="CJ49" s="15">
        <f t="shared" si="354"/>
        <v>763.52129930174863</v>
      </c>
      <c r="CK49" s="15">
        <f t="shared" si="354"/>
        <v>722.69301125270317</v>
      </c>
      <c r="CL49" s="15">
        <f t="shared" ref="CL49:CS49" si="355">CL34*CL60</f>
        <v>751.86807119018647</v>
      </c>
      <c r="CM49" s="15">
        <f t="shared" si="355"/>
        <v>775.25684869431279</v>
      </c>
      <c r="CN49" s="15">
        <f t="shared" si="355"/>
        <v>762.68499417349005</v>
      </c>
      <c r="CO49" s="15">
        <f t="shared" si="355"/>
        <v>812.68891906944111</v>
      </c>
      <c r="CP49" s="15">
        <f t="shared" si="355"/>
        <v>849.72543666748959</v>
      </c>
      <c r="CQ49" s="15">
        <f t="shared" si="355"/>
        <v>849.41063180500464</v>
      </c>
      <c r="CR49" s="15">
        <f t="shared" si="355"/>
        <v>898.20576384144249</v>
      </c>
      <c r="CS49" s="96">
        <f t="shared" si="355"/>
        <v>940.07358255191605</v>
      </c>
    </row>
    <row r="50" spans="1:97" x14ac:dyDescent="0.25">
      <c r="A50" t="s">
        <v>6</v>
      </c>
      <c r="B50">
        <v>46</v>
      </c>
      <c r="C50">
        <v>64</v>
      </c>
      <c r="D50">
        <v>50</v>
      </c>
      <c r="E50">
        <v>68</v>
      </c>
      <c r="F50">
        <v>82</v>
      </c>
      <c r="G50">
        <v>78</v>
      </c>
      <c r="H50">
        <v>89</v>
      </c>
      <c r="I50">
        <v>83</v>
      </c>
      <c r="J50">
        <v>111</v>
      </c>
      <c r="K50">
        <v>140</v>
      </c>
      <c r="L50">
        <v>73</v>
      </c>
      <c r="M50" s="36">
        <v>195</v>
      </c>
      <c r="N50">
        <v>67</v>
      </c>
      <c r="O50">
        <v>42</v>
      </c>
      <c r="P50">
        <v>25</v>
      </c>
      <c r="Q50">
        <v>82</v>
      </c>
      <c r="R50">
        <v>103</v>
      </c>
      <c r="S50">
        <v>164</v>
      </c>
      <c r="T50" s="24">
        <v>215</v>
      </c>
      <c r="U50" s="24">
        <v>158</v>
      </c>
      <c r="V50" s="24">
        <f t="shared" ref="V50:Y50" si="356">V35*V61</f>
        <v>244.2</v>
      </c>
      <c r="W50" s="24">
        <f t="shared" si="356"/>
        <v>265.70048416000003</v>
      </c>
      <c r="X50" s="24">
        <f t="shared" si="356"/>
        <v>283.83644293120005</v>
      </c>
      <c r="Y50" s="145">
        <f t="shared" si="356"/>
        <v>286.77224259552003</v>
      </c>
      <c r="Z50" s="15">
        <f t="shared" ref="Z50:CK50" si="357">Z35*Z61</f>
        <v>139.38524357054399</v>
      </c>
      <c r="AA50" s="15">
        <f t="shared" si="357"/>
        <v>36.630714878385518</v>
      </c>
      <c r="AB50" s="15">
        <f t="shared" si="357"/>
        <v>63.411636418958906</v>
      </c>
      <c r="AC50" s="15">
        <f t="shared" si="357"/>
        <v>172.07695574602923</v>
      </c>
      <c r="AD50" s="15">
        <f t="shared" si="357"/>
        <v>172.91643569263468</v>
      </c>
      <c r="AE50" s="15">
        <f t="shared" si="357"/>
        <v>212.71845867193272</v>
      </c>
      <c r="AF50" s="15">
        <f t="shared" si="357"/>
        <v>281.28818300521465</v>
      </c>
      <c r="AG50" s="15">
        <f t="shared" si="357"/>
        <v>193.37035866956134</v>
      </c>
      <c r="AH50" s="15">
        <f t="shared" si="357"/>
        <v>238.023105707306</v>
      </c>
      <c r="AI50" s="15">
        <f t="shared" si="357"/>
        <v>277.34975923953846</v>
      </c>
      <c r="AJ50" s="15">
        <f t="shared" si="357"/>
        <v>218.93280940995106</v>
      </c>
      <c r="AK50" s="96">
        <f t="shared" si="357"/>
        <v>265.52643357695007</v>
      </c>
      <c r="AL50" s="15">
        <f t="shared" si="357"/>
        <v>175.79233089263448</v>
      </c>
      <c r="AM50" s="15">
        <f t="shared" si="357"/>
        <v>47.704161779599985</v>
      </c>
      <c r="AN50" s="15">
        <f t="shared" si="357"/>
        <v>81.786109660193873</v>
      </c>
      <c r="AO50" s="15">
        <f t="shared" si="357"/>
        <v>264.26425124535166</v>
      </c>
      <c r="AP50" s="15">
        <f t="shared" si="357"/>
        <v>220.291610917713</v>
      </c>
      <c r="AQ50" s="15">
        <f t="shared" si="357"/>
        <v>268.4993390259263</v>
      </c>
      <c r="AR50" s="15">
        <f t="shared" si="357"/>
        <v>283.27463463810903</v>
      </c>
      <c r="AS50" s="15">
        <f t="shared" si="357"/>
        <v>234.02705723641063</v>
      </c>
      <c r="AT50" s="15">
        <f t="shared" si="357"/>
        <v>287.4926585886605</v>
      </c>
      <c r="AU50" s="15">
        <f t="shared" si="357"/>
        <v>304.10336229058061</v>
      </c>
      <c r="AV50" s="15">
        <f t="shared" si="357"/>
        <v>252.04961485829037</v>
      </c>
      <c r="AW50" s="96">
        <f t="shared" si="357"/>
        <v>310.22929569751648</v>
      </c>
      <c r="AX50" s="15">
        <f t="shared" si="357"/>
        <v>185.62405613871698</v>
      </c>
      <c r="AY50" s="15">
        <f t="shared" si="357"/>
        <v>57.884264752366811</v>
      </c>
      <c r="AZ50" s="15">
        <f t="shared" si="357"/>
        <v>104.89012446088832</v>
      </c>
      <c r="BA50" s="15">
        <f t="shared" si="357"/>
        <v>350.78057311283607</v>
      </c>
      <c r="BB50" s="15">
        <f t="shared" si="357"/>
        <v>340.93681153879913</v>
      </c>
      <c r="BC50" s="15">
        <f t="shared" si="357"/>
        <v>353.03646208207851</v>
      </c>
      <c r="BD50" s="15">
        <f t="shared" si="357"/>
        <v>369.22841068850403</v>
      </c>
      <c r="BE50" s="15">
        <f t="shared" si="357"/>
        <v>361.16021919127189</v>
      </c>
      <c r="BF50" s="15">
        <f t="shared" si="357"/>
        <v>379.00419419831059</v>
      </c>
      <c r="BG50" s="15">
        <f t="shared" si="357"/>
        <v>397.98390573136641</v>
      </c>
      <c r="BH50" s="15">
        <f t="shared" si="357"/>
        <v>391.56709310847276</v>
      </c>
      <c r="BI50" s="96">
        <f t="shared" si="357"/>
        <v>411.89196326243552</v>
      </c>
      <c r="BJ50" s="15">
        <f t="shared" si="357"/>
        <v>233.11304791273685</v>
      </c>
      <c r="BK50" s="15">
        <f t="shared" si="357"/>
        <v>68.801521214265421</v>
      </c>
      <c r="BL50" s="15">
        <f t="shared" si="357"/>
        <v>124.87998925174661</v>
      </c>
      <c r="BM50" s="15">
        <f t="shared" si="357"/>
        <v>408.53993121208737</v>
      </c>
      <c r="BN50" s="15">
        <f t="shared" si="357"/>
        <v>393.16461903400034</v>
      </c>
      <c r="BO50" s="15">
        <f t="shared" si="357"/>
        <v>405.85622759306</v>
      </c>
      <c r="BP50" s="15">
        <f t="shared" si="357"/>
        <v>427.39721584165648</v>
      </c>
      <c r="BQ50" s="15">
        <f t="shared" si="357"/>
        <v>411.21397569511169</v>
      </c>
      <c r="BR50" s="15">
        <f t="shared" si="357"/>
        <v>430.48156606935373</v>
      </c>
      <c r="BS50" s="15">
        <f t="shared" si="357"/>
        <v>450.96846722095398</v>
      </c>
      <c r="BT50" s="15">
        <f t="shared" si="357"/>
        <v>435.74530786114525</v>
      </c>
      <c r="BU50" s="96">
        <f t="shared" si="357"/>
        <v>457.37172649890783</v>
      </c>
      <c r="BV50" s="15">
        <f t="shared" si="357"/>
        <v>255.72839738362066</v>
      </c>
      <c r="BW50" s="15">
        <f t="shared" si="357"/>
        <v>77.315735074510073</v>
      </c>
      <c r="BX50" s="15">
        <f t="shared" si="357"/>
        <v>140.44649230514202</v>
      </c>
      <c r="BY50" s="15">
        <f t="shared" si="357"/>
        <v>460.40518895750341</v>
      </c>
      <c r="BZ50" s="15">
        <f t="shared" si="357"/>
        <v>449.7393518738337</v>
      </c>
      <c r="CA50" s="15">
        <f t="shared" si="357"/>
        <v>463.89396950678127</v>
      </c>
      <c r="CB50" s="15">
        <f t="shared" si="357"/>
        <v>488.06632031461396</v>
      </c>
      <c r="CC50" s="15">
        <f t="shared" si="357"/>
        <v>485.25534198926533</v>
      </c>
      <c r="CD50" s="15">
        <f t="shared" si="357"/>
        <v>507.220558107957</v>
      </c>
      <c r="CE50" s="15">
        <f t="shared" si="357"/>
        <v>530.61209388957934</v>
      </c>
      <c r="CF50" s="15">
        <f t="shared" si="357"/>
        <v>525.37478398902499</v>
      </c>
      <c r="CG50" s="96">
        <f t="shared" si="357"/>
        <v>550.39499991521609</v>
      </c>
      <c r="CH50" s="15">
        <f t="shared" si="357"/>
        <v>298.25522664756443</v>
      </c>
      <c r="CI50" s="15">
        <f t="shared" si="357"/>
        <v>89.80313994654469</v>
      </c>
      <c r="CJ50" s="15">
        <f t="shared" si="357"/>
        <v>162.92468182854054</v>
      </c>
      <c r="CK50" s="15">
        <f t="shared" si="357"/>
        <v>534.46490951122405</v>
      </c>
      <c r="CL50" s="15">
        <f t="shared" ref="CL50:CS50" si="358">CL35*CL61</f>
        <v>521.37138668945022</v>
      </c>
      <c r="CM50" s="15">
        <f t="shared" si="358"/>
        <v>537.30194710053422</v>
      </c>
      <c r="CN50" s="15">
        <f t="shared" si="358"/>
        <v>564.88536525219195</v>
      </c>
      <c r="CO50" s="15">
        <f t="shared" si="358"/>
        <v>561.22720071252115</v>
      </c>
      <c r="CP50" s="15">
        <f t="shared" si="358"/>
        <v>586.29700590009702</v>
      </c>
      <c r="CQ50" s="15">
        <f t="shared" si="358"/>
        <v>625.27653203917737</v>
      </c>
      <c r="CR50" s="15">
        <f t="shared" si="358"/>
        <v>618.79683492069091</v>
      </c>
      <c r="CS50" s="96">
        <f t="shared" si="358"/>
        <v>647.99130105704091</v>
      </c>
    </row>
    <row r="51" spans="1:97" x14ac:dyDescent="0.25">
      <c r="A51" t="s">
        <v>7</v>
      </c>
      <c r="B51">
        <v>64</v>
      </c>
      <c r="C51">
        <v>54</v>
      </c>
      <c r="D51">
        <v>84</v>
      </c>
      <c r="E51">
        <v>58</v>
      </c>
      <c r="F51">
        <v>64</v>
      </c>
      <c r="G51">
        <v>119</v>
      </c>
      <c r="H51">
        <v>111</v>
      </c>
      <c r="I51">
        <v>86</v>
      </c>
      <c r="J51">
        <v>160</v>
      </c>
      <c r="K51">
        <v>134</v>
      </c>
      <c r="L51">
        <v>159</v>
      </c>
      <c r="M51" s="36">
        <v>169</v>
      </c>
      <c r="N51">
        <v>97</v>
      </c>
      <c r="O51">
        <v>121</v>
      </c>
      <c r="P51">
        <v>96</v>
      </c>
      <c r="Q51">
        <v>37</v>
      </c>
      <c r="R51">
        <v>70</v>
      </c>
      <c r="S51">
        <v>151</v>
      </c>
      <c r="T51" s="24">
        <v>130</v>
      </c>
      <c r="U51" s="24">
        <v>231</v>
      </c>
      <c r="V51" s="24">
        <f t="shared" ref="V51:Y51" si="359">V36*V62</f>
        <v>161.5</v>
      </c>
      <c r="W51" s="24">
        <f t="shared" si="359"/>
        <v>139.19399999999999</v>
      </c>
      <c r="X51" s="24">
        <f t="shared" si="359"/>
        <v>154.70624964800001</v>
      </c>
      <c r="Y51" s="145">
        <f t="shared" si="359"/>
        <v>176.95428238992002</v>
      </c>
      <c r="Z51" s="15">
        <f t="shared" ref="Z51:CK51" si="360">Z36*Z62</f>
        <v>99.066774714816006</v>
      </c>
      <c r="AA51" s="15">
        <f t="shared" si="360"/>
        <v>105.93278511361343</v>
      </c>
      <c r="AB51" s="15">
        <f t="shared" si="360"/>
        <v>51.038796063883815</v>
      </c>
      <c r="AC51" s="15">
        <f t="shared" si="360"/>
        <v>51.951885485324652</v>
      </c>
      <c r="AD51" s="15">
        <f t="shared" si="360"/>
        <v>145.2948983537172</v>
      </c>
      <c r="AE51" s="15">
        <f t="shared" si="360"/>
        <v>146.003721641433</v>
      </c>
      <c r="AF51" s="15">
        <f t="shared" si="360"/>
        <v>179.61095776423306</v>
      </c>
      <c r="AG51" s="15">
        <f t="shared" si="360"/>
        <v>237.50849020228299</v>
      </c>
      <c r="AH51" s="15">
        <f t="shared" si="360"/>
        <v>163.27419604623077</v>
      </c>
      <c r="AI51" s="15">
        <f t="shared" si="360"/>
        <v>200.97718953502087</v>
      </c>
      <c r="AJ51" s="15">
        <f t="shared" si="360"/>
        <v>234.1830427114966</v>
      </c>
      <c r="AK51" s="96">
        <f t="shared" si="360"/>
        <v>184.85810695338623</v>
      </c>
      <c r="AL51" s="15">
        <f t="shared" si="360"/>
        <v>116.37929198269089</v>
      </c>
      <c r="AM51" s="15">
        <f t="shared" si="360"/>
        <v>133.6021714784022</v>
      </c>
      <c r="AN51" s="15">
        <f t="shared" si="360"/>
        <v>65.816153660495175</v>
      </c>
      <c r="AO51" s="15">
        <f t="shared" si="360"/>
        <v>67.005723922403632</v>
      </c>
      <c r="AP51" s="15">
        <f t="shared" si="360"/>
        <v>223.13416318152511</v>
      </c>
      <c r="AQ51" s="15">
        <f t="shared" si="360"/>
        <v>186.0054245944801</v>
      </c>
      <c r="AR51" s="15">
        <f t="shared" si="360"/>
        <v>226.71010189993112</v>
      </c>
      <c r="AS51" s="15">
        <f t="shared" si="360"/>
        <v>239.18577050303369</v>
      </c>
      <c r="AT51" s="15">
        <f t="shared" si="360"/>
        <v>197.60308604813565</v>
      </c>
      <c r="AU51" s="15">
        <f t="shared" si="360"/>
        <v>242.7473012059213</v>
      </c>
      <c r="AV51" s="15">
        <f t="shared" si="360"/>
        <v>256.77271498367452</v>
      </c>
      <c r="AW51" s="96">
        <f t="shared" si="360"/>
        <v>212.82061280174597</v>
      </c>
      <c r="AX51" s="15">
        <f t="shared" si="360"/>
        <v>134.62613618516221</v>
      </c>
      <c r="AY51" s="15">
        <f t="shared" si="360"/>
        <v>141.07428266542487</v>
      </c>
      <c r="AZ51" s="15">
        <f t="shared" si="360"/>
        <v>84.653051067789136</v>
      </c>
      <c r="BA51" s="15">
        <f t="shared" si="360"/>
        <v>85.934381168316563</v>
      </c>
      <c r="BB51" s="15">
        <f t="shared" si="360"/>
        <v>293.39088580116214</v>
      </c>
      <c r="BC51" s="15">
        <f t="shared" si="360"/>
        <v>285.15761934004286</v>
      </c>
      <c r="BD51" s="15">
        <f t="shared" si="360"/>
        <v>298.08986712362383</v>
      </c>
      <c r="BE51" s="15">
        <f t="shared" si="360"/>
        <v>311.76170084894522</v>
      </c>
      <c r="BF51" s="15">
        <f t="shared" si="360"/>
        <v>304.94924267634224</v>
      </c>
      <c r="BG51" s="15">
        <f t="shared" si="360"/>
        <v>320.01598141328537</v>
      </c>
      <c r="BH51" s="15">
        <f t="shared" si="360"/>
        <v>336.04169064333638</v>
      </c>
      <c r="BI51" s="96">
        <f t="shared" si="360"/>
        <v>330.62359073706995</v>
      </c>
      <c r="BJ51" s="15">
        <f t="shared" si="360"/>
        <v>170.2317617777523</v>
      </c>
      <c r="BK51" s="15">
        <f t="shared" si="360"/>
        <v>177.16591641367998</v>
      </c>
      <c r="BL51" s="15">
        <f t="shared" si="360"/>
        <v>100.61903202553233</v>
      </c>
      <c r="BM51" s="15">
        <f t="shared" si="360"/>
        <v>102.31167759417094</v>
      </c>
      <c r="BN51" s="15">
        <f t="shared" si="360"/>
        <v>341.70048597561311</v>
      </c>
      <c r="BO51" s="15">
        <f t="shared" si="360"/>
        <v>328.84066189993007</v>
      </c>
      <c r="BP51" s="15">
        <f t="shared" si="360"/>
        <v>346.11565197378093</v>
      </c>
      <c r="BQ51" s="15">
        <f t="shared" si="360"/>
        <v>360.87711316806093</v>
      </c>
      <c r="BR51" s="15">
        <f t="shared" si="360"/>
        <v>347.21263251792442</v>
      </c>
      <c r="BS51" s="15">
        <f t="shared" si="360"/>
        <v>363.48141512631946</v>
      </c>
      <c r="BT51" s="15">
        <f t="shared" si="360"/>
        <v>380.7797349826846</v>
      </c>
      <c r="BU51" s="96">
        <f t="shared" si="360"/>
        <v>367.92590814563653</v>
      </c>
      <c r="BV51" s="15">
        <f t="shared" si="360"/>
        <v>187.15662976749962</v>
      </c>
      <c r="BW51" s="15">
        <f t="shared" si="360"/>
        <v>194.35358201155168</v>
      </c>
      <c r="BX51" s="15">
        <f t="shared" si="360"/>
        <v>113.07067469209825</v>
      </c>
      <c r="BY51" s="15">
        <f t="shared" si="360"/>
        <v>115.06500221575673</v>
      </c>
      <c r="BZ51" s="15">
        <f t="shared" si="360"/>
        <v>385.08029397694844</v>
      </c>
      <c r="CA51" s="15">
        <f t="shared" si="360"/>
        <v>376.15944821282989</v>
      </c>
      <c r="CB51" s="15">
        <f t="shared" si="360"/>
        <v>395.6104472136733</v>
      </c>
      <c r="CC51" s="15">
        <f t="shared" si="360"/>
        <v>420.34575178526427</v>
      </c>
      <c r="CD51" s="15">
        <f t="shared" si="360"/>
        <v>409.73020056205598</v>
      </c>
      <c r="CE51" s="15">
        <f t="shared" si="360"/>
        <v>428.27675044403441</v>
      </c>
      <c r="CF51" s="15">
        <f t="shared" si="360"/>
        <v>452.42005531814038</v>
      </c>
      <c r="CG51" s="96">
        <f t="shared" si="360"/>
        <v>443.605452608973</v>
      </c>
      <c r="CH51" s="15">
        <f t="shared" si="360"/>
        <v>218.66191991286226</v>
      </c>
      <c r="CI51" s="15">
        <f t="shared" si="360"/>
        <v>226.67397225214896</v>
      </c>
      <c r="CJ51" s="15">
        <f t="shared" si="360"/>
        <v>131.33292483656922</v>
      </c>
      <c r="CK51" s="15">
        <f t="shared" si="360"/>
        <v>133.48093332848666</v>
      </c>
      <c r="CL51" s="15">
        <f t="shared" ref="CL51:CS51" si="361">CL36*CL62</f>
        <v>447.02342504211509</v>
      </c>
      <c r="CM51" s="15">
        <f t="shared" si="361"/>
        <v>436.07207666826343</v>
      </c>
      <c r="CN51" s="15">
        <f t="shared" si="361"/>
        <v>458.21303477434509</v>
      </c>
      <c r="CO51" s="15">
        <f t="shared" si="361"/>
        <v>486.50593914442749</v>
      </c>
      <c r="CP51" s="15">
        <f t="shared" si="361"/>
        <v>473.87779919362424</v>
      </c>
      <c r="CQ51" s="15">
        <f t="shared" si="361"/>
        <v>504.94665469984187</v>
      </c>
      <c r="CR51" s="15">
        <f t="shared" si="361"/>
        <v>533.13455624546816</v>
      </c>
      <c r="CS51" s="96">
        <f t="shared" si="361"/>
        <v>522.48729553363444</v>
      </c>
    </row>
    <row r="52" spans="1:97" x14ac:dyDescent="0.25">
      <c r="A52" t="s">
        <v>8</v>
      </c>
      <c r="B52">
        <v>30</v>
      </c>
      <c r="C52">
        <v>30</v>
      </c>
      <c r="D52">
        <v>66</v>
      </c>
      <c r="E52">
        <v>62</v>
      </c>
      <c r="F52">
        <v>85</v>
      </c>
      <c r="G52">
        <v>73</v>
      </c>
      <c r="H52">
        <v>61</v>
      </c>
      <c r="I52">
        <v>57</v>
      </c>
      <c r="J52">
        <v>123</v>
      </c>
      <c r="K52">
        <v>93</v>
      </c>
      <c r="L52">
        <v>108</v>
      </c>
      <c r="M52" s="36">
        <v>108</v>
      </c>
      <c r="N52">
        <v>88</v>
      </c>
      <c r="O52">
        <v>86</v>
      </c>
      <c r="P52">
        <v>172</v>
      </c>
      <c r="Q52">
        <v>108</v>
      </c>
      <c r="R52">
        <v>83</v>
      </c>
      <c r="S52">
        <v>64</v>
      </c>
      <c r="T52" s="24">
        <v>52</v>
      </c>
      <c r="U52" s="24">
        <v>75</v>
      </c>
      <c r="V52" s="24">
        <f t="shared" ref="V52:Y52" si="362">V37*V63</f>
        <v>300.49800000000005</v>
      </c>
      <c r="W52" s="24">
        <f t="shared" si="362"/>
        <v>279.81</v>
      </c>
      <c r="X52" s="24">
        <f t="shared" si="362"/>
        <v>326.45800000000003</v>
      </c>
      <c r="Y52" s="145">
        <f t="shared" si="362"/>
        <v>349.33052044800002</v>
      </c>
      <c r="Z52" s="15">
        <f t="shared" ref="Z52:CK52" si="363">Z37*Z63</f>
        <v>179.79599425280003</v>
      </c>
      <c r="AA52" s="15">
        <f t="shared" si="363"/>
        <v>183.03566571072005</v>
      </c>
      <c r="AB52" s="15">
        <f t="shared" si="363"/>
        <v>376.77721064527367</v>
      </c>
      <c r="AC52" s="15">
        <f t="shared" si="363"/>
        <v>267.97754258489095</v>
      </c>
      <c r="AD52" s="15">
        <f t="shared" si="363"/>
        <v>184.38025022867456</v>
      </c>
      <c r="AE52" s="15">
        <f t="shared" si="363"/>
        <v>177.13836377683523</v>
      </c>
      <c r="AF52" s="15">
        <f t="shared" si="363"/>
        <v>242.90658650159426</v>
      </c>
      <c r="AG52" s="15">
        <f t="shared" si="363"/>
        <v>324.5942763897018</v>
      </c>
      <c r="AH52" s="15">
        <f t="shared" si="363"/>
        <v>392.74480855567924</v>
      </c>
      <c r="AI52" s="15">
        <f t="shared" si="363"/>
        <v>394.78971066159528</v>
      </c>
      <c r="AJ52" s="15">
        <f t="shared" si="363"/>
        <v>407.46594764915824</v>
      </c>
      <c r="AK52" s="96">
        <f t="shared" si="363"/>
        <v>414.99006767324238</v>
      </c>
      <c r="AL52" s="15">
        <f t="shared" si="363"/>
        <v>200.72674567728265</v>
      </c>
      <c r="AM52" s="15">
        <f t="shared" si="363"/>
        <v>206.44582911297528</v>
      </c>
      <c r="AN52" s="15">
        <f t="shared" si="363"/>
        <v>428.2119786393244</v>
      </c>
      <c r="AO52" s="15">
        <f t="shared" si="363"/>
        <v>327.47028325681225</v>
      </c>
      <c r="AP52" s="15">
        <f t="shared" si="363"/>
        <v>233.2815941856463</v>
      </c>
      <c r="AQ52" s="15">
        <f t="shared" si="363"/>
        <v>256.09277267100185</v>
      </c>
      <c r="AR52" s="15">
        <f t="shared" si="363"/>
        <v>335.93055846235166</v>
      </c>
      <c r="AS52" s="15">
        <f t="shared" si="363"/>
        <v>434.39221698696463</v>
      </c>
      <c r="AT52" s="15">
        <f t="shared" si="363"/>
        <v>449.88892823847436</v>
      </c>
      <c r="AU52" s="15">
        <f t="shared" si="363"/>
        <v>450.3411133861776</v>
      </c>
      <c r="AV52" s="15">
        <f t="shared" si="363"/>
        <v>464.21268722469324</v>
      </c>
      <c r="AW52" s="96">
        <f t="shared" si="363"/>
        <v>481.30651997512871</v>
      </c>
      <c r="AX52" s="15">
        <f t="shared" si="363"/>
        <v>227.83861297322281</v>
      </c>
      <c r="AY52" s="15">
        <f t="shared" si="363"/>
        <v>233.16123007120513</v>
      </c>
      <c r="AZ52" s="15">
        <f t="shared" si="363"/>
        <v>503.40884715464927</v>
      </c>
      <c r="BA52" s="15">
        <f t="shared" si="363"/>
        <v>387.48370221510646</v>
      </c>
      <c r="BB52" s="15">
        <f t="shared" si="363"/>
        <v>274.23631974181092</v>
      </c>
      <c r="BC52" s="15">
        <f t="shared" si="363"/>
        <v>333.14982729357519</v>
      </c>
      <c r="BD52" s="15">
        <f t="shared" si="363"/>
        <v>471.32133348619629</v>
      </c>
      <c r="BE52" s="15">
        <f t="shared" si="363"/>
        <v>598.89728966232201</v>
      </c>
      <c r="BF52" s="15">
        <f t="shared" si="363"/>
        <v>613.4348267187687</v>
      </c>
      <c r="BG52" s="15">
        <f t="shared" si="363"/>
        <v>625.1598456651609</v>
      </c>
      <c r="BH52" s="15">
        <f t="shared" si="363"/>
        <v>640.24215692598273</v>
      </c>
      <c r="BI52" s="96">
        <f t="shared" si="363"/>
        <v>658.89875951656222</v>
      </c>
      <c r="BJ52" s="15">
        <f t="shared" si="363"/>
        <v>302.67046306386669</v>
      </c>
      <c r="BK52" s="15">
        <f t="shared" si="363"/>
        <v>308.13531638291664</v>
      </c>
      <c r="BL52" s="15">
        <f t="shared" si="363"/>
        <v>661.00425112583753</v>
      </c>
      <c r="BM52" s="15">
        <f t="shared" si="363"/>
        <v>483.60551181661634</v>
      </c>
      <c r="BN52" s="15">
        <f t="shared" si="363"/>
        <v>336.36260863125921</v>
      </c>
      <c r="BO52" s="15">
        <f t="shared" si="363"/>
        <v>390.66630245382197</v>
      </c>
      <c r="BP52" s="15">
        <f t="shared" si="363"/>
        <v>553.18206872851511</v>
      </c>
      <c r="BQ52" s="15">
        <f t="shared" si="363"/>
        <v>698.72707015045944</v>
      </c>
      <c r="BR52" s="15">
        <f t="shared" si="363"/>
        <v>712.01460086046325</v>
      </c>
      <c r="BS52" s="15">
        <f t="shared" si="363"/>
        <v>719.80986476645307</v>
      </c>
      <c r="BT52" s="15">
        <f t="shared" si="363"/>
        <v>731.78405575946454</v>
      </c>
      <c r="BU52" s="96">
        <f t="shared" si="363"/>
        <v>748.19264446198099</v>
      </c>
      <c r="BV52" s="15">
        <f t="shared" si="363"/>
        <v>337.48993056761236</v>
      </c>
      <c r="BW52" s="15">
        <f t="shared" si="363"/>
        <v>340.9962954404196</v>
      </c>
      <c r="BX52" s="15">
        <f t="shared" si="363"/>
        <v>726.52493207151053</v>
      </c>
      <c r="BY52" s="15">
        <f t="shared" si="363"/>
        <v>532.98434992845034</v>
      </c>
      <c r="BZ52" s="15">
        <f t="shared" si="363"/>
        <v>372.92715822080186</v>
      </c>
      <c r="CA52" s="15">
        <f t="shared" si="363"/>
        <v>439.91989875746827</v>
      </c>
      <c r="CB52" s="15">
        <f t="shared" si="363"/>
        <v>627.62175628467503</v>
      </c>
      <c r="CC52" s="15">
        <f t="shared" si="363"/>
        <v>811.48381008574302</v>
      </c>
      <c r="CD52" s="15">
        <f t="shared" si="363"/>
        <v>829.9902440320667</v>
      </c>
      <c r="CE52" s="15">
        <f t="shared" si="363"/>
        <v>842.74466098445771</v>
      </c>
      <c r="CF52" s="15">
        <f t="shared" si="363"/>
        <v>868.21225738981047</v>
      </c>
      <c r="CG52" s="96">
        <f t="shared" si="363"/>
        <v>890.08965044983279</v>
      </c>
      <c r="CH52" s="15">
        <f t="shared" si="363"/>
        <v>391.61518070161435</v>
      </c>
      <c r="CI52" s="15">
        <f t="shared" si="363"/>
        <v>397.17948740320145</v>
      </c>
      <c r="CJ52" s="15">
        <f t="shared" si="363"/>
        <v>848.68704624806639</v>
      </c>
      <c r="CK52" s="15">
        <f t="shared" si="363"/>
        <v>621.62537782614072</v>
      </c>
      <c r="CL52" s="15">
        <f t="shared" ref="CL52:CS52" si="364">CL37*CL63</f>
        <v>434.03772627036858</v>
      </c>
      <c r="CM52" s="15">
        <f t="shared" si="364"/>
        <v>510.66339702969771</v>
      </c>
      <c r="CN52" s="15">
        <f t="shared" si="364"/>
        <v>728.05935253053178</v>
      </c>
      <c r="CO52" s="15">
        <f t="shared" si="364"/>
        <v>940.78221337693071</v>
      </c>
      <c r="CP52" s="15">
        <f t="shared" si="364"/>
        <v>961.29115349513359</v>
      </c>
      <c r="CQ52" s="15">
        <f t="shared" si="364"/>
        <v>994.83297353712203</v>
      </c>
      <c r="CR52" s="15">
        <f t="shared" si="364"/>
        <v>1024.2117068066582</v>
      </c>
      <c r="CS52" s="96">
        <f t="shared" si="364"/>
        <v>1049.3830395999341</v>
      </c>
    </row>
    <row r="53" spans="1:97" x14ac:dyDescent="0.25">
      <c r="A53" t="s">
        <v>1</v>
      </c>
      <c r="B53">
        <v>32</v>
      </c>
      <c r="C53">
        <v>27</v>
      </c>
      <c r="D53">
        <v>42</v>
      </c>
      <c r="E53">
        <v>52</v>
      </c>
      <c r="F53">
        <v>67</v>
      </c>
      <c r="G53">
        <v>59</v>
      </c>
      <c r="H53">
        <v>60</v>
      </c>
      <c r="I53">
        <v>51</v>
      </c>
      <c r="J53">
        <v>112</v>
      </c>
      <c r="K53">
        <v>93</v>
      </c>
      <c r="L53">
        <v>93</v>
      </c>
      <c r="M53" s="36">
        <v>110</v>
      </c>
      <c r="N53">
        <v>54</v>
      </c>
      <c r="O53">
        <v>66</v>
      </c>
      <c r="P53">
        <v>108</v>
      </c>
      <c r="Q53">
        <v>107</v>
      </c>
      <c r="R53">
        <v>117</v>
      </c>
      <c r="S53">
        <v>142</v>
      </c>
      <c r="T53" s="24">
        <v>86</v>
      </c>
      <c r="U53" s="24">
        <v>63</v>
      </c>
      <c r="V53" s="24">
        <f t="shared" ref="V53:Y53" si="365">V38*V64</f>
        <v>150.1815</v>
      </c>
      <c r="W53" s="24">
        <f t="shared" si="365"/>
        <v>149.01</v>
      </c>
      <c r="X53" s="24">
        <f t="shared" si="365"/>
        <v>173.45999999999998</v>
      </c>
      <c r="Y53" s="145">
        <f t="shared" si="365"/>
        <v>273.67700000000002</v>
      </c>
      <c r="Z53" s="15">
        <f t="shared" ref="Z53:CK53" si="366">Z38*Z64</f>
        <v>140.65</v>
      </c>
      <c r="AA53" s="15">
        <f t="shared" si="366"/>
        <v>167.25</v>
      </c>
      <c r="AB53" s="15">
        <f t="shared" si="366"/>
        <v>373.47081696000009</v>
      </c>
      <c r="AC53" s="15">
        <f t="shared" si="366"/>
        <v>403.74883864044801</v>
      </c>
      <c r="AD53" s="15">
        <f t="shared" si="366"/>
        <v>428.829351628724</v>
      </c>
      <c r="AE53" s="15">
        <f t="shared" si="366"/>
        <v>435.16193270968887</v>
      </c>
      <c r="AF53" s="15">
        <f t="shared" si="366"/>
        <v>381.45531777915153</v>
      </c>
      <c r="AG53" s="15">
        <f t="shared" si="366"/>
        <v>325.30180465029173</v>
      </c>
      <c r="AH53" s="15">
        <f t="shared" si="366"/>
        <v>322.37727493956129</v>
      </c>
      <c r="AI53" s="15">
        <f t="shared" si="366"/>
        <v>319.00921532639711</v>
      </c>
      <c r="AJ53" s="15">
        <f t="shared" si="366"/>
        <v>336.07017603083995</v>
      </c>
      <c r="AK53" s="96">
        <f t="shared" si="366"/>
        <v>381.16043114837925</v>
      </c>
      <c r="AL53" s="15">
        <f t="shared" si="366"/>
        <v>199.79529923187377</v>
      </c>
      <c r="AM53" s="15">
        <f t="shared" si="366"/>
        <v>222.85290943883518</v>
      </c>
      <c r="AN53" s="15">
        <f t="shared" si="366"/>
        <v>473.3482709126713</v>
      </c>
      <c r="AO53" s="15">
        <f t="shared" si="366"/>
        <v>466.46236128861227</v>
      </c>
      <c r="AP53" s="15">
        <f t="shared" si="366"/>
        <v>483.17839772707475</v>
      </c>
      <c r="AQ53" s="15">
        <f t="shared" si="366"/>
        <v>501.83252600549383</v>
      </c>
      <c r="AR53" s="15">
        <f t="shared" si="366"/>
        <v>444.69234184458224</v>
      </c>
      <c r="AS53" s="15">
        <f t="shared" si="366"/>
        <v>383.7885430565658</v>
      </c>
      <c r="AT53" s="15">
        <f t="shared" si="366"/>
        <v>405.62192284953136</v>
      </c>
      <c r="AU53" s="15">
        <f t="shared" si="366"/>
        <v>418.51876049910334</v>
      </c>
      <c r="AV53" s="15">
        <f t="shared" si="366"/>
        <v>443.51790833120094</v>
      </c>
      <c r="AW53" s="96">
        <f t="shared" si="366"/>
        <v>465.95525010284229</v>
      </c>
      <c r="AX53" s="15">
        <f t="shared" si="366"/>
        <v>240.47599185516475</v>
      </c>
      <c r="AY53" s="15">
        <f t="shared" si="366"/>
        <v>266.91084083933873</v>
      </c>
      <c r="AZ53" s="15">
        <f t="shared" si="366"/>
        <v>573.75837738522353</v>
      </c>
      <c r="BA53" s="15">
        <f t="shared" si="366"/>
        <v>560.34443250082904</v>
      </c>
      <c r="BB53" s="15">
        <f t="shared" si="366"/>
        <v>572.36779376960112</v>
      </c>
      <c r="BC53" s="15">
        <f t="shared" si="366"/>
        <v>592.9237437800349</v>
      </c>
      <c r="BD53" s="15">
        <f t="shared" si="366"/>
        <v>525.22908454243077</v>
      </c>
      <c r="BE53" s="15">
        <f t="shared" si="366"/>
        <v>452.84243926636742</v>
      </c>
      <c r="BF53" s="15">
        <f t="shared" si="366"/>
        <v>497.49250314225213</v>
      </c>
      <c r="BG53" s="15">
        <f t="shared" si="366"/>
        <v>546.34795419695081</v>
      </c>
      <c r="BH53" s="15">
        <f t="shared" si="366"/>
        <v>586.32531149507827</v>
      </c>
      <c r="BI53" s="96">
        <f t="shared" si="366"/>
        <v>627.8218967884842</v>
      </c>
      <c r="BJ53" s="15">
        <f t="shared" si="366"/>
        <v>318.66177242743754</v>
      </c>
      <c r="BK53" s="15">
        <f t="shared" si="366"/>
        <v>350.50757783058975</v>
      </c>
      <c r="BL53" s="15">
        <f t="shared" si="366"/>
        <v>747.85483994116601</v>
      </c>
      <c r="BM53" s="15">
        <f t="shared" si="366"/>
        <v>741.94843924860322</v>
      </c>
      <c r="BN53" s="15">
        <f t="shared" si="366"/>
        <v>754.47738451529324</v>
      </c>
      <c r="BO53" s="15">
        <f t="shared" si="366"/>
        <v>777.37071355414923</v>
      </c>
      <c r="BP53" s="15">
        <f t="shared" si="366"/>
        <v>681.68511107343227</v>
      </c>
      <c r="BQ53" s="15">
        <f t="shared" si="366"/>
        <v>584.94074041623026</v>
      </c>
      <c r="BR53" s="15">
        <f t="shared" si="366"/>
        <v>625.7140973630552</v>
      </c>
      <c r="BS53" s="15">
        <f t="shared" si="366"/>
        <v>659.04344769005604</v>
      </c>
      <c r="BT53" s="15">
        <f t="shared" si="366"/>
        <v>694.65355809735229</v>
      </c>
      <c r="BU53" s="96">
        <f t="shared" si="366"/>
        <v>732.94498637080824</v>
      </c>
      <c r="BV53" s="15">
        <f t="shared" si="366"/>
        <v>365.81609415298459</v>
      </c>
      <c r="BW53" s="15">
        <f t="shared" si="366"/>
        <v>400.03645249442036</v>
      </c>
      <c r="BX53" s="15">
        <f t="shared" si="366"/>
        <v>848.32553016109637</v>
      </c>
      <c r="BY53" s="15">
        <f t="shared" si="366"/>
        <v>834.8659454516511</v>
      </c>
      <c r="BZ53" s="15">
        <f t="shared" si="366"/>
        <v>842.62992829976224</v>
      </c>
      <c r="CA53" s="15">
        <f t="shared" si="366"/>
        <v>862.26446875974659</v>
      </c>
      <c r="CB53" s="15">
        <f t="shared" si="366"/>
        <v>755.37680012132853</v>
      </c>
      <c r="CC53" s="15">
        <f t="shared" si="366"/>
        <v>660.68340008067935</v>
      </c>
      <c r="CD53" s="15">
        <f t="shared" si="366"/>
        <v>709.31887976697294</v>
      </c>
      <c r="CE53" s="15">
        <f t="shared" si="366"/>
        <v>754.09049126749471</v>
      </c>
      <c r="CF53" s="15">
        <f t="shared" si="366"/>
        <v>808.98618687431929</v>
      </c>
      <c r="CG53" s="96">
        <f t="shared" si="366"/>
        <v>859.16465300931509</v>
      </c>
      <c r="CH53" s="15">
        <f t="shared" si="366"/>
        <v>418.11889565350032</v>
      </c>
      <c r="CI53" s="15">
        <f t="shared" si="366"/>
        <v>458.58173664604794</v>
      </c>
      <c r="CJ53" s="15">
        <f t="shared" si="366"/>
        <v>975.63920072478447</v>
      </c>
      <c r="CK53" s="15">
        <f t="shared" si="366"/>
        <v>964.39946896957247</v>
      </c>
      <c r="CL53" s="15">
        <f t="shared" ref="CL53:CS53" si="367">CL38*CL64</f>
        <v>976.9579725116705</v>
      </c>
      <c r="CM53" s="15">
        <f t="shared" si="367"/>
        <v>1002.6958645415198</v>
      </c>
      <c r="CN53" s="15">
        <f t="shared" si="367"/>
        <v>878.90673651638599</v>
      </c>
      <c r="CO53" s="15">
        <f t="shared" si="367"/>
        <v>769.30997290528376</v>
      </c>
      <c r="CP53" s="15">
        <f t="shared" si="367"/>
        <v>826.1866925343885</v>
      </c>
      <c r="CQ53" s="15">
        <f t="shared" si="367"/>
        <v>894.11821122468234</v>
      </c>
      <c r="CR53" s="15">
        <f t="shared" si="367"/>
        <v>957.61934618817816</v>
      </c>
      <c r="CS53" s="96">
        <f t="shared" si="367"/>
        <v>1015.6469195594468</v>
      </c>
    </row>
    <row r="54" spans="1:97" x14ac:dyDescent="0.25">
      <c r="A54" t="s">
        <v>2</v>
      </c>
      <c r="B54">
        <v>2</v>
      </c>
      <c r="C54">
        <v>6</v>
      </c>
      <c r="D54">
        <v>4</v>
      </c>
      <c r="E54">
        <v>3</v>
      </c>
      <c r="F54">
        <v>15</v>
      </c>
      <c r="G54">
        <v>13</v>
      </c>
      <c r="H54">
        <v>20</v>
      </c>
      <c r="I54">
        <v>22</v>
      </c>
      <c r="J54">
        <v>52</v>
      </c>
      <c r="K54">
        <v>26</v>
      </c>
      <c r="L54">
        <v>54</v>
      </c>
      <c r="M54" s="36">
        <v>50</v>
      </c>
      <c r="N54">
        <v>30</v>
      </c>
      <c r="O54">
        <v>24</v>
      </c>
      <c r="P54">
        <v>49</v>
      </c>
      <c r="Q54">
        <v>31</v>
      </c>
      <c r="R54">
        <v>52</v>
      </c>
      <c r="S54">
        <v>69</v>
      </c>
      <c r="T54" s="24">
        <v>53</v>
      </c>
      <c r="U54" s="24">
        <v>83</v>
      </c>
      <c r="V54" s="24">
        <f t="shared" ref="V54:Y54" si="368">V39*V65</f>
        <v>95.982000000000014</v>
      </c>
      <c r="W54" s="24">
        <f t="shared" si="368"/>
        <v>92.783999999999992</v>
      </c>
      <c r="X54" s="24">
        <f t="shared" si="368"/>
        <v>109.548</v>
      </c>
      <c r="Y54" s="145">
        <f t="shared" si="368"/>
        <v>127.851</v>
      </c>
      <c r="Z54" s="15">
        <f t="shared" ref="Z54:CK54" si="369">Z39*Z65</f>
        <v>63.93</v>
      </c>
      <c r="AA54" s="15">
        <f t="shared" si="369"/>
        <v>69.44</v>
      </c>
      <c r="AB54" s="15">
        <f t="shared" si="369"/>
        <v>146.01999999999998</v>
      </c>
      <c r="AC54" s="15">
        <f t="shared" si="369"/>
        <v>142.345</v>
      </c>
      <c r="AD54" s="15">
        <f t="shared" si="369"/>
        <v>161.50566599999999</v>
      </c>
      <c r="AE54" s="15">
        <f t="shared" si="369"/>
        <v>197.48034291999997</v>
      </c>
      <c r="AF54" s="15">
        <f t="shared" si="369"/>
        <v>223.2031722788</v>
      </c>
      <c r="AG54" s="15">
        <f t="shared" si="369"/>
        <v>273.977299860068</v>
      </c>
      <c r="AH54" s="15">
        <f t="shared" si="369"/>
        <v>329.71714055048687</v>
      </c>
      <c r="AI54" s="15">
        <f t="shared" si="369"/>
        <v>371.17133043894842</v>
      </c>
      <c r="AJ54" s="15">
        <f t="shared" si="369"/>
        <v>413.86424069192122</v>
      </c>
      <c r="AK54" s="96">
        <f t="shared" si="369"/>
        <v>447.28822083015302</v>
      </c>
      <c r="AL54" s="15">
        <f t="shared" si="369"/>
        <v>161.584332410244</v>
      </c>
      <c r="AM54" s="15">
        <f t="shared" si="369"/>
        <v>148.53791670792461</v>
      </c>
      <c r="AN54" s="15">
        <f t="shared" si="369"/>
        <v>287.39763348269491</v>
      </c>
      <c r="AO54" s="15">
        <f t="shared" si="369"/>
        <v>272.24826940090526</v>
      </c>
      <c r="AP54" s="15">
        <f t="shared" si="369"/>
        <v>272.81992136515913</v>
      </c>
      <c r="AQ54" s="15">
        <f t="shared" si="369"/>
        <v>290.41137654514614</v>
      </c>
      <c r="AR54" s="15">
        <f t="shared" si="369"/>
        <v>282.86679778071306</v>
      </c>
      <c r="AS54" s="15">
        <f t="shared" si="369"/>
        <v>327.72930533229766</v>
      </c>
      <c r="AT54" s="15">
        <f t="shared" si="369"/>
        <v>381.73858654443393</v>
      </c>
      <c r="AU54" s="15">
        <f t="shared" si="369"/>
        <v>393.82229765908136</v>
      </c>
      <c r="AV54" s="15">
        <f t="shared" si="369"/>
        <v>416.99330701420126</v>
      </c>
      <c r="AW54" s="96">
        <f t="shared" si="369"/>
        <v>440.31685191704014</v>
      </c>
      <c r="AX54" s="15">
        <f t="shared" si="369"/>
        <v>184.95767606346965</v>
      </c>
      <c r="AY54" s="15">
        <f t="shared" si="369"/>
        <v>171.66000334856568</v>
      </c>
      <c r="AZ54" s="15">
        <f t="shared" si="369"/>
        <v>369.5743387480311</v>
      </c>
      <c r="BA54" s="15">
        <f t="shared" si="369"/>
        <v>350.53685918874498</v>
      </c>
      <c r="BB54" s="15">
        <f t="shared" si="369"/>
        <v>365.20074293213241</v>
      </c>
      <c r="BC54" s="15">
        <f t="shared" si="369"/>
        <v>375.86607279667106</v>
      </c>
      <c r="BD54" s="15">
        <f t="shared" si="369"/>
        <v>364.19792505754117</v>
      </c>
      <c r="BE54" s="15">
        <f t="shared" si="369"/>
        <v>419.3387684011459</v>
      </c>
      <c r="BF54" s="15">
        <f t="shared" si="369"/>
        <v>478.17925702654861</v>
      </c>
      <c r="BG54" s="15">
        <f t="shared" si="369"/>
        <v>475.15717567366056</v>
      </c>
      <c r="BH54" s="15">
        <f t="shared" si="369"/>
        <v>498.38380852814822</v>
      </c>
      <c r="BI54" s="96">
        <f t="shared" si="369"/>
        <v>513.46548662431496</v>
      </c>
      <c r="BJ54" s="15">
        <f t="shared" si="369"/>
        <v>210.2648045095975</v>
      </c>
      <c r="BK54" s="15">
        <f t="shared" si="369"/>
        <v>194.44585801162987</v>
      </c>
      <c r="BL54" s="15">
        <f t="shared" si="369"/>
        <v>423.08064645811385</v>
      </c>
      <c r="BM54" s="15">
        <f t="shared" si="369"/>
        <v>422.75343240843222</v>
      </c>
      <c r="BN54" s="15">
        <f t="shared" si="369"/>
        <v>447.00727782211334</v>
      </c>
      <c r="BO54" s="15">
        <f t="shared" si="369"/>
        <v>465.56778720261082</v>
      </c>
      <c r="BP54" s="15">
        <f t="shared" si="369"/>
        <v>482.87849027252798</v>
      </c>
      <c r="BQ54" s="15">
        <f t="shared" si="369"/>
        <v>553.87329059577166</v>
      </c>
      <c r="BR54" s="15">
        <f t="shared" si="369"/>
        <v>628.98734718178719</v>
      </c>
      <c r="BS54" s="15">
        <f t="shared" si="369"/>
        <v>639.84461373247734</v>
      </c>
      <c r="BT54" s="15">
        <f t="shared" si="369"/>
        <v>658.19744903550497</v>
      </c>
      <c r="BU54" s="96">
        <f t="shared" si="369"/>
        <v>677.8482965148155</v>
      </c>
      <c r="BV54" s="15">
        <f t="shared" si="369"/>
        <v>275.69418356700686</v>
      </c>
      <c r="BW54" s="15">
        <f t="shared" si="369"/>
        <v>249.09639077841283</v>
      </c>
      <c r="BX54" s="15">
        <f t="shared" si="369"/>
        <v>533.80404738512777</v>
      </c>
      <c r="BY54" s="15">
        <f t="shared" si="369"/>
        <v>525.71574298762584</v>
      </c>
      <c r="BZ54" s="15">
        <f t="shared" si="369"/>
        <v>533.87506645332371</v>
      </c>
      <c r="CA54" s="15">
        <f t="shared" si="369"/>
        <v>546.64300290654853</v>
      </c>
      <c r="CB54" s="15">
        <f t="shared" si="369"/>
        <v>556.4783562938685</v>
      </c>
      <c r="CC54" s="15">
        <f t="shared" si="369"/>
        <v>647.56162780637351</v>
      </c>
      <c r="CD54" s="15">
        <f t="shared" si="369"/>
        <v>731.83900220472151</v>
      </c>
      <c r="CE54" s="15">
        <f t="shared" si="369"/>
        <v>738.55838270168169</v>
      </c>
      <c r="CF54" s="15">
        <f t="shared" si="369"/>
        <v>761.98188466426768</v>
      </c>
      <c r="CG54" s="96">
        <f t="shared" si="369"/>
        <v>779.44687997908068</v>
      </c>
      <c r="CH54" s="15">
        <f t="shared" si="369"/>
        <v>306.63104590239232</v>
      </c>
      <c r="CI54" s="15">
        <f t="shared" si="369"/>
        <v>276.60879250464097</v>
      </c>
      <c r="CJ54" s="15">
        <f t="shared" si="369"/>
        <v>593.1537269706688</v>
      </c>
      <c r="CK54" s="15">
        <f t="shared" si="369"/>
        <v>586.2476339134414</v>
      </c>
      <c r="CL54" s="15">
        <f t="shared" ref="CL54:CS54" si="370">CL39*CL65</f>
        <v>599.21379237903773</v>
      </c>
      <c r="CM54" s="15">
        <f t="shared" si="370"/>
        <v>617.65007877519997</v>
      </c>
      <c r="CN54" s="15">
        <f t="shared" si="370"/>
        <v>634.65424304048474</v>
      </c>
      <c r="CO54" s="15">
        <f t="shared" si="370"/>
        <v>740.56753661186133</v>
      </c>
      <c r="CP54" s="15">
        <f t="shared" si="370"/>
        <v>838.63015877760165</v>
      </c>
      <c r="CQ54" s="15">
        <f t="shared" si="370"/>
        <v>867.96752252019928</v>
      </c>
      <c r="CR54" s="15">
        <f t="shared" si="370"/>
        <v>898.21225898369562</v>
      </c>
      <c r="CS54" s="96">
        <f t="shared" si="370"/>
        <v>921.46238761658117</v>
      </c>
    </row>
    <row r="55" spans="1:97" s="5" customFormat="1" x14ac:dyDescent="0.25">
      <c r="A55" s="1" t="s">
        <v>3</v>
      </c>
      <c r="B55" s="9">
        <f>SUM(B49:B54)</f>
        <v>251</v>
      </c>
      <c r="C55" s="9">
        <f t="shared" ref="C55" si="371">SUM(C49:C54)</f>
        <v>233</v>
      </c>
      <c r="D55" s="9">
        <f t="shared" ref="D55" si="372">SUM(D49:D54)</f>
        <v>325</v>
      </c>
      <c r="E55" s="9">
        <f t="shared" ref="E55" si="373">SUM(E49:E54)</f>
        <v>333</v>
      </c>
      <c r="F55" s="9">
        <f t="shared" ref="F55" si="374">SUM(F49:F54)</f>
        <v>399</v>
      </c>
      <c r="G55" s="9">
        <f t="shared" ref="G55" si="375">SUM(G49:G54)</f>
        <v>440</v>
      </c>
      <c r="H55" s="9">
        <f t="shared" ref="H55" si="376">SUM(H49:H54)</f>
        <v>488</v>
      </c>
      <c r="I55" s="9">
        <f t="shared" ref="I55" si="377">SUM(I49:I54)</f>
        <v>398</v>
      </c>
      <c r="J55" s="9">
        <f t="shared" ref="J55" si="378">SUM(J49:J54)</f>
        <v>748</v>
      </c>
      <c r="K55" s="9">
        <f t="shared" ref="K55" si="379">SUM(K49:K54)</f>
        <v>617</v>
      </c>
      <c r="L55" s="9">
        <f t="shared" ref="L55" si="380">SUM(L49:L54)</f>
        <v>743</v>
      </c>
      <c r="M55" s="98">
        <f t="shared" ref="M55" si="381">SUM(M49:M54)</f>
        <v>793</v>
      </c>
      <c r="N55" s="9">
        <f t="shared" ref="N55" si="382">SUM(N49:N54)</f>
        <v>382</v>
      </c>
      <c r="O55" s="9">
        <f t="shared" ref="O55" si="383">SUM(O49:O54)</f>
        <v>379</v>
      </c>
      <c r="P55" s="9">
        <f t="shared" ref="P55" si="384">SUM(P49:P54)</f>
        <v>637</v>
      </c>
      <c r="Q55" s="9">
        <f t="shared" ref="Q55" si="385">SUM(Q49:Q54)</f>
        <v>540</v>
      </c>
      <c r="R55" s="9">
        <f t="shared" ref="R55" si="386">SUM(R49:R54)</f>
        <v>650</v>
      </c>
      <c r="S55" s="9">
        <f t="shared" ref="S55" si="387">SUM(S49:S54)</f>
        <v>1050</v>
      </c>
      <c r="T55" s="146">
        <f t="shared" ref="T55" si="388">SUM(T49:T54)</f>
        <v>816</v>
      </c>
      <c r="U55" s="146">
        <f t="shared" ref="U55" si="389">SUM(U49:U54)</f>
        <v>944</v>
      </c>
      <c r="V55" s="146">
        <f t="shared" ref="V55" si="390">SUM(V49:V54)</f>
        <v>1338.0557512</v>
      </c>
      <c r="W55" s="146">
        <f t="shared" ref="W55" si="391">SUM(W49:W54)</f>
        <v>1334.5133708735998</v>
      </c>
      <c r="X55" s="146">
        <f t="shared" ref="X55" si="392">SUM(X49:X54)</f>
        <v>1456.4418865788803</v>
      </c>
      <c r="Y55" s="147">
        <f t="shared" ref="Y55:CJ55" si="393">SUM(Y49:Y54)</f>
        <v>1660.6178248591809</v>
      </c>
      <c r="Z55" s="16">
        <f t="shared" si="393"/>
        <v>659.45872741654546</v>
      </c>
      <c r="AA55" s="16">
        <f t="shared" si="393"/>
        <v>600.3361475540944</v>
      </c>
      <c r="AB55" s="16">
        <f t="shared" si="393"/>
        <v>1256.5426825824438</v>
      </c>
      <c r="AC55" s="16">
        <f t="shared" si="393"/>
        <v>1277.7863709415328</v>
      </c>
      <c r="AD55" s="16">
        <f t="shared" si="393"/>
        <v>1387.7838713499937</v>
      </c>
      <c r="AE55" s="16">
        <f t="shared" si="393"/>
        <v>1558.4072318063259</v>
      </c>
      <c r="AF55" s="16">
        <f t="shared" si="393"/>
        <v>1576.5023382570982</v>
      </c>
      <c r="AG55" s="16">
        <f t="shared" si="393"/>
        <v>1684.6852475840128</v>
      </c>
      <c r="AH55" s="16">
        <f t="shared" si="393"/>
        <v>1830.5817366263468</v>
      </c>
      <c r="AI55" s="16">
        <f t="shared" si="393"/>
        <v>1866.7684261657885</v>
      </c>
      <c r="AJ55" s="16">
        <f t="shared" si="393"/>
        <v>1978.5726590752779</v>
      </c>
      <c r="AK55" s="97">
        <f t="shared" si="393"/>
        <v>2120.5733332320606</v>
      </c>
      <c r="AL55" s="16">
        <f t="shared" si="393"/>
        <v>901.98216197432578</v>
      </c>
      <c r="AM55" s="16">
        <f t="shared" si="393"/>
        <v>808.70051239104293</v>
      </c>
      <c r="AN55" s="16">
        <f t="shared" si="393"/>
        <v>1714.0805052773107</v>
      </c>
      <c r="AO55" s="16">
        <f t="shared" si="393"/>
        <v>1702.8055973168555</v>
      </c>
      <c r="AP55" s="16">
        <f t="shared" si="393"/>
        <v>1804.8829889972142</v>
      </c>
      <c r="AQ55" s="16">
        <f t="shared" si="393"/>
        <v>1895.4993482414075</v>
      </c>
      <c r="AR55" s="16">
        <f t="shared" si="393"/>
        <v>1897.8683753494247</v>
      </c>
      <c r="AS55" s="16">
        <f t="shared" si="393"/>
        <v>2017.6275683866827</v>
      </c>
      <c r="AT55" s="16">
        <f t="shared" si="393"/>
        <v>2143.8745953452881</v>
      </c>
      <c r="AU55" s="16">
        <f t="shared" si="393"/>
        <v>2158.9085388048306</v>
      </c>
      <c r="AV55" s="16">
        <f t="shared" si="393"/>
        <v>2263.56703832941</v>
      </c>
      <c r="AW55" s="97">
        <f t="shared" si="393"/>
        <v>2365.7520839845574</v>
      </c>
      <c r="AX55" s="16">
        <f t="shared" si="393"/>
        <v>1031.4067379681032</v>
      </c>
      <c r="AY55" s="16">
        <f t="shared" si="393"/>
        <v>930.65022953236894</v>
      </c>
      <c r="AZ55" s="16">
        <f t="shared" si="393"/>
        <v>2137.3998432634899</v>
      </c>
      <c r="BA55" s="16">
        <f t="shared" si="393"/>
        <v>2207.6656275465448</v>
      </c>
      <c r="BB55" s="16">
        <f t="shared" si="393"/>
        <v>2340.1505733307049</v>
      </c>
      <c r="BC55" s="16">
        <f t="shared" si="393"/>
        <v>2451.9354826824078</v>
      </c>
      <c r="BD55" s="16">
        <f t="shared" si="393"/>
        <v>2528.68474650996</v>
      </c>
      <c r="BE55" s="16">
        <f t="shared" si="393"/>
        <v>2669.3527657637501</v>
      </c>
      <c r="BF55" s="16">
        <f t="shared" si="393"/>
        <v>2824.7208831918388</v>
      </c>
      <c r="BG55" s="16">
        <f t="shared" si="393"/>
        <v>2907.4311303555346</v>
      </c>
      <c r="BH55" s="16">
        <f t="shared" si="393"/>
        <v>3023.4994157182555</v>
      </c>
      <c r="BI55" s="97">
        <f t="shared" si="393"/>
        <v>3142.8394322248573</v>
      </c>
      <c r="BJ55" s="16">
        <f t="shared" si="393"/>
        <v>1303.7433709056563</v>
      </c>
      <c r="BK55" s="16">
        <f t="shared" si="393"/>
        <v>1170.4428453939643</v>
      </c>
      <c r="BL55" s="16">
        <f t="shared" si="393"/>
        <v>2641.067231962521</v>
      </c>
      <c r="BM55" s="16">
        <f t="shared" si="393"/>
        <v>2704.1396523270391</v>
      </c>
      <c r="BN55" s="16">
        <f t="shared" si="393"/>
        <v>2840.6432027091619</v>
      </c>
      <c r="BO55" s="16">
        <f t="shared" si="393"/>
        <v>2954.8678158075018</v>
      </c>
      <c r="BP55" s="16">
        <f t="shared" si="393"/>
        <v>3061.2581081603644</v>
      </c>
      <c r="BQ55" s="16">
        <f t="shared" si="393"/>
        <v>3206.3393113098869</v>
      </c>
      <c r="BR55" s="16">
        <f t="shared" si="393"/>
        <v>3369.5150500414311</v>
      </c>
      <c r="BS55" s="16">
        <f t="shared" si="393"/>
        <v>3437.1512055715102</v>
      </c>
      <c r="BT55" s="16">
        <f t="shared" si="393"/>
        <v>3535.1407167247366</v>
      </c>
      <c r="BU55" s="97">
        <f t="shared" si="393"/>
        <v>3649.2269671646945</v>
      </c>
      <c r="BV55" s="16">
        <f t="shared" si="393"/>
        <v>1499.2009705132341</v>
      </c>
      <c r="BW55" s="16">
        <f t="shared" si="393"/>
        <v>1342.0835793662366</v>
      </c>
      <c r="BX55" s="16">
        <f t="shared" si="393"/>
        <v>3019.8933751256941</v>
      </c>
      <c r="BY55" s="16">
        <f t="shared" si="393"/>
        <v>3092.4373113463016</v>
      </c>
      <c r="BZ55" s="16">
        <f t="shared" si="393"/>
        <v>3233.3971554942254</v>
      </c>
      <c r="CA55" s="16">
        <f t="shared" si="393"/>
        <v>3358.7100680575586</v>
      </c>
      <c r="CB55" s="16">
        <f t="shared" si="393"/>
        <v>3482.5960009279952</v>
      </c>
      <c r="CC55" s="16">
        <f t="shared" si="393"/>
        <v>3728.4079330850873</v>
      </c>
      <c r="CD55" s="16">
        <f t="shared" si="393"/>
        <v>3923.6007969959628</v>
      </c>
      <c r="CE55" s="16">
        <f t="shared" si="393"/>
        <v>4015.454340775595</v>
      </c>
      <c r="CF55" s="16">
        <f t="shared" si="393"/>
        <v>4179.8989304942779</v>
      </c>
      <c r="CG55" s="97">
        <f t="shared" si="393"/>
        <v>4321.4886830326577</v>
      </c>
      <c r="CH55" s="16">
        <f t="shared" si="393"/>
        <v>1723.0854087644782</v>
      </c>
      <c r="CI55" s="16">
        <f t="shared" si="393"/>
        <v>1541.9817311055326</v>
      </c>
      <c r="CJ55" s="16">
        <f t="shared" si="393"/>
        <v>3475.2588799103783</v>
      </c>
      <c r="CK55" s="16">
        <f t="shared" ref="CK55:CS55" si="394">SUM(CK49:CK54)</f>
        <v>3562.9113348015685</v>
      </c>
      <c r="CL55" s="16">
        <f t="shared" si="394"/>
        <v>3730.4723740828285</v>
      </c>
      <c r="CM55" s="16">
        <f t="shared" si="394"/>
        <v>3879.6402128095278</v>
      </c>
      <c r="CN55" s="16">
        <f t="shared" si="394"/>
        <v>4027.4037262874294</v>
      </c>
      <c r="CO55" s="16">
        <f t="shared" si="394"/>
        <v>4311.081781820465</v>
      </c>
      <c r="CP55" s="16">
        <f t="shared" si="394"/>
        <v>4536.0082465683345</v>
      </c>
      <c r="CQ55" s="16">
        <f t="shared" si="394"/>
        <v>4736.5525258260277</v>
      </c>
      <c r="CR55" s="16">
        <f t="shared" si="394"/>
        <v>4930.1804669861331</v>
      </c>
      <c r="CS55" s="97">
        <f t="shared" si="394"/>
        <v>5097.0445259185535</v>
      </c>
    </row>
    <row r="57" spans="1:97" s="116" customFormat="1" x14ac:dyDescent="0.25">
      <c r="A57" s="63"/>
      <c r="B57" s="63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5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5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5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5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5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5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5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5"/>
    </row>
    <row r="58" spans="1:97" s="104" customFormat="1" x14ac:dyDescent="0.25">
      <c r="A58" s="104" t="s">
        <v>11</v>
      </c>
      <c r="B58" s="104">
        <f t="shared" ref="B58:BM58" si="395">B32</f>
        <v>42005</v>
      </c>
      <c r="C58" s="104">
        <f t="shared" si="395"/>
        <v>42036</v>
      </c>
      <c r="D58" s="104">
        <f t="shared" si="395"/>
        <v>42064</v>
      </c>
      <c r="E58" s="104">
        <f t="shared" si="395"/>
        <v>42095</v>
      </c>
      <c r="F58" s="104">
        <f t="shared" si="395"/>
        <v>42125</v>
      </c>
      <c r="G58" s="104">
        <f t="shared" si="395"/>
        <v>42156</v>
      </c>
      <c r="H58" s="104">
        <f t="shared" si="395"/>
        <v>42186</v>
      </c>
      <c r="I58" s="104">
        <f t="shared" si="395"/>
        <v>42217</v>
      </c>
      <c r="J58" s="104">
        <f t="shared" si="395"/>
        <v>42248</v>
      </c>
      <c r="K58" s="104">
        <f t="shared" si="395"/>
        <v>42278</v>
      </c>
      <c r="L58" s="104">
        <f t="shared" si="395"/>
        <v>42309</v>
      </c>
      <c r="M58" s="105">
        <f t="shared" si="395"/>
        <v>42339</v>
      </c>
      <c r="N58" s="144">
        <f t="shared" si="395"/>
        <v>42370</v>
      </c>
      <c r="O58" s="144">
        <f t="shared" si="395"/>
        <v>42401</v>
      </c>
      <c r="P58" s="144">
        <f t="shared" si="395"/>
        <v>42430</v>
      </c>
      <c r="Q58" s="144">
        <f t="shared" si="395"/>
        <v>42461</v>
      </c>
      <c r="R58" s="144">
        <f t="shared" si="395"/>
        <v>42491</v>
      </c>
      <c r="S58" s="144">
        <f t="shared" si="395"/>
        <v>42522</v>
      </c>
      <c r="T58" s="144">
        <f t="shared" si="395"/>
        <v>42552</v>
      </c>
      <c r="U58" s="144">
        <f t="shared" si="395"/>
        <v>42583</v>
      </c>
      <c r="V58" s="104">
        <f t="shared" si="395"/>
        <v>42614</v>
      </c>
      <c r="W58" s="104">
        <f t="shared" si="395"/>
        <v>42644</v>
      </c>
      <c r="X58" s="104">
        <f t="shared" si="395"/>
        <v>42675</v>
      </c>
      <c r="Y58" s="105">
        <f t="shared" si="395"/>
        <v>42705</v>
      </c>
      <c r="Z58" s="104">
        <f t="shared" si="395"/>
        <v>42752</v>
      </c>
      <c r="AA58" s="104">
        <f t="shared" si="395"/>
        <v>42783</v>
      </c>
      <c r="AB58" s="104">
        <f t="shared" si="395"/>
        <v>42811</v>
      </c>
      <c r="AC58" s="104">
        <f t="shared" si="395"/>
        <v>42842</v>
      </c>
      <c r="AD58" s="104">
        <f t="shared" si="395"/>
        <v>42872</v>
      </c>
      <c r="AE58" s="104">
        <f t="shared" si="395"/>
        <v>42903</v>
      </c>
      <c r="AF58" s="104">
        <f t="shared" si="395"/>
        <v>42933</v>
      </c>
      <c r="AG58" s="104">
        <f t="shared" si="395"/>
        <v>42964</v>
      </c>
      <c r="AH58" s="104">
        <f t="shared" si="395"/>
        <v>42995</v>
      </c>
      <c r="AI58" s="104">
        <f t="shared" si="395"/>
        <v>43025</v>
      </c>
      <c r="AJ58" s="104">
        <f t="shared" si="395"/>
        <v>43056</v>
      </c>
      <c r="AK58" s="105">
        <f t="shared" si="395"/>
        <v>43086</v>
      </c>
      <c r="AL58" s="104">
        <f t="shared" si="395"/>
        <v>43118</v>
      </c>
      <c r="AM58" s="104">
        <f t="shared" si="395"/>
        <v>43149</v>
      </c>
      <c r="AN58" s="104">
        <f t="shared" si="395"/>
        <v>43177</v>
      </c>
      <c r="AO58" s="104">
        <f t="shared" si="395"/>
        <v>43208</v>
      </c>
      <c r="AP58" s="104">
        <f t="shared" si="395"/>
        <v>43238</v>
      </c>
      <c r="AQ58" s="104">
        <f t="shared" si="395"/>
        <v>43269</v>
      </c>
      <c r="AR58" s="104">
        <f t="shared" si="395"/>
        <v>43299</v>
      </c>
      <c r="AS58" s="104">
        <f t="shared" si="395"/>
        <v>43330</v>
      </c>
      <c r="AT58" s="104">
        <f t="shared" si="395"/>
        <v>43361</v>
      </c>
      <c r="AU58" s="104">
        <f t="shared" si="395"/>
        <v>43391</v>
      </c>
      <c r="AV58" s="104">
        <f t="shared" si="395"/>
        <v>43422</v>
      </c>
      <c r="AW58" s="105">
        <f t="shared" si="395"/>
        <v>43452</v>
      </c>
      <c r="AX58" s="104">
        <f t="shared" si="395"/>
        <v>43483</v>
      </c>
      <c r="AY58" s="104">
        <f t="shared" si="395"/>
        <v>43514</v>
      </c>
      <c r="AZ58" s="104">
        <f t="shared" si="395"/>
        <v>43542</v>
      </c>
      <c r="BA58" s="104">
        <f t="shared" si="395"/>
        <v>43573</v>
      </c>
      <c r="BB58" s="104">
        <f t="shared" si="395"/>
        <v>43603</v>
      </c>
      <c r="BC58" s="104">
        <f t="shared" si="395"/>
        <v>43634</v>
      </c>
      <c r="BD58" s="104">
        <f t="shared" si="395"/>
        <v>43664</v>
      </c>
      <c r="BE58" s="104">
        <f t="shared" si="395"/>
        <v>43695</v>
      </c>
      <c r="BF58" s="104">
        <f t="shared" si="395"/>
        <v>43726</v>
      </c>
      <c r="BG58" s="104">
        <f t="shared" si="395"/>
        <v>43756</v>
      </c>
      <c r="BH58" s="104">
        <f t="shared" si="395"/>
        <v>43787</v>
      </c>
      <c r="BI58" s="105">
        <f t="shared" si="395"/>
        <v>43817</v>
      </c>
      <c r="BJ58" s="104">
        <f t="shared" si="395"/>
        <v>43848</v>
      </c>
      <c r="BK58" s="104">
        <f t="shared" si="395"/>
        <v>43879</v>
      </c>
      <c r="BL58" s="104">
        <f t="shared" si="395"/>
        <v>43908</v>
      </c>
      <c r="BM58" s="104">
        <f t="shared" si="395"/>
        <v>43939</v>
      </c>
      <c r="BN58" s="104">
        <f t="shared" ref="BN58:CS58" si="396">BN32</f>
        <v>43969</v>
      </c>
      <c r="BO58" s="104">
        <f t="shared" si="396"/>
        <v>44000</v>
      </c>
      <c r="BP58" s="104">
        <f t="shared" si="396"/>
        <v>44030</v>
      </c>
      <c r="BQ58" s="104">
        <f t="shared" si="396"/>
        <v>44061</v>
      </c>
      <c r="BR58" s="104">
        <f t="shared" si="396"/>
        <v>44092</v>
      </c>
      <c r="BS58" s="104">
        <f t="shared" si="396"/>
        <v>44122</v>
      </c>
      <c r="BT58" s="104">
        <f t="shared" si="396"/>
        <v>44153</v>
      </c>
      <c r="BU58" s="105">
        <f t="shared" si="396"/>
        <v>44183</v>
      </c>
      <c r="BV58" s="104">
        <f t="shared" si="396"/>
        <v>44214</v>
      </c>
      <c r="BW58" s="104">
        <f t="shared" si="396"/>
        <v>44245</v>
      </c>
      <c r="BX58" s="104">
        <f t="shared" si="396"/>
        <v>44273</v>
      </c>
      <c r="BY58" s="104">
        <f t="shared" si="396"/>
        <v>44304</v>
      </c>
      <c r="BZ58" s="104">
        <f t="shared" si="396"/>
        <v>44334</v>
      </c>
      <c r="CA58" s="104">
        <f t="shared" si="396"/>
        <v>44365</v>
      </c>
      <c r="CB58" s="104">
        <f t="shared" si="396"/>
        <v>44395</v>
      </c>
      <c r="CC58" s="104">
        <f t="shared" si="396"/>
        <v>44426</v>
      </c>
      <c r="CD58" s="104">
        <f t="shared" si="396"/>
        <v>44457</v>
      </c>
      <c r="CE58" s="104">
        <f t="shared" si="396"/>
        <v>44487</v>
      </c>
      <c r="CF58" s="104">
        <f t="shared" si="396"/>
        <v>44518</v>
      </c>
      <c r="CG58" s="105">
        <f t="shared" si="396"/>
        <v>44548</v>
      </c>
      <c r="CH58" s="104">
        <f t="shared" si="396"/>
        <v>44579</v>
      </c>
      <c r="CI58" s="104">
        <f t="shared" si="396"/>
        <v>44610</v>
      </c>
      <c r="CJ58" s="104">
        <f t="shared" si="396"/>
        <v>44638</v>
      </c>
      <c r="CK58" s="104">
        <f t="shared" si="396"/>
        <v>44669</v>
      </c>
      <c r="CL58" s="104">
        <f t="shared" si="396"/>
        <v>44699</v>
      </c>
      <c r="CM58" s="104">
        <f t="shared" si="396"/>
        <v>44730</v>
      </c>
      <c r="CN58" s="104">
        <f t="shared" si="396"/>
        <v>44760</v>
      </c>
      <c r="CO58" s="104">
        <f t="shared" si="396"/>
        <v>44791</v>
      </c>
      <c r="CP58" s="104">
        <f t="shared" si="396"/>
        <v>44822</v>
      </c>
      <c r="CQ58" s="104">
        <f t="shared" si="396"/>
        <v>44852</v>
      </c>
      <c r="CR58" s="104">
        <f t="shared" si="396"/>
        <v>44883</v>
      </c>
      <c r="CS58" s="105">
        <f t="shared" si="396"/>
        <v>44913</v>
      </c>
    </row>
    <row r="59" spans="1:97" s="19" customFormat="1" x14ac:dyDescent="0.25">
      <c r="A59" s="19" t="s">
        <v>4</v>
      </c>
      <c r="B59" s="19">
        <f t="shared" ref="B59:B66" si="397">IFERROR(B48/B33,"")</f>
        <v>0.61111111111111116</v>
      </c>
      <c r="C59" s="19">
        <f t="shared" ref="C59:S59" si="398">IFERROR(C48/C33,"")</f>
        <v>0.27777777777777779</v>
      </c>
      <c r="D59" s="19">
        <f t="shared" si="398"/>
        <v>0.55000000000000004</v>
      </c>
      <c r="E59" s="19">
        <f t="shared" si="398"/>
        <v>0.55000000000000004</v>
      </c>
      <c r="F59" s="19">
        <f t="shared" si="398"/>
        <v>0.84210526315789469</v>
      </c>
      <c r="G59" s="19">
        <f t="shared" si="398"/>
        <v>0.72222222222222221</v>
      </c>
      <c r="H59" s="19">
        <f t="shared" si="398"/>
        <v>0.60869565217391308</v>
      </c>
      <c r="I59" s="19">
        <f t="shared" si="398"/>
        <v>0.56521739130434778</v>
      </c>
      <c r="J59" s="19">
        <f t="shared" si="398"/>
        <v>0.70833333333333337</v>
      </c>
      <c r="K59" s="19">
        <f t="shared" si="398"/>
        <v>0.79166666666666663</v>
      </c>
      <c r="L59" s="19">
        <f t="shared" si="398"/>
        <v>0.52173913043478259</v>
      </c>
      <c r="M59" s="107">
        <f t="shared" si="398"/>
        <v>0.6</v>
      </c>
      <c r="N59" s="19">
        <f t="shared" si="398"/>
        <v>0.32432432432432434</v>
      </c>
      <c r="O59" s="19">
        <f t="shared" si="398"/>
        <v>0.22222222222222221</v>
      </c>
      <c r="P59" s="19">
        <f t="shared" si="398"/>
        <v>0.48648648648648651</v>
      </c>
      <c r="Q59" s="19">
        <f t="shared" si="398"/>
        <v>0.3611111111111111</v>
      </c>
      <c r="R59" s="19">
        <f t="shared" si="398"/>
        <v>0.40625</v>
      </c>
      <c r="S59" s="19">
        <f t="shared" si="398"/>
        <v>0.5</v>
      </c>
      <c r="T59" s="377">
        <v>0.51724137931034486</v>
      </c>
      <c r="U59" s="377">
        <v>0.46153846153846156</v>
      </c>
      <c r="V59" s="313">
        <v>0.44</v>
      </c>
      <c r="W59" s="313">
        <v>0.42</v>
      </c>
      <c r="X59" s="313">
        <v>0.45</v>
      </c>
      <c r="Y59" s="314">
        <v>0.48</v>
      </c>
      <c r="Z59" s="302">
        <v>0.35</v>
      </c>
      <c r="AA59" s="302">
        <v>0.35</v>
      </c>
      <c r="AB59" s="302">
        <v>0.35</v>
      </c>
      <c r="AC59" s="315">
        <f>AB59*0.98</f>
        <v>0.34299999999999997</v>
      </c>
      <c r="AD59" s="315">
        <f t="shared" ref="AD59:AF59" si="399">AC59*1.01</f>
        <v>0.34642999999999996</v>
      </c>
      <c r="AE59" s="315">
        <f t="shared" si="399"/>
        <v>0.34989429999999994</v>
      </c>
      <c r="AF59" s="315">
        <f t="shared" si="399"/>
        <v>0.35339324299999991</v>
      </c>
      <c r="AG59" s="315">
        <f t="shared" ref="AG59:AK59" si="400">AF59*1.01</f>
        <v>0.35692717542999991</v>
      </c>
      <c r="AH59" s="315">
        <f t="shared" si="400"/>
        <v>0.36049644718429991</v>
      </c>
      <c r="AI59" s="315">
        <f t="shared" si="400"/>
        <v>0.3641014116561429</v>
      </c>
      <c r="AJ59" s="315">
        <f t="shared" si="400"/>
        <v>0.36774242577270433</v>
      </c>
      <c r="AK59" s="316">
        <f t="shared" si="400"/>
        <v>0.37141985003043138</v>
      </c>
      <c r="AL59" s="317">
        <v>0.35699999999999998</v>
      </c>
      <c r="AM59" s="315">
        <v>0.35699999999999998</v>
      </c>
      <c r="AN59" s="315">
        <f t="shared" ref="AN59:AW65" si="401">AB59*1.01</f>
        <v>0.35349999999999998</v>
      </c>
      <c r="AO59" s="315">
        <f t="shared" si="401"/>
        <v>0.34642999999999996</v>
      </c>
      <c r="AP59" s="315">
        <f t="shared" si="401"/>
        <v>0.34989429999999994</v>
      </c>
      <c r="AQ59" s="315">
        <f t="shared" si="401"/>
        <v>0.35339324299999991</v>
      </c>
      <c r="AR59" s="315">
        <f t="shared" si="401"/>
        <v>0.35692717542999991</v>
      </c>
      <c r="AS59" s="315">
        <f t="shared" si="401"/>
        <v>0.36049644718429991</v>
      </c>
      <c r="AT59" s="315">
        <f t="shared" si="401"/>
        <v>0.3641014116561429</v>
      </c>
      <c r="AU59" s="315">
        <f t="shared" si="401"/>
        <v>0.36774242577270433</v>
      </c>
      <c r="AV59" s="315">
        <f t="shared" si="401"/>
        <v>0.37141985003043138</v>
      </c>
      <c r="AW59" s="316">
        <f t="shared" si="401"/>
        <v>0.37513404853073568</v>
      </c>
      <c r="AX59" s="317">
        <f>AL59</f>
        <v>0.35699999999999998</v>
      </c>
      <c r="AY59" s="317">
        <f>AM59</f>
        <v>0.35699999999999998</v>
      </c>
      <c r="AZ59" s="315">
        <f>AN59*1.06</f>
        <v>0.37470999999999999</v>
      </c>
      <c r="BA59" s="315">
        <f>AO59*1.06</f>
        <v>0.36721579999999998</v>
      </c>
      <c r="BB59" s="315">
        <f>AP59*1.06</f>
        <v>0.37088795799999996</v>
      </c>
      <c r="BC59" s="315">
        <f t="shared" ref="BC59:BH59" si="402">AQ59*1.05</f>
        <v>0.3710629051499999</v>
      </c>
      <c r="BD59" s="315">
        <f t="shared" si="402"/>
        <v>0.37477353420149995</v>
      </c>
      <c r="BE59" s="315">
        <f t="shared" si="402"/>
        <v>0.37852126954351489</v>
      </c>
      <c r="BF59" s="315">
        <f t="shared" si="402"/>
        <v>0.38230648223895008</v>
      </c>
      <c r="BG59" s="315">
        <f t="shared" si="402"/>
        <v>0.38612954706133956</v>
      </c>
      <c r="BH59" s="315">
        <f t="shared" si="402"/>
        <v>0.38999084253195299</v>
      </c>
      <c r="BI59" s="315">
        <f>AW59*1.07</f>
        <v>0.40139343192788718</v>
      </c>
      <c r="BJ59" s="317">
        <f>AX59*1</f>
        <v>0.35699999999999998</v>
      </c>
      <c r="BK59" s="315">
        <f>AY59*1</f>
        <v>0.35699999999999998</v>
      </c>
      <c r="BL59" s="315">
        <f>AZ59*1</f>
        <v>0.37470999999999999</v>
      </c>
      <c r="BM59" s="315">
        <f>BA59*1</f>
        <v>0.36721579999999998</v>
      </c>
      <c r="BN59" s="315">
        <f t="shared" ref="BN59:BO59" si="403">BB59*1</f>
        <v>0.37088795799999996</v>
      </c>
      <c r="BO59" s="315">
        <f t="shared" si="403"/>
        <v>0.3710629051499999</v>
      </c>
      <c r="BP59" s="315">
        <f t="shared" ref="BP59:BP65" si="404">BD59*1.01</f>
        <v>0.37852126954351495</v>
      </c>
      <c r="BQ59" s="315">
        <f t="shared" ref="BQ59:BQ65" si="405">BE59*1.01</f>
        <v>0.38230648223895003</v>
      </c>
      <c r="BR59" s="315">
        <f t="shared" ref="BR59:BR65" si="406">BF59*1.01</f>
        <v>0.38612954706133956</v>
      </c>
      <c r="BS59" s="315">
        <f t="shared" ref="BS59:BS65" si="407">BG59*1.01</f>
        <v>0.38999084253195299</v>
      </c>
      <c r="BT59" s="315">
        <f t="shared" ref="BT59:BT65" si="408">BH59*1.01</f>
        <v>0.3938907509572725</v>
      </c>
      <c r="BU59" s="316">
        <f t="shared" ref="BU59:BU65" si="409">BI59*1.01</f>
        <v>0.40540736624716606</v>
      </c>
      <c r="BV59" s="317">
        <f>BJ59*1</f>
        <v>0.35699999999999998</v>
      </c>
      <c r="BW59" s="315">
        <f>BK59*1</f>
        <v>0.35699999999999998</v>
      </c>
      <c r="BX59" s="315">
        <f t="shared" ref="BX59:CB59" si="410">BL59*1</f>
        <v>0.37470999999999999</v>
      </c>
      <c r="BY59" s="315">
        <f t="shared" si="410"/>
        <v>0.36721579999999998</v>
      </c>
      <c r="BZ59" s="315">
        <f t="shared" si="410"/>
        <v>0.37088795799999996</v>
      </c>
      <c r="CA59" s="315">
        <f t="shared" si="410"/>
        <v>0.3710629051499999</v>
      </c>
      <c r="CB59" s="315">
        <f t="shared" si="410"/>
        <v>0.37852126954351495</v>
      </c>
      <c r="CC59" s="315">
        <f>BQ59*1.02</f>
        <v>0.38995261188372904</v>
      </c>
      <c r="CD59" s="315">
        <f t="shared" ref="CD59:CE59" si="411">BR59*1.02</f>
        <v>0.39385213800256635</v>
      </c>
      <c r="CE59" s="315">
        <f t="shared" si="411"/>
        <v>0.39779065938259206</v>
      </c>
      <c r="CF59" s="315">
        <f t="shared" ref="CF59:CG65" si="412">BT59*1.03</f>
        <v>0.40570747348599068</v>
      </c>
      <c r="CG59" s="316">
        <f>BU59*1.08</f>
        <v>0.43783995554693939</v>
      </c>
      <c r="CH59" s="317">
        <f>BV59*1</f>
        <v>0.35699999999999998</v>
      </c>
      <c r="CI59" s="315">
        <f>BW59*1</f>
        <v>0.35699999999999998</v>
      </c>
      <c r="CJ59" s="315">
        <f>BX59*1</f>
        <v>0.37470999999999999</v>
      </c>
      <c r="CK59" s="315">
        <f t="shared" ref="CK59:CM59" si="413">BY59*1</f>
        <v>0.36721579999999998</v>
      </c>
      <c r="CL59" s="315">
        <f t="shared" si="413"/>
        <v>0.37088795799999996</v>
      </c>
      <c r="CM59" s="315">
        <f t="shared" si="413"/>
        <v>0.3710629051499999</v>
      </c>
      <c r="CN59" s="315">
        <f t="shared" ref="CN59" si="414">CB59*1</f>
        <v>0.37852126954351495</v>
      </c>
      <c r="CO59" s="315">
        <f t="shared" ref="CO59" si="415">CC59*1</f>
        <v>0.38995261188372904</v>
      </c>
      <c r="CP59" s="315">
        <f t="shared" ref="CP59" si="416">CD59*1</f>
        <v>0.39385213800256635</v>
      </c>
      <c r="CQ59" s="315">
        <f t="shared" ref="CQ59:CS65" si="417">CE59*1.02</f>
        <v>0.40574647257024393</v>
      </c>
      <c r="CR59" s="315">
        <f t="shared" si="417"/>
        <v>0.41382162295571051</v>
      </c>
      <c r="CS59" s="316">
        <f t="shared" si="417"/>
        <v>0.44659675465787818</v>
      </c>
    </row>
    <row r="60" spans="1:97" s="19" customFormat="1" x14ac:dyDescent="0.25">
      <c r="A60" s="19" t="s">
        <v>5</v>
      </c>
      <c r="B60" s="19">
        <f t="shared" si="397"/>
        <v>0.35159817351598172</v>
      </c>
      <c r="C60" s="19">
        <f t="shared" ref="C60:S60" si="418">IFERROR(C49/C34,"")</f>
        <v>0.36363636363636365</v>
      </c>
      <c r="D60" s="19">
        <f t="shared" si="418"/>
        <v>0.34649122807017546</v>
      </c>
      <c r="E60" s="19">
        <f t="shared" si="418"/>
        <v>0.32258064516129031</v>
      </c>
      <c r="F60" s="19">
        <f t="shared" si="418"/>
        <v>0.34538152610441769</v>
      </c>
      <c r="G60" s="19">
        <f t="shared" si="418"/>
        <v>0.3983739837398374</v>
      </c>
      <c r="H60" s="19">
        <f t="shared" si="418"/>
        <v>0.54646840148698883</v>
      </c>
      <c r="I60" s="19">
        <f t="shared" si="418"/>
        <v>0.37931034482758619</v>
      </c>
      <c r="J60" s="19">
        <f t="shared" si="418"/>
        <v>0.54285714285714282</v>
      </c>
      <c r="K60" s="19">
        <f t="shared" si="418"/>
        <v>0.46953405017921146</v>
      </c>
      <c r="L60" s="19">
        <f t="shared" si="418"/>
        <v>0.51821862348178138</v>
      </c>
      <c r="M60" s="107">
        <f t="shared" si="418"/>
        <v>0.46802325581395349</v>
      </c>
      <c r="N60" s="19">
        <f t="shared" si="418"/>
        <v>0.34328358208955223</v>
      </c>
      <c r="O60" s="19">
        <f t="shared" si="418"/>
        <v>0.32786885245901637</v>
      </c>
      <c r="P60" s="19">
        <f t="shared" si="418"/>
        <v>0.51515151515151514</v>
      </c>
      <c r="Q60" s="19">
        <f t="shared" si="418"/>
        <v>0.51622418879056042</v>
      </c>
      <c r="R60" s="19">
        <f t="shared" si="418"/>
        <v>0.42056074766355139</v>
      </c>
      <c r="S60" s="19">
        <f t="shared" si="418"/>
        <v>0.46700507614213199</v>
      </c>
      <c r="T60" s="377">
        <v>0.41176470588235292</v>
      </c>
      <c r="U60" s="377">
        <v>0.41031941031941033</v>
      </c>
      <c r="V60" s="313">
        <v>0.45</v>
      </c>
      <c r="W60" s="313">
        <v>0.46</v>
      </c>
      <c r="X60" s="313">
        <v>0.47</v>
      </c>
      <c r="Y60" s="314">
        <v>0.48</v>
      </c>
      <c r="Z60" s="302">
        <v>0.15</v>
      </c>
      <c r="AA60" s="302">
        <v>0.15</v>
      </c>
      <c r="AB60" s="302">
        <v>0.35</v>
      </c>
      <c r="AC60" s="304">
        <f t="shared" ref="AC60:AC65" si="419">AB60*0.98</f>
        <v>0.34299999999999997</v>
      </c>
      <c r="AD60" s="304">
        <f t="shared" ref="AD60:AE60" si="420">AC60*1.01</f>
        <v>0.34642999999999996</v>
      </c>
      <c r="AE60" s="304">
        <f t="shared" si="420"/>
        <v>0.34989429999999994</v>
      </c>
      <c r="AF60" s="304">
        <f t="shared" ref="AF60:AK60" si="421">AE60*1.01</f>
        <v>0.35339324299999991</v>
      </c>
      <c r="AG60" s="304">
        <f t="shared" si="421"/>
        <v>0.35692717542999991</v>
      </c>
      <c r="AH60" s="304">
        <f t="shared" si="421"/>
        <v>0.36049644718429991</v>
      </c>
      <c r="AI60" s="304">
        <f t="shared" si="421"/>
        <v>0.3641014116561429</v>
      </c>
      <c r="AJ60" s="304">
        <f t="shared" si="421"/>
        <v>0.36774242577270433</v>
      </c>
      <c r="AK60" s="303">
        <f t="shared" si="421"/>
        <v>0.37141985003043138</v>
      </c>
      <c r="AL60" s="318">
        <v>0.153</v>
      </c>
      <c r="AM60" s="304">
        <v>0.153</v>
      </c>
      <c r="AN60" s="304">
        <f t="shared" si="401"/>
        <v>0.35349999999999998</v>
      </c>
      <c r="AO60" s="304">
        <f t="shared" si="401"/>
        <v>0.34642999999999996</v>
      </c>
      <c r="AP60" s="304">
        <f t="shared" si="401"/>
        <v>0.34989429999999994</v>
      </c>
      <c r="AQ60" s="304">
        <f t="shared" si="401"/>
        <v>0.35339324299999991</v>
      </c>
      <c r="AR60" s="304">
        <f t="shared" si="401"/>
        <v>0.35692717542999991</v>
      </c>
      <c r="AS60" s="304">
        <f t="shared" si="401"/>
        <v>0.36049644718429991</v>
      </c>
      <c r="AT60" s="304">
        <f t="shared" si="401"/>
        <v>0.3641014116561429</v>
      </c>
      <c r="AU60" s="304">
        <f t="shared" si="401"/>
        <v>0.36774242577270433</v>
      </c>
      <c r="AV60" s="304">
        <f t="shared" si="401"/>
        <v>0.37141985003043138</v>
      </c>
      <c r="AW60" s="303">
        <f t="shared" si="401"/>
        <v>0.37513404853073568</v>
      </c>
      <c r="AX60" s="318">
        <f t="shared" ref="AX60:AX65" si="422">AL60</f>
        <v>0.153</v>
      </c>
      <c r="AY60" s="304">
        <f t="shared" ref="AY60:AY65" si="423">AM60</f>
        <v>0.153</v>
      </c>
      <c r="AZ60" s="304">
        <f t="shared" ref="AZ60:AZ65" si="424">AN60*1.06</f>
        <v>0.37470999999999999</v>
      </c>
      <c r="BA60" s="304">
        <f>AO60*1.06</f>
        <v>0.36721579999999998</v>
      </c>
      <c r="BB60" s="304">
        <f>AP60*1.06</f>
        <v>0.37088795799999996</v>
      </c>
      <c r="BC60" s="304">
        <f t="shared" ref="BC60:BC65" si="425">AQ60*1.05</f>
        <v>0.3710629051499999</v>
      </c>
      <c r="BD60" s="304">
        <f t="shared" ref="BD60:BD65" si="426">AR60*1.05</f>
        <v>0.37477353420149995</v>
      </c>
      <c r="BE60" s="304">
        <f t="shared" ref="BE60:BE65" si="427">AS60*1.05</f>
        <v>0.37852126954351489</v>
      </c>
      <c r="BF60" s="304">
        <f t="shared" ref="BF60:BF65" si="428">AT60*1.05</f>
        <v>0.38230648223895008</v>
      </c>
      <c r="BG60" s="304">
        <f t="shared" ref="BG60:BG65" si="429">AU60*1.05</f>
        <v>0.38612954706133956</v>
      </c>
      <c r="BH60" s="304">
        <f t="shared" ref="BH60:BH65" si="430">AV60*1.05</f>
        <v>0.38999084253195299</v>
      </c>
      <c r="BI60" s="304">
        <f t="shared" ref="BI60:BI65" si="431">AW60*1.05</f>
        <v>0.3938907509572725</v>
      </c>
      <c r="BJ60" s="318">
        <f t="shared" ref="BJ60:BJ65" si="432">AX60*1</f>
        <v>0.153</v>
      </c>
      <c r="BK60" s="304">
        <f t="shared" ref="BK60:BK65" si="433">AY60*1</f>
        <v>0.153</v>
      </c>
      <c r="BL60" s="304">
        <f t="shared" ref="BL60:BL65" si="434">AZ60*1</f>
        <v>0.37470999999999999</v>
      </c>
      <c r="BM60" s="304">
        <f t="shared" ref="BM60:BM65" si="435">BA60*1</f>
        <v>0.36721579999999998</v>
      </c>
      <c r="BN60" s="304">
        <f t="shared" ref="BN60:BN65" si="436">BB60*1</f>
        <v>0.37088795799999996</v>
      </c>
      <c r="BO60" s="304">
        <f t="shared" ref="BO60:BO65" si="437">BC60*1</f>
        <v>0.3710629051499999</v>
      </c>
      <c r="BP60" s="304">
        <f t="shared" si="404"/>
        <v>0.37852126954351495</v>
      </c>
      <c r="BQ60" s="304">
        <f t="shared" si="405"/>
        <v>0.38230648223895003</v>
      </c>
      <c r="BR60" s="304">
        <f t="shared" si="406"/>
        <v>0.38612954706133956</v>
      </c>
      <c r="BS60" s="304">
        <f t="shared" si="407"/>
        <v>0.38999084253195299</v>
      </c>
      <c r="BT60" s="304">
        <f t="shared" si="408"/>
        <v>0.3938907509572725</v>
      </c>
      <c r="BU60" s="303">
        <f t="shared" si="409"/>
        <v>0.3978296584668452</v>
      </c>
      <c r="BV60" s="318">
        <f t="shared" ref="BV60:BV65" si="438">BJ60*1</f>
        <v>0.153</v>
      </c>
      <c r="BW60" s="304">
        <f t="shared" ref="BW60:BW65" si="439">BK60*1</f>
        <v>0.153</v>
      </c>
      <c r="BX60" s="304">
        <f t="shared" ref="BX60:BX65" si="440">BL60*1</f>
        <v>0.37470999999999999</v>
      </c>
      <c r="BY60" s="304">
        <f t="shared" ref="BY60:BY65" si="441">BM60*1</f>
        <v>0.36721579999999998</v>
      </c>
      <c r="BZ60" s="304">
        <f t="shared" ref="BZ60:BZ65" si="442">BN60*1</f>
        <v>0.37088795799999996</v>
      </c>
      <c r="CA60" s="304">
        <f t="shared" ref="CA60:CA65" si="443">BO60*1</f>
        <v>0.3710629051499999</v>
      </c>
      <c r="CB60" s="304">
        <f t="shared" ref="CB60:CB65" si="444">BP60*1</f>
        <v>0.37852126954351495</v>
      </c>
      <c r="CC60" s="304">
        <f t="shared" ref="CC60:CC65" si="445">BQ60*1.02</f>
        <v>0.38995261188372904</v>
      </c>
      <c r="CD60" s="304">
        <f t="shared" ref="CD60:CD65" si="446">BR60*1.02</f>
        <v>0.39385213800256635</v>
      </c>
      <c r="CE60" s="304">
        <f t="shared" ref="CE60:CE65" si="447">BS60*1.02</f>
        <v>0.39779065938259206</v>
      </c>
      <c r="CF60" s="304">
        <f t="shared" si="412"/>
        <v>0.40570747348599068</v>
      </c>
      <c r="CG60" s="303">
        <f t="shared" si="412"/>
        <v>0.40976454822085057</v>
      </c>
      <c r="CH60" s="318">
        <f t="shared" ref="CH60:CH65" si="448">BV60*1</f>
        <v>0.153</v>
      </c>
      <c r="CI60" s="304">
        <f t="shared" ref="CI60:CI65" si="449">BW60*1</f>
        <v>0.153</v>
      </c>
      <c r="CJ60" s="304">
        <f t="shared" ref="CJ60:CJ65" si="450">BX60*1</f>
        <v>0.37470999999999999</v>
      </c>
      <c r="CK60" s="304">
        <f t="shared" ref="CK60:CK65" si="451">BY60*1</f>
        <v>0.36721579999999998</v>
      </c>
      <c r="CL60" s="304">
        <f t="shared" ref="CL60:CL65" si="452">BZ60*1</f>
        <v>0.37088795799999996</v>
      </c>
      <c r="CM60" s="304">
        <f t="shared" ref="CM60:CM65" si="453">CA60*1</f>
        <v>0.3710629051499999</v>
      </c>
      <c r="CN60" s="304">
        <f t="shared" ref="CN60:CN65" si="454">CB60*1</f>
        <v>0.37852126954351495</v>
      </c>
      <c r="CO60" s="304">
        <f t="shared" ref="CO60:CO65" si="455">CC60*1</f>
        <v>0.38995261188372904</v>
      </c>
      <c r="CP60" s="304">
        <f t="shared" ref="CP60:CP65" si="456">CD60*1</f>
        <v>0.39385213800256635</v>
      </c>
      <c r="CQ60" s="304">
        <f t="shared" si="417"/>
        <v>0.40574647257024393</v>
      </c>
      <c r="CR60" s="304">
        <f t="shared" si="417"/>
        <v>0.41382162295571051</v>
      </c>
      <c r="CS60" s="303">
        <f t="shared" si="417"/>
        <v>0.41795983918526758</v>
      </c>
    </row>
    <row r="61" spans="1:97" s="19" customFormat="1" x14ac:dyDescent="0.25">
      <c r="A61" s="19" t="s">
        <v>6</v>
      </c>
      <c r="B61" s="19">
        <f t="shared" si="397"/>
        <v>0.27058823529411763</v>
      </c>
      <c r="C61" s="19">
        <f t="shared" ref="C61:S61" si="457">IFERROR(C50/C35,"")</f>
        <v>0.29357798165137616</v>
      </c>
      <c r="D61" s="19">
        <f t="shared" si="457"/>
        <v>0.35714285714285715</v>
      </c>
      <c r="E61" s="19">
        <f t="shared" si="457"/>
        <v>0.30088495575221241</v>
      </c>
      <c r="F61" s="19">
        <f t="shared" si="457"/>
        <v>0.30827067669172931</v>
      </c>
      <c r="G61" s="19">
        <f t="shared" si="457"/>
        <v>0.34361233480176212</v>
      </c>
      <c r="H61" s="19">
        <f t="shared" si="457"/>
        <v>0.38034188034188032</v>
      </c>
      <c r="I61" s="19">
        <f t="shared" si="457"/>
        <v>0.31679389312977096</v>
      </c>
      <c r="J61" s="19">
        <f t="shared" si="457"/>
        <v>0.43190661478599224</v>
      </c>
      <c r="K61" s="19">
        <f t="shared" si="457"/>
        <v>0.40579710144927539</v>
      </c>
      <c r="L61" s="19">
        <f t="shared" si="457"/>
        <v>0.26937269372693728</v>
      </c>
      <c r="M61" s="107">
        <f t="shared" si="457"/>
        <v>0.41666666666666669</v>
      </c>
      <c r="N61" s="19">
        <f t="shared" si="457"/>
        <v>0.19476744186046513</v>
      </c>
      <c r="O61" s="19">
        <f t="shared" si="457"/>
        <v>0.31343283582089554</v>
      </c>
      <c r="P61" s="19">
        <f t="shared" si="457"/>
        <v>0.20833333333333334</v>
      </c>
      <c r="Q61" s="19">
        <f t="shared" si="457"/>
        <v>0.22969187675070027</v>
      </c>
      <c r="R61" s="19">
        <f t="shared" si="457"/>
        <v>0.30473372781065089</v>
      </c>
      <c r="S61" s="19">
        <f t="shared" si="457"/>
        <v>0.31297709923664124</v>
      </c>
      <c r="T61" s="377">
        <v>0.22028688524590165</v>
      </c>
      <c r="U61" s="377">
        <v>0.23617339312406577</v>
      </c>
      <c r="V61" s="313">
        <v>0.3</v>
      </c>
      <c r="W61" s="313">
        <v>0.31</v>
      </c>
      <c r="X61" s="313">
        <v>0.32</v>
      </c>
      <c r="Y61" s="314">
        <v>0.33</v>
      </c>
      <c r="Z61" s="302">
        <v>0.15</v>
      </c>
      <c r="AA61" s="302">
        <v>0.15</v>
      </c>
      <c r="AB61" s="302">
        <v>0.25</v>
      </c>
      <c r="AC61" s="304">
        <f t="shared" si="419"/>
        <v>0.245</v>
      </c>
      <c r="AD61" s="304">
        <f t="shared" ref="AD61:AE61" si="458">AC61*1.01</f>
        <v>0.24745</v>
      </c>
      <c r="AE61" s="304">
        <f t="shared" si="458"/>
        <v>0.24992449999999999</v>
      </c>
      <c r="AF61" s="304">
        <f t="shared" ref="AF61:AK61" si="459">AE61*1.01</f>
        <v>0.25242374499999998</v>
      </c>
      <c r="AG61" s="304">
        <f t="shared" si="459"/>
        <v>0.25494798245</v>
      </c>
      <c r="AH61" s="304">
        <f t="shared" si="459"/>
        <v>0.25749746227449999</v>
      </c>
      <c r="AI61" s="304">
        <f t="shared" si="459"/>
        <v>0.26007243689724502</v>
      </c>
      <c r="AJ61" s="304">
        <f t="shared" si="459"/>
        <v>0.26267316126621748</v>
      </c>
      <c r="AK61" s="303">
        <f t="shared" si="459"/>
        <v>0.26529989287887967</v>
      </c>
      <c r="AL61" s="318">
        <v>0.153</v>
      </c>
      <c r="AM61" s="304">
        <v>0.153</v>
      </c>
      <c r="AN61" s="304">
        <f t="shared" si="401"/>
        <v>0.2525</v>
      </c>
      <c r="AO61" s="304">
        <f t="shared" si="401"/>
        <v>0.24745</v>
      </c>
      <c r="AP61" s="304">
        <f t="shared" si="401"/>
        <v>0.24992449999999999</v>
      </c>
      <c r="AQ61" s="304">
        <f t="shared" si="401"/>
        <v>0.25242374499999998</v>
      </c>
      <c r="AR61" s="304">
        <f t="shared" si="401"/>
        <v>0.25494798245</v>
      </c>
      <c r="AS61" s="304">
        <f t="shared" si="401"/>
        <v>0.25749746227449999</v>
      </c>
      <c r="AT61" s="304">
        <f t="shared" si="401"/>
        <v>0.26007243689724502</v>
      </c>
      <c r="AU61" s="304">
        <f t="shared" si="401"/>
        <v>0.26267316126621748</v>
      </c>
      <c r="AV61" s="304">
        <f t="shared" si="401"/>
        <v>0.26529989287887967</v>
      </c>
      <c r="AW61" s="303">
        <f t="shared" si="401"/>
        <v>0.26795289180766846</v>
      </c>
      <c r="AX61" s="318">
        <f t="shared" si="422"/>
        <v>0.153</v>
      </c>
      <c r="AY61" s="304">
        <f t="shared" si="423"/>
        <v>0.153</v>
      </c>
      <c r="AZ61" s="304">
        <f t="shared" si="424"/>
        <v>0.26765</v>
      </c>
      <c r="BA61" s="304">
        <f t="shared" ref="BA61:BA65" si="460">AO61*1.06</f>
        <v>0.262297</v>
      </c>
      <c r="BB61" s="304">
        <f>AP61*1.06</f>
        <v>0.26491997</v>
      </c>
      <c r="BC61" s="304">
        <f t="shared" si="425"/>
        <v>0.26504493224999998</v>
      </c>
      <c r="BD61" s="304">
        <f t="shared" si="426"/>
        <v>0.2676953815725</v>
      </c>
      <c r="BE61" s="304">
        <f t="shared" si="427"/>
        <v>0.27037233538822503</v>
      </c>
      <c r="BF61" s="304">
        <f t="shared" si="428"/>
        <v>0.27307605874210727</v>
      </c>
      <c r="BG61" s="304">
        <f t="shared" si="429"/>
        <v>0.27580681932952839</v>
      </c>
      <c r="BH61" s="304">
        <f t="shared" si="430"/>
        <v>0.27856488752282366</v>
      </c>
      <c r="BI61" s="304">
        <f t="shared" si="431"/>
        <v>0.28135053639805191</v>
      </c>
      <c r="BJ61" s="318">
        <f t="shared" si="432"/>
        <v>0.153</v>
      </c>
      <c r="BK61" s="304">
        <f t="shared" si="433"/>
        <v>0.153</v>
      </c>
      <c r="BL61" s="304">
        <f t="shared" si="434"/>
        <v>0.26765</v>
      </c>
      <c r="BM61" s="304">
        <f t="shared" si="435"/>
        <v>0.262297</v>
      </c>
      <c r="BN61" s="304">
        <f t="shared" si="436"/>
        <v>0.26491997</v>
      </c>
      <c r="BO61" s="304">
        <f t="shared" si="437"/>
        <v>0.26504493224999998</v>
      </c>
      <c r="BP61" s="304">
        <f t="shared" si="404"/>
        <v>0.27037233538822503</v>
      </c>
      <c r="BQ61" s="304">
        <f t="shared" si="405"/>
        <v>0.27307605874210727</v>
      </c>
      <c r="BR61" s="304">
        <f t="shared" si="406"/>
        <v>0.27580681932952833</v>
      </c>
      <c r="BS61" s="304">
        <f t="shared" si="407"/>
        <v>0.27856488752282366</v>
      </c>
      <c r="BT61" s="304">
        <f t="shared" si="408"/>
        <v>0.28135053639805191</v>
      </c>
      <c r="BU61" s="303">
        <f t="shared" si="409"/>
        <v>0.28416404176203242</v>
      </c>
      <c r="BV61" s="318">
        <f t="shared" si="438"/>
        <v>0.153</v>
      </c>
      <c r="BW61" s="304">
        <f t="shared" si="439"/>
        <v>0.153</v>
      </c>
      <c r="BX61" s="304">
        <f t="shared" si="440"/>
        <v>0.26765</v>
      </c>
      <c r="BY61" s="304">
        <f t="shared" si="441"/>
        <v>0.262297</v>
      </c>
      <c r="BZ61" s="304">
        <f t="shared" si="442"/>
        <v>0.26491997</v>
      </c>
      <c r="CA61" s="304">
        <f t="shared" si="443"/>
        <v>0.26504493224999998</v>
      </c>
      <c r="CB61" s="304">
        <f t="shared" si="444"/>
        <v>0.27037233538822503</v>
      </c>
      <c r="CC61" s="304">
        <f t="shared" si="445"/>
        <v>0.27853757991694944</v>
      </c>
      <c r="CD61" s="304">
        <f t="shared" si="446"/>
        <v>0.28132295571611893</v>
      </c>
      <c r="CE61" s="304">
        <f t="shared" si="447"/>
        <v>0.28413618527328016</v>
      </c>
      <c r="CF61" s="304">
        <f t="shared" si="412"/>
        <v>0.28979105248999348</v>
      </c>
      <c r="CG61" s="303">
        <f t="shared" si="412"/>
        <v>0.29268896301489339</v>
      </c>
      <c r="CH61" s="318">
        <f t="shared" si="448"/>
        <v>0.153</v>
      </c>
      <c r="CI61" s="304">
        <f t="shared" si="449"/>
        <v>0.153</v>
      </c>
      <c r="CJ61" s="304">
        <f t="shared" si="450"/>
        <v>0.26765</v>
      </c>
      <c r="CK61" s="304">
        <f t="shared" si="451"/>
        <v>0.262297</v>
      </c>
      <c r="CL61" s="304">
        <f t="shared" si="452"/>
        <v>0.26491997</v>
      </c>
      <c r="CM61" s="304">
        <f t="shared" si="453"/>
        <v>0.26504493224999998</v>
      </c>
      <c r="CN61" s="304">
        <f t="shared" si="454"/>
        <v>0.27037233538822503</v>
      </c>
      <c r="CO61" s="304">
        <f t="shared" si="455"/>
        <v>0.27853757991694944</v>
      </c>
      <c r="CP61" s="304">
        <f t="shared" si="456"/>
        <v>0.28132295571611893</v>
      </c>
      <c r="CQ61" s="304">
        <f t="shared" si="417"/>
        <v>0.28981890897874579</v>
      </c>
      <c r="CR61" s="304">
        <f t="shared" si="417"/>
        <v>0.29558687353979335</v>
      </c>
      <c r="CS61" s="303">
        <f t="shared" si="417"/>
        <v>0.29854274227519129</v>
      </c>
    </row>
    <row r="62" spans="1:97" s="19" customFormat="1" x14ac:dyDescent="0.25">
      <c r="A62" s="19" t="s">
        <v>7</v>
      </c>
      <c r="B62" s="19">
        <f t="shared" si="397"/>
        <v>0.23616236162361623</v>
      </c>
      <c r="C62" s="19">
        <f t="shared" ref="C62:S62" si="461">IFERROR(C51/C36,"")</f>
        <v>0.1588235294117647</v>
      </c>
      <c r="D62" s="19">
        <f t="shared" si="461"/>
        <v>0.23076923076923078</v>
      </c>
      <c r="E62" s="19">
        <f t="shared" si="461"/>
        <v>0.16909620991253643</v>
      </c>
      <c r="F62" s="19">
        <f t="shared" si="461"/>
        <v>0.23104693140794225</v>
      </c>
      <c r="G62" s="19">
        <f t="shared" si="461"/>
        <v>0.31989247311827956</v>
      </c>
      <c r="H62" s="19">
        <f t="shared" si="461"/>
        <v>0.27750000000000002</v>
      </c>
      <c r="I62" s="19">
        <f t="shared" si="461"/>
        <v>0.21662468513853905</v>
      </c>
      <c r="J62" s="19">
        <f t="shared" si="461"/>
        <v>0.37914691943127959</v>
      </c>
      <c r="K62" s="19">
        <f t="shared" si="461"/>
        <v>0.29711751662971175</v>
      </c>
      <c r="L62" s="19">
        <f t="shared" si="461"/>
        <v>0.31237721021611004</v>
      </c>
      <c r="M62" s="107">
        <f t="shared" si="461"/>
        <v>0.34631147540983609</v>
      </c>
      <c r="N62" s="19">
        <f t="shared" si="461"/>
        <v>0.1547049441786284</v>
      </c>
      <c r="O62" s="19">
        <f t="shared" si="461"/>
        <v>0.17018284106891701</v>
      </c>
      <c r="P62" s="19">
        <f t="shared" si="461"/>
        <v>0.23132530120481928</v>
      </c>
      <c r="Q62" s="19">
        <f t="shared" si="461"/>
        <v>0.16086956521739129</v>
      </c>
      <c r="R62" s="19">
        <f t="shared" si="461"/>
        <v>0.16355140186915887</v>
      </c>
      <c r="S62" s="19">
        <f t="shared" si="461"/>
        <v>0.23817034700315456</v>
      </c>
      <c r="T62" s="377">
        <v>0.15834348355663824</v>
      </c>
      <c r="U62" s="377">
        <v>0.1646471846044191</v>
      </c>
      <c r="V62" s="313">
        <v>0.25</v>
      </c>
      <c r="W62" s="313">
        <v>0.18</v>
      </c>
      <c r="X62" s="313">
        <v>0.19</v>
      </c>
      <c r="Y62" s="314">
        <v>0.21</v>
      </c>
      <c r="Z62" s="302">
        <v>0.12</v>
      </c>
      <c r="AA62" s="302">
        <v>0.12</v>
      </c>
      <c r="AB62" s="302">
        <v>0.22</v>
      </c>
      <c r="AC62" s="304">
        <f t="shared" si="419"/>
        <v>0.21559999999999999</v>
      </c>
      <c r="AD62" s="304">
        <f t="shared" ref="AD62:AE62" si="462">AC62*1.01</f>
        <v>0.21775599999999998</v>
      </c>
      <c r="AE62" s="304">
        <f t="shared" si="462"/>
        <v>0.21993355999999997</v>
      </c>
      <c r="AF62" s="304">
        <f t="shared" ref="AF62:AK62" si="463">AE62*1.01</f>
        <v>0.22213289559999996</v>
      </c>
      <c r="AG62" s="304">
        <f t="shared" si="463"/>
        <v>0.22435422455599996</v>
      </c>
      <c r="AH62" s="304">
        <f t="shared" si="463"/>
        <v>0.22659776680155996</v>
      </c>
      <c r="AI62" s="304">
        <f t="shared" si="463"/>
        <v>0.22886374446957555</v>
      </c>
      <c r="AJ62" s="304">
        <f t="shared" si="463"/>
        <v>0.23115238191427132</v>
      </c>
      <c r="AK62" s="303">
        <f t="shared" si="463"/>
        <v>0.23346390573341402</v>
      </c>
      <c r="AL62" s="318">
        <v>0.12239999999999999</v>
      </c>
      <c r="AM62" s="304">
        <v>0.12239999999999999</v>
      </c>
      <c r="AN62" s="304">
        <f t="shared" si="401"/>
        <v>0.22220000000000001</v>
      </c>
      <c r="AO62" s="304">
        <f t="shared" si="401"/>
        <v>0.21775599999999998</v>
      </c>
      <c r="AP62" s="304">
        <f t="shared" si="401"/>
        <v>0.21993355999999997</v>
      </c>
      <c r="AQ62" s="304">
        <f t="shared" si="401"/>
        <v>0.22213289559999996</v>
      </c>
      <c r="AR62" s="304">
        <f t="shared" si="401"/>
        <v>0.22435422455599996</v>
      </c>
      <c r="AS62" s="304">
        <f t="shared" si="401"/>
        <v>0.22659776680155996</v>
      </c>
      <c r="AT62" s="304">
        <f t="shared" si="401"/>
        <v>0.22886374446957555</v>
      </c>
      <c r="AU62" s="304">
        <f t="shared" si="401"/>
        <v>0.23115238191427132</v>
      </c>
      <c r="AV62" s="304">
        <f t="shared" si="401"/>
        <v>0.23346390573341402</v>
      </c>
      <c r="AW62" s="303">
        <f t="shared" si="401"/>
        <v>0.23579854479074816</v>
      </c>
      <c r="AX62" s="318">
        <f t="shared" si="422"/>
        <v>0.12239999999999999</v>
      </c>
      <c r="AY62" s="304">
        <f t="shared" si="423"/>
        <v>0.12239999999999999</v>
      </c>
      <c r="AZ62" s="304">
        <f t="shared" si="424"/>
        <v>0.23553200000000002</v>
      </c>
      <c r="BA62" s="304">
        <f t="shared" si="460"/>
        <v>0.23082135999999998</v>
      </c>
      <c r="BB62" s="304">
        <f t="shared" ref="BB62:BB65" si="464">AP62*1.05</f>
        <v>0.23093023799999998</v>
      </c>
      <c r="BC62" s="304">
        <f t="shared" si="425"/>
        <v>0.23323954037999997</v>
      </c>
      <c r="BD62" s="304">
        <f t="shared" si="426"/>
        <v>0.23557193578379998</v>
      </c>
      <c r="BE62" s="304">
        <f t="shared" si="427"/>
        <v>0.23792765514163797</v>
      </c>
      <c r="BF62" s="304">
        <f t="shared" si="428"/>
        <v>0.24030693169305434</v>
      </c>
      <c r="BG62" s="304">
        <f t="shared" si="429"/>
        <v>0.24271000100998488</v>
      </c>
      <c r="BH62" s="304">
        <f t="shared" si="430"/>
        <v>0.24513710102008474</v>
      </c>
      <c r="BI62" s="304">
        <f t="shared" si="431"/>
        <v>0.24758847203028558</v>
      </c>
      <c r="BJ62" s="318">
        <f t="shared" si="432"/>
        <v>0.12239999999999999</v>
      </c>
      <c r="BK62" s="304">
        <f t="shared" si="433"/>
        <v>0.12239999999999999</v>
      </c>
      <c r="BL62" s="304">
        <f t="shared" si="434"/>
        <v>0.23553200000000002</v>
      </c>
      <c r="BM62" s="304">
        <f t="shared" si="435"/>
        <v>0.23082135999999998</v>
      </c>
      <c r="BN62" s="304">
        <f t="shared" si="436"/>
        <v>0.23093023799999998</v>
      </c>
      <c r="BO62" s="304">
        <f t="shared" si="437"/>
        <v>0.23323954037999997</v>
      </c>
      <c r="BP62" s="304">
        <f t="shared" si="404"/>
        <v>0.23792765514163799</v>
      </c>
      <c r="BQ62" s="304">
        <f t="shared" si="405"/>
        <v>0.24030693169305434</v>
      </c>
      <c r="BR62" s="304">
        <f t="shared" si="406"/>
        <v>0.24271000100998488</v>
      </c>
      <c r="BS62" s="304">
        <f t="shared" si="407"/>
        <v>0.24513710102008474</v>
      </c>
      <c r="BT62" s="304">
        <f t="shared" si="408"/>
        <v>0.24758847203028558</v>
      </c>
      <c r="BU62" s="303">
        <f t="shared" si="409"/>
        <v>0.25006435675058847</v>
      </c>
      <c r="BV62" s="318">
        <f t="shared" si="438"/>
        <v>0.12239999999999999</v>
      </c>
      <c r="BW62" s="304">
        <f t="shared" si="439"/>
        <v>0.12239999999999999</v>
      </c>
      <c r="BX62" s="304">
        <f t="shared" si="440"/>
        <v>0.23553200000000002</v>
      </c>
      <c r="BY62" s="304">
        <f t="shared" si="441"/>
        <v>0.23082135999999998</v>
      </c>
      <c r="BZ62" s="304">
        <f t="shared" si="442"/>
        <v>0.23093023799999998</v>
      </c>
      <c r="CA62" s="304">
        <f t="shared" si="443"/>
        <v>0.23323954037999997</v>
      </c>
      <c r="CB62" s="304">
        <f t="shared" si="444"/>
        <v>0.23792765514163799</v>
      </c>
      <c r="CC62" s="304">
        <f t="shared" si="445"/>
        <v>0.24511307032691543</v>
      </c>
      <c r="CD62" s="304">
        <f t="shared" si="446"/>
        <v>0.24756420103018459</v>
      </c>
      <c r="CE62" s="304">
        <f t="shared" si="447"/>
        <v>0.25003984304048643</v>
      </c>
      <c r="CF62" s="304">
        <f t="shared" si="412"/>
        <v>0.25501612619119418</v>
      </c>
      <c r="CG62" s="303">
        <f t="shared" si="412"/>
        <v>0.25756628745310611</v>
      </c>
      <c r="CH62" s="318">
        <f t="shared" si="448"/>
        <v>0.12239999999999999</v>
      </c>
      <c r="CI62" s="304">
        <f t="shared" si="449"/>
        <v>0.12239999999999999</v>
      </c>
      <c r="CJ62" s="304">
        <f t="shared" si="450"/>
        <v>0.23553200000000002</v>
      </c>
      <c r="CK62" s="304">
        <f t="shared" si="451"/>
        <v>0.23082135999999998</v>
      </c>
      <c r="CL62" s="304">
        <f t="shared" si="452"/>
        <v>0.23093023799999998</v>
      </c>
      <c r="CM62" s="304">
        <f t="shared" si="453"/>
        <v>0.23323954037999997</v>
      </c>
      <c r="CN62" s="304">
        <f t="shared" si="454"/>
        <v>0.23792765514163799</v>
      </c>
      <c r="CO62" s="304">
        <f t="shared" si="455"/>
        <v>0.24511307032691543</v>
      </c>
      <c r="CP62" s="304">
        <f t="shared" si="456"/>
        <v>0.24756420103018459</v>
      </c>
      <c r="CQ62" s="304">
        <f t="shared" si="417"/>
        <v>0.25504063990129616</v>
      </c>
      <c r="CR62" s="304">
        <f t="shared" si="417"/>
        <v>0.26011644871501804</v>
      </c>
      <c r="CS62" s="303">
        <f t="shared" si="417"/>
        <v>0.26271761320216824</v>
      </c>
    </row>
    <row r="63" spans="1:97" s="19" customFormat="1" x14ac:dyDescent="0.25">
      <c r="A63" s="19" t="s">
        <v>8</v>
      </c>
      <c r="B63" s="19">
        <f t="shared" si="397"/>
        <v>0.13698630136986301</v>
      </c>
      <c r="C63" s="19">
        <f t="shared" ref="C63:S63" si="465">IFERROR(C52/C37,"")</f>
        <v>0.13513513513513514</v>
      </c>
      <c r="D63" s="19">
        <f t="shared" si="465"/>
        <v>0.24</v>
      </c>
      <c r="E63" s="19">
        <f t="shared" si="465"/>
        <v>0.20529801324503311</v>
      </c>
      <c r="F63" s="19">
        <f t="shared" si="465"/>
        <v>0.265625</v>
      </c>
      <c r="G63" s="19">
        <f t="shared" si="465"/>
        <v>0.29317269076305219</v>
      </c>
      <c r="H63" s="19">
        <f t="shared" si="465"/>
        <v>0.25311203319502074</v>
      </c>
      <c r="I63" s="19">
        <f t="shared" si="465"/>
        <v>0.20212765957446807</v>
      </c>
      <c r="J63" s="19">
        <f t="shared" si="465"/>
        <v>0.38317757009345793</v>
      </c>
      <c r="K63" s="19">
        <f t="shared" si="465"/>
        <v>0.256198347107438</v>
      </c>
      <c r="L63" s="19">
        <f t="shared" si="465"/>
        <v>0.28647214854111408</v>
      </c>
      <c r="M63" s="107">
        <f t="shared" si="465"/>
        <v>0.27411167512690354</v>
      </c>
      <c r="N63" s="19">
        <f t="shared" si="465"/>
        <v>0.16826003824091779</v>
      </c>
      <c r="O63" s="19">
        <f t="shared" si="465"/>
        <v>0.16796875</v>
      </c>
      <c r="P63" s="19">
        <f t="shared" si="465"/>
        <v>0.26259541984732826</v>
      </c>
      <c r="Q63" s="19">
        <f t="shared" si="465"/>
        <v>0.17910447761194029</v>
      </c>
      <c r="R63" s="19">
        <f t="shared" si="465"/>
        <v>0.15601503759398497</v>
      </c>
      <c r="S63" s="19">
        <f t="shared" si="465"/>
        <v>0.19335347432024169</v>
      </c>
      <c r="T63" s="377">
        <v>0.13829787234042554</v>
      </c>
      <c r="U63" s="377">
        <v>0.14677103718199608</v>
      </c>
      <c r="V63" s="313">
        <v>0.22</v>
      </c>
      <c r="W63" s="313">
        <v>0.18</v>
      </c>
      <c r="X63" s="313">
        <v>0.19</v>
      </c>
      <c r="Y63" s="314">
        <v>0.21</v>
      </c>
      <c r="Z63" s="302">
        <v>0.1</v>
      </c>
      <c r="AA63" s="302">
        <v>0.1</v>
      </c>
      <c r="AB63" s="302">
        <v>0.2</v>
      </c>
      <c r="AC63" s="304">
        <f t="shared" si="419"/>
        <v>0.19600000000000001</v>
      </c>
      <c r="AD63" s="304">
        <f t="shared" ref="AD63:AE63" si="466">AC63*1.01</f>
        <v>0.19796</v>
      </c>
      <c r="AE63" s="304">
        <f t="shared" si="466"/>
        <v>0.1999396</v>
      </c>
      <c r="AF63" s="304">
        <f t="shared" ref="AF63:AK63" si="467">AE63*1.01</f>
        <v>0.20193899600000001</v>
      </c>
      <c r="AG63" s="304">
        <f t="shared" si="467"/>
        <v>0.20395838596000002</v>
      </c>
      <c r="AH63" s="304">
        <f t="shared" si="467"/>
        <v>0.20599796981960003</v>
      </c>
      <c r="AI63" s="304">
        <f t="shared" si="467"/>
        <v>0.20805794951779602</v>
      </c>
      <c r="AJ63" s="304">
        <f t="shared" si="467"/>
        <v>0.21013852901297397</v>
      </c>
      <c r="AK63" s="303">
        <f t="shared" si="467"/>
        <v>0.21223991430310371</v>
      </c>
      <c r="AL63" s="318">
        <v>0.10200000000000001</v>
      </c>
      <c r="AM63" s="304">
        <v>0.10200000000000001</v>
      </c>
      <c r="AN63" s="304">
        <f t="shared" si="401"/>
        <v>0.20200000000000001</v>
      </c>
      <c r="AO63" s="304">
        <f t="shared" si="401"/>
        <v>0.19796</v>
      </c>
      <c r="AP63" s="304">
        <f t="shared" si="401"/>
        <v>0.1999396</v>
      </c>
      <c r="AQ63" s="304">
        <f t="shared" si="401"/>
        <v>0.20193899600000001</v>
      </c>
      <c r="AR63" s="304">
        <f t="shared" si="401"/>
        <v>0.20395838596000002</v>
      </c>
      <c r="AS63" s="304">
        <f t="shared" si="401"/>
        <v>0.20599796981960003</v>
      </c>
      <c r="AT63" s="304">
        <f t="shared" si="401"/>
        <v>0.20805794951779602</v>
      </c>
      <c r="AU63" s="304">
        <f t="shared" si="401"/>
        <v>0.21013852901297397</v>
      </c>
      <c r="AV63" s="304">
        <f t="shared" si="401"/>
        <v>0.21223991430310371</v>
      </c>
      <c r="AW63" s="303">
        <f t="shared" si="401"/>
        <v>0.21436231344613474</v>
      </c>
      <c r="AX63" s="318">
        <f t="shared" si="422"/>
        <v>0.10200000000000001</v>
      </c>
      <c r="AY63" s="304">
        <f t="shared" si="423"/>
        <v>0.10200000000000001</v>
      </c>
      <c r="AZ63" s="304">
        <f t="shared" si="424"/>
        <v>0.21412000000000003</v>
      </c>
      <c r="BA63" s="304">
        <f t="shared" si="460"/>
        <v>0.20983760000000001</v>
      </c>
      <c r="BB63" s="304">
        <f t="shared" si="464"/>
        <v>0.20993658000000001</v>
      </c>
      <c r="BC63" s="304">
        <f t="shared" si="425"/>
        <v>0.21203594580000001</v>
      </c>
      <c r="BD63" s="304">
        <f t="shared" si="426"/>
        <v>0.21415630525800003</v>
      </c>
      <c r="BE63" s="304">
        <f t="shared" si="427"/>
        <v>0.21629786831058004</v>
      </c>
      <c r="BF63" s="304">
        <f t="shared" si="428"/>
        <v>0.21846084699368584</v>
      </c>
      <c r="BG63" s="304">
        <f t="shared" si="429"/>
        <v>0.22064545546362269</v>
      </c>
      <c r="BH63" s="304">
        <f t="shared" si="430"/>
        <v>0.22285191001825891</v>
      </c>
      <c r="BI63" s="304">
        <f t="shared" si="431"/>
        <v>0.22508042911844148</v>
      </c>
      <c r="BJ63" s="318">
        <f t="shared" si="432"/>
        <v>0.10200000000000001</v>
      </c>
      <c r="BK63" s="304">
        <f t="shared" si="433"/>
        <v>0.10200000000000001</v>
      </c>
      <c r="BL63" s="304">
        <f t="shared" si="434"/>
        <v>0.21412000000000003</v>
      </c>
      <c r="BM63" s="304">
        <f t="shared" si="435"/>
        <v>0.20983760000000001</v>
      </c>
      <c r="BN63" s="304">
        <f t="shared" si="436"/>
        <v>0.20993658000000001</v>
      </c>
      <c r="BO63" s="304">
        <f t="shared" si="437"/>
        <v>0.21203594580000001</v>
      </c>
      <c r="BP63" s="304">
        <f t="shared" si="404"/>
        <v>0.21629786831058004</v>
      </c>
      <c r="BQ63" s="304">
        <f t="shared" si="405"/>
        <v>0.21846084699368584</v>
      </c>
      <c r="BR63" s="304">
        <f t="shared" si="406"/>
        <v>0.22064545546362271</v>
      </c>
      <c r="BS63" s="304">
        <f t="shared" si="407"/>
        <v>0.22285191001825891</v>
      </c>
      <c r="BT63" s="304">
        <f t="shared" si="408"/>
        <v>0.22508042911844151</v>
      </c>
      <c r="BU63" s="303">
        <f t="shared" si="409"/>
        <v>0.22733123340962588</v>
      </c>
      <c r="BV63" s="318">
        <f t="shared" si="438"/>
        <v>0.10200000000000001</v>
      </c>
      <c r="BW63" s="304">
        <f t="shared" si="439"/>
        <v>0.10200000000000001</v>
      </c>
      <c r="BX63" s="304">
        <f t="shared" si="440"/>
        <v>0.21412000000000003</v>
      </c>
      <c r="BY63" s="304">
        <f t="shared" si="441"/>
        <v>0.20983760000000001</v>
      </c>
      <c r="BZ63" s="304">
        <f t="shared" si="442"/>
        <v>0.20993658000000001</v>
      </c>
      <c r="CA63" s="304">
        <f t="shared" si="443"/>
        <v>0.21203594580000001</v>
      </c>
      <c r="CB63" s="304">
        <f t="shared" si="444"/>
        <v>0.21629786831058004</v>
      </c>
      <c r="CC63" s="304">
        <f t="shared" si="445"/>
        <v>0.22283006393355956</v>
      </c>
      <c r="CD63" s="304">
        <f t="shared" si="446"/>
        <v>0.22505836457289516</v>
      </c>
      <c r="CE63" s="304">
        <f t="shared" si="447"/>
        <v>0.2273089482186241</v>
      </c>
      <c r="CF63" s="304">
        <f t="shared" si="412"/>
        <v>0.23183284199199475</v>
      </c>
      <c r="CG63" s="303">
        <f t="shared" si="412"/>
        <v>0.23415117041191466</v>
      </c>
      <c r="CH63" s="318">
        <f t="shared" si="448"/>
        <v>0.10200000000000001</v>
      </c>
      <c r="CI63" s="304">
        <f t="shared" si="449"/>
        <v>0.10200000000000001</v>
      </c>
      <c r="CJ63" s="304">
        <f t="shared" si="450"/>
        <v>0.21412000000000003</v>
      </c>
      <c r="CK63" s="304">
        <f t="shared" si="451"/>
        <v>0.20983760000000001</v>
      </c>
      <c r="CL63" s="304">
        <f t="shared" si="452"/>
        <v>0.20993658000000001</v>
      </c>
      <c r="CM63" s="304">
        <f t="shared" si="453"/>
        <v>0.21203594580000001</v>
      </c>
      <c r="CN63" s="304">
        <f t="shared" si="454"/>
        <v>0.21629786831058004</v>
      </c>
      <c r="CO63" s="304">
        <f t="shared" si="455"/>
        <v>0.22283006393355956</v>
      </c>
      <c r="CP63" s="304">
        <f t="shared" si="456"/>
        <v>0.22505836457289516</v>
      </c>
      <c r="CQ63" s="304">
        <f t="shared" si="417"/>
        <v>0.23185512718299658</v>
      </c>
      <c r="CR63" s="304">
        <f t="shared" si="417"/>
        <v>0.23646949883183466</v>
      </c>
      <c r="CS63" s="303">
        <f t="shared" si="417"/>
        <v>0.23883419382015295</v>
      </c>
    </row>
    <row r="64" spans="1:97" s="19" customFormat="1" x14ac:dyDescent="0.25">
      <c r="A64" s="19" t="s">
        <v>1</v>
      </c>
      <c r="B64" s="19">
        <f t="shared" si="397"/>
        <v>0.1893491124260355</v>
      </c>
      <c r="C64" s="19">
        <f t="shared" ref="C64:S64" si="468">IFERROR(C53/C38,"")</f>
        <v>0.14673913043478262</v>
      </c>
      <c r="D64" s="19">
        <f t="shared" si="468"/>
        <v>0.18666666666666668</v>
      </c>
      <c r="E64" s="19">
        <f t="shared" si="468"/>
        <v>0.20392156862745098</v>
      </c>
      <c r="F64" s="19">
        <f t="shared" si="468"/>
        <v>0.29385964912280704</v>
      </c>
      <c r="G64" s="19">
        <f t="shared" si="468"/>
        <v>0.23412698412698413</v>
      </c>
      <c r="H64" s="19">
        <f t="shared" si="468"/>
        <v>0.27777777777777779</v>
      </c>
      <c r="I64" s="19">
        <f t="shared" si="468"/>
        <v>0.20564516129032259</v>
      </c>
      <c r="J64" s="19">
        <f t="shared" si="468"/>
        <v>0.46280991735537191</v>
      </c>
      <c r="K64" s="19">
        <f t="shared" si="468"/>
        <v>0.35094339622641507</v>
      </c>
      <c r="L64" s="19">
        <f t="shared" si="468"/>
        <v>0.31</v>
      </c>
      <c r="M64" s="107">
        <f t="shared" si="468"/>
        <v>0.36184210526315791</v>
      </c>
      <c r="N64" s="19">
        <f t="shared" si="468"/>
        <v>0.14794520547945206</v>
      </c>
      <c r="O64" s="19">
        <f t="shared" si="468"/>
        <v>0.16751269035532995</v>
      </c>
      <c r="P64" s="19">
        <f t="shared" si="468"/>
        <v>0.24545454545454545</v>
      </c>
      <c r="Q64" s="19">
        <f t="shared" si="468"/>
        <v>0.18938053097345134</v>
      </c>
      <c r="R64" s="19">
        <f t="shared" si="468"/>
        <v>0.20781527531083482</v>
      </c>
      <c r="S64" s="19">
        <f t="shared" si="468"/>
        <v>0.2049062049062049</v>
      </c>
      <c r="T64" s="377">
        <v>0.12268188302425106</v>
      </c>
      <c r="U64" s="377">
        <v>0.10128617363344052</v>
      </c>
      <c r="V64" s="313">
        <v>0.21</v>
      </c>
      <c r="W64" s="313">
        <v>0.2</v>
      </c>
      <c r="X64" s="313">
        <v>0.21</v>
      </c>
      <c r="Y64" s="314">
        <v>0.23</v>
      </c>
      <c r="Z64" s="302">
        <v>0.1</v>
      </c>
      <c r="AA64" s="302">
        <v>0.1</v>
      </c>
      <c r="AB64" s="302">
        <v>0.2</v>
      </c>
      <c r="AC64" s="304">
        <f t="shared" si="419"/>
        <v>0.19600000000000001</v>
      </c>
      <c r="AD64" s="304">
        <f t="shared" ref="AD64:AE64" si="469">AC64*1.01</f>
        <v>0.19796</v>
      </c>
      <c r="AE64" s="304">
        <f t="shared" si="469"/>
        <v>0.1999396</v>
      </c>
      <c r="AF64" s="304">
        <f t="shared" ref="AF64:AK64" si="470">AE64*1.01</f>
        <v>0.20193899600000001</v>
      </c>
      <c r="AG64" s="304">
        <f t="shared" si="470"/>
        <v>0.20395838596000002</v>
      </c>
      <c r="AH64" s="304">
        <f t="shared" si="470"/>
        <v>0.20599796981960003</v>
      </c>
      <c r="AI64" s="304">
        <f t="shared" si="470"/>
        <v>0.20805794951779602</v>
      </c>
      <c r="AJ64" s="304">
        <f t="shared" si="470"/>
        <v>0.21013852901297397</v>
      </c>
      <c r="AK64" s="303">
        <f t="shared" si="470"/>
        <v>0.21223991430310371</v>
      </c>
      <c r="AL64" s="318">
        <v>0.10200000000000001</v>
      </c>
      <c r="AM64" s="304">
        <v>0.10200000000000001</v>
      </c>
      <c r="AN64" s="304">
        <f t="shared" si="401"/>
        <v>0.20200000000000001</v>
      </c>
      <c r="AO64" s="304">
        <f t="shared" si="401"/>
        <v>0.19796</v>
      </c>
      <c r="AP64" s="304">
        <f t="shared" si="401"/>
        <v>0.1999396</v>
      </c>
      <c r="AQ64" s="304">
        <f t="shared" si="401"/>
        <v>0.20193899600000001</v>
      </c>
      <c r="AR64" s="304">
        <f t="shared" si="401"/>
        <v>0.20395838596000002</v>
      </c>
      <c r="AS64" s="304">
        <f t="shared" si="401"/>
        <v>0.20599796981960003</v>
      </c>
      <c r="AT64" s="304">
        <f t="shared" si="401"/>
        <v>0.20805794951779602</v>
      </c>
      <c r="AU64" s="304">
        <f t="shared" si="401"/>
        <v>0.21013852901297397</v>
      </c>
      <c r="AV64" s="304">
        <f t="shared" si="401"/>
        <v>0.21223991430310371</v>
      </c>
      <c r="AW64" s="303">
        <f t="shared" si="401"/>
        <v>0.21436231344613474</v>
      </c>
      <c r="AX64" s="318">
        <f t="shared" si="422"/>
        <v>0.10200000000000001</v>
      </c>
      <c r="AY64" s="304">
        <f t="shared" si="423"/>
        <v>0.10200000000000001</v>
      </c>
      <c r="AZ64" s="304">
        <f t="shared" si="424"/>
        <v>0.21412000000000003</v>
      </c>
      <c r="BA64" s="304">
        <f t="shared" si="460"/>
        <v>0.20983760000000001</v>
      </c>
      <c r="BB64" s="304">
        <f t="shared" si="464"/>
        <v>0.20993658000000001</v>
      </c>
      <c r="BC64" s="304">
        <f t="shared" si="425"/>
        <v>0.21203594580000001</v>
      </c>
      <c r="BD64" s="304">
        <f t="shared" si="426"/>
        <v>0.21415630525800003</v>
      </c>
      <c r="BE64" s="304">
        <f t="shared" si="427"/>
        <v>0.21629786831058004</v>
      </c>
      <c r="BF64" s="304">
        <f t="shared" si="428"/>
        <v>0.21846084699368584</v>
      </c>
      <c r="BG64" s="304">
        <f t="shared" si="429"/>
        <v>0.22064545546362269</v>
      </c>
      <c r="BH64" s="304">
        <f t="shared" si="430"/>
        <v>0.22285191001825891</v>
      </c>
      <c r="BI64" s="304">
        <f t="shared" si="431"/>
        <v>0.22508042911844148</v>
      </c>
      <c r="BJ64" s="318">
        <f t="shared" si="432"/>
        <v>0.10200000000000001</v>
      </c>
      <c r="BK64" s="304">
        <f t="shared" si="433"/>
        <v>0.10200000000000001</v>
      </c>
      <c r="BL64" s="304">
        <f t="shared" si="434"/>
        <v>0.21412000000000003</v>
      </c>
      <c r="BM64" s="304">
        <f t="shared" si="435"/>
        <v>0.20983760000000001</v>
      </c>
      <c r="BN64" s="304">
        <f t="shared" si="436"/>
        <v>0.20993658000000001</v>
      </c>
      <c r="BO64" s="304">
        <f t="shared" si="437"/>
        <v>0.21203594580000001</v>
      </c>
      <c r="BP64" s="304">
        <f t="shared" si="404"/>
        <v>0.21629786831058004</v>
      </c>
      <c r="BQ64" s="304">
        <f t="shared" si="405"/>
        <v>0.21846084699368584</v>
      </c>
      <c r="BR64" s="304">
        <f t="shared" si="406"/>
        <v>0.22064545546362271</v>
      </c>
      <c r="BS64" s="304">
        <f t="shared" si="407"/>
        <v>0.22285191001825891</v>
      </c>
      <c r="BT64" s="304">
        <f t="shared" si="408"/>
        <v>0.22508042911844151</v>
      </c>
      <c r="BU64" s="303">
        <f t="shared" si="409"/>
        <v>0.22733123340962588</v>
      </c>
      <c r="BV64" s="318">
        <f t="shared" si="438"/>
        <v>0.10200000000000001</v>
      </c>
      <c r="BW64" s="304">
        <f t="shared" si="439"/>
        <v>0.10200000000000001</v>
      </c>
      <c r="BX64" s="304">
        <f t="shared" si="440"/>
        <v>0.21412000000000003</v>
      </c>
      <c r="BY64" s="304">
        <f t="shared" si="441"/>
        <v>0.20983760000000001</v>
      </c>
      <c r="BZ64" s="304">
        <f t="shared" si="442"/>
        <v>0.20993658000000001</v>
      </c>
      <c r="CA64" s="304">
        <f t="shared" si="443"/>
        <v>0.21203594580000001</v>
      </c>
      <c r="CB64" s="304">
        <f t="shared" si="444"/>
        <v>0.21629786831058004</v>
      </c>
      <c r="CC64" s="304">
        <f t="shared" si="445"/>
        <v>0.22283006393355956</v>
      </c>
      <c r="CD64" s="304">
        <f t="shared" si="446"/>
        <v>0.22505836457289516</v>
      </c>
      <c r="CE64" s="304">
        <f t="shared" si="447"/>
        <v>0.2273089482186241</v>
      </c>
      <c r="CF64" s="304">
        <f t="shared" si="412"/>
        <v>0.23183284199199475</v>
      </c>
      <c r="CG64" s="303">
        <f t="shared" si="412"/>
        <v>0.23415117041191466</v>
      </c>
      <c r="CH64" s="318">
        <f t="shared" si="448"/>
        <v>0.10200000000000001</v>
      </c>
      <c r="CI64" s="304">
        <f t="shared" si="449"/>
        <v>0.10200000000000001</v>
      </c>
      <c r="CJ64" s="304">
        <f t="shared" si="450"/>
        <v>0.21412000000000003</v>
      </c>
      <c r="CK64" s="304">
        <f t="shared" si="451"/>
        <v>0.20983760000000001</v>
      </c>
      <c r="CL64" s="304">
        <f t="shared" si="452"/>
        <v>0.20993658000000001</v>
      </c>
      <c r="CM64" s="304">
        <f t="shared" si="453"/>
        <v>0.21203594580000001</v>
      </c>
      <c r="CN64" s="304">
        <f t="shared" si="454"/>
        <v>0.21629786831058004</v>
      </c>
      <c r="CO64" s="304">
        <f t="shared" si="455"/>
        <v>0.22283006393355956</v>
      </c>
      <c r="CP64" s="304">
        <f t="shared" si="456"/>
        <v>0.22505836457289516</v>
      </c>
      <c r="CQ64" s="304">
        <f t="shared" si="417"/>
        <v>0.23185512718299658</v>
      </c>
      <c r="CR64" s="304">
        <f t="shared" si="417"/>
        <v>0.23646949883183466</v>
      </c>
      <c r="CS64" s="303">
        <f t="shared" si="417"/>
        <v>0.23883419382015295</v>
      </c>
    </row>
    <row r="65" spans="1:97" s="19" customFormat="1" x14ac:dyDescent="0.25">
      <c r="A65" s="19" t="s">
        <v>2</v>
      </c>
      <c r="B65" s="19">
        <f t="shared" si="397"/>
        <v>2.6315789473684209E-2</v>
      </c>
      <c r="C65" s="19">
        <f t="shared" ref="C65:S65" si="471">IFERROR(C54/C39,"")</f>
        <v>7.6923076923076927E-2</v>
      </c>
      <c r="D65" s="19">
        <f t="shared" si="471"/>
        <v>5.0632911392405063E-2</v>
      </c>
      <c r="E65" s="19">
        <f t="shared" si="471"/>
        <v>3.8461538461538464E-2</v>
      </c>
      <c r="F65" s="19">
        <f t="shared" si="471"/>
        <v>0.15</v>
      </c>
      <c r="G65" s="19">
        <f t="shared" si="471"/>
        <v>0.10743801652892562</v>
      </c>
      <c r="H65" s="19">
        <f t="shared" si="471"/>
        <v>0.19607843137254902</v>
      </c>
      <c r="I65" s="19">
        <f t="shared" si="471"/>
        <v>0.22222222222222221</v>
      </c>
      <c r="J65" s="19">
        <f t="shared" si="471"/>
        <v>0.44827586206896552</v>
      </c>
      <c r="K65" s="19">
        <f t="shared" si="471"/>
        <v>0.20799999999999999</v>
      </c>
      <c r="L65" s="19">
        <f t="shared" si="471"/>
        <v>0.40298507462686567</v>
      </c>
      <c r="M65" s="107">
        <f t="shared" si="471"/>
        <v>0.29585798816568049</v>
      </c>
      <c r="N65" s="19">
        <f t="shared" si="471"/>
        <v>0.15873015873015872</v>
      </c>
      <c r="O65" s="19">
        <f t="shared" si="471"/>
        <v>0.10859728506787331</v>
      </c>
      <c r="P65" s="19">
        <f t="shared" si="471"/>
        <v>0.21397379912663755</v>
      </c>
      <c r="Q65" s="19">
        <f t="shared" si="471"/>
        <v>0.12156862745098039</v>
      </c>
      <c r="R65" s="19">
        <f t="shared" si="471"/>
        <v>0.17049180327868851</v>
      </c>
      <c r="S65" s="19">
        <f t="shared" si="471"/>
        <v>0.20972644376899696</v>
      </c>
      <c r="T65" s="377">
        <v>0.14171122994652408</v>
      </c>
      <c r="U65" s="377">
        <v>0.19529411764705881</v>
      </c>
      <c r="V65" s="313">
        <v>0.17</v>
      </c>
      <c r="W65" s="313">
        <v>0.16</v>
      </c>
      <c r="X65" s="313">
        <v>0.17</v>
      </c>
      <c r="Y65" s="314">
        <v>0.19</v>
      </c>
      <c r="Z65" s="302">
        <v>0.1</v>
      </c>
      <c r="AA65" s="302">
        <v>0.1</v>
      </c>
      <c r="AB65" s="302">
        <v>0.2</v>
      </c>
      <c r="AC65" s="304">
        <f t="shared" si="419"/>
        <v>0.19600000000000001</v>
      </c>
      <c r="AD65" s="304">
        <f t="shared" ref="AD65:AE65" si="472">AC65*1.01</f>
        <v>0.19796</v>
      </c>
      <c r="AE65" s="304">
        <f t="shared" si="472"/>
        <v>0.1999396</v>
      </c>
      <c r="AF65" s="304">
        <f t="shared" ref="AF65:AK65" si="473">AE65*1.01</f>
        <v>0.20193899600000001</v>
      </c>
      <c r="AG65" s="304">
        <f t="shared" si="473"/>
        <v>0.20395838596000002</v>
      </c>
      <c r="AH65" s="304">
        <f t="shared" si="473"/>
        <v>0.20599796981960003</v>
      </c>
      <c r="AI65" s="304">
        <f t="shared" si="473"/>
        <v>0.20805794951779602</v>
      </c>
      <c r="AJ65" s="304">
        <f t="shared" si="473"/>
        <v>0.21013852901297397</v>
      </c>
      <c r="AK65" s="303">
        <f t="shared" si="473"/>
        <v>0.21223991430310371</v>
      </c>
      <c r="AL65" s="318">
        <v>0.10200000000000001</v>
      </c>
      <c r="AM65" s="304">
        <v>0.10200000000000001</v>
      </c>
      <c r="AN65" s="304">
        <f t="shared" si="401"/>
        <v>0.20200000000000001</v>
      </c>
      <c r="AO65" s="304">
        <f t="shared" si="401"/>
        <v>0.19796</v>
      </c>
      <c r="AP65" s="304">
        <f t="shared" si="401"/>
        <v>0.1999396</v>
      </c>
      <c r="AQ65" s="304">
        <f t="shared" si="401"/>
        <v>0.20193899600000001</v>
      </c>
      <c r="AR65" s="304">
        <f t="shared" si="401"/>
        <v>0.20395838596000002</v>
      </c>
      <c r="AS65" s="304">
        <f t="shared" si="401"/>
        <v>0.20599796981960003</v>
      </c>
      <c r="AT65" s="304">
        <f t="shared" si="401"/>
        <v>0.20805794951779602</v>
      </c>
      <c r="AU65" s="304">
        <f t="shared" si="401"/>
        <v>0.21013852901297397</v>
      </c>
      <c r="AV65" s="304">
        <f t="shared" si="401"/>
        <v>0.21223991430310371</v>
      </c>
      <c r="AW65" s="303">
        <f t="shared" si="401"/>
        <v>0.21436231344613474</v>
      </c>
      <c r="AX65" s="318">
        <f t="shared" si="422"/>
        <v>0.10200000000000001</v>
      </c>
      <c r="AY65" s="304">
        <f t="shared" si="423"/>
        <v>0.10200000000000001</v>
      </c>
      <c r="AZ65" s="304">
        <f t="shared" si="424"/>
        <v>0.21412000000000003</v>
      </c>
      <c r="BA65" s="304">
        <f t="shared" si="460"/>
        <v>0.20983760000000001</v>
      </c>
      <c r="BB65" s="304">
        <f t="shared" si="464"/>
        <v>0.20993658000000001</v>
      </c>
      <c r="BC65" s="304">
        <f t="shared" si="425"/>
        <v>0.21203594580000001</v>
      </c>
      <c r="BD65" s="304">
        <f t="shared" si="426"/>
        <v>0.21415630525800003</v>
      </c>
      <c r="BE65" s="304">
        <f t="shared" si="427"/>
        <v>0.21629786831058004</v>
      </c>
      <c r="BF65" s="304">
        <f t="shared" si="428"/>
        <v>0.21846084699368584</v>
      </c>
      <c r="BG65" s="304">
        <f t="shared" si="429"/>
        <v>0.22064545546362269</v>
      </c>
      <c r="BH65" s="304">
        <f t="shared" si="430"/>
        <v>0.22285191001825891</v>
      </c>
      <c r="BI65" s="304">
        <f t="shared" si="431"/>
        <v>0.22508042911844148</v>
      </c>
      <c r="BJ65" s="318">
        <f t="shared" si="432"/>
        <v>0.10200000000000001</v>
      </c>
      <c r="BK65" s="304">
        <f t="shared" si="433"/>
        <v>0.10200000000000001</v>
      </c>
      <c r="BL65" s="304">
        <f t="shared" si="434"/>
        <v>0.21412000000000003</v>
      </c>
      <c r="BM65" s="304">
        <f t="shared" si="435"/>
        <v>0.20983760000000001</v>
      </c>
      <c r="BN65" s="304">
        <f t="shared" si="436"/>
        <v>0.20993658000000001</v>
      </c>
      <c r="BO65" s="304">
        <f t="shared" si="437"/>
        <v>0.21203594580000001</v>
      </c>
      <c r="BP65" s="304">
        <f t="shared" si="404"/>
        <v>0.21629786831058004</v>
      </c>
      <c r="BQ65" s="304">
        <f t="shared" si="405"/>
        <v>0.21846084699368584</v>
      </c>
      <c r="BR65" s="304">
        <f t="shared" si="406"/>
        <v>0.22064545546362271</v>
      </c>
      <c r="BS65" s="304">
        <f t="shared" si="407"/>
        <v>0.22285191001825891</v>
      </c>
      <c r="BT65" s="304">
        <f t="shared" si="408"/>
        <v>0.22508042911844151</v>
      </c>
      <c r="BU65" s="303">
        <f t="shared" si="409"/>
        <v>0.22733123340962588</v>
      </c>
      <c r="BV65" s="318">
        <f t="shared" si="438"/>
        <v>0.10200000000000001</v>
      </c>
      <c r="BW65" s="304">
        <f t="shared" si="439"/>
        <v>0.10200000000000001</v>
      </c>
      <c r="BX65" s="304">
        <f t="shared" si="440"/>
        <v>0.21412000000000003</v>
      </c>
      <c r="BY65" s="304">
        <f t="shared" si="441"/>
        <v>0.20983760000000001</v>
      </c>
      <c r="BZ65" s="304">
        <f t="shared" si="442"/>
        <v>0.20993658000000001</v>
      </c>
      <c r="CA65" s="304">
        <f t="shared" si="443"/>
        <v>0.21203594580000001</v>
      </c>
      <c r="CB65" s="304">
        <f t="shared" si="444"/>
        <v>0.21629786831058004</v>
      </c>
      <c r="CC65" s="304">
        <f t="shared" si="445"/>
        <v>0.22283006393355956</v>
      </c>
      <c r="CD65" s="304">
        <f t="shared" si="446"/>
        <v>0.22505836457289516</v>
      </c>
      <c r="CE65" s="304">
        <f t="shared" si="447"/>
        <v>0.2273089482186241</v>
      </c>
      <c r="CF65" s="304">
        <f t="shared" si="412"/>
        <v>0.23183284199199475</v>
      </c>
      <c r="CG65" s="303">
        <f t="shared" si="412"/>
        <v>0.23415117041191466</v>
      </c>
      <c r="CH65" s="318">
        <f t="shared" si="448"/>
        <v>0.10200000000000001</v>
      </c>
      <c r="CI65" s="304">
        <f t="shared" si="449"/>
        <v>0.10200000000000001</v>
      </c>
      <c r="CJ65" s="304">
        <f t="shared" si="450"/>
        <v>0.21412000000000003</v>
      </c>
      <c r="CK65" s="304">
        <f t="shared" si="451"/>
        <v>0.20983760000000001</v>
      </c>
      <c r="CL65" s="304">
        <f t="shared" si="452"/>
        <v>0.20993658000000001</v>
      </c>
      <c r="CM65" s="304">
        <f t="shared" si="453"/>
        <v>0.21203594580000001</v>
      </c>
      <c r="CN65" s="304">
        <f t="shared" si="454"/>
        <v>0.21629786831058004</v>
      </c>
      <c r="CO65" s="304">
        <f t="shared" si="455"/>
        <v>0.22283006393355956</v>
      </c>
      <c r="CP65" s="304">
        <f t="shared" si="456"/>
        <v>0.22505836457289516</v>
      </c>
      <c r="CQ65" s="304">
        <f t="shared" si="417"/>
        <v>0.23185512718299658</v>
      </c>
      <c r="CR65" s="304">
        <f t="shared" si="417"/>
        <v>0.23646949883183466</v>
      </c>
      <c r="CS65" s="303">
        <f t="shared" si="417"/>
        <v>0.23883419382015295</v>
      </c>
    </row>
    <row r="66" spans="1:97" s="5" customFormat="1" x14ac:dyDescent="0.25">
      <c r="A66" s="1" t="s">
        <v>3</v>
      </c>
      <c r="B66" s="11">
        <f t="shared" si="397"/>
        <v>0.21978984238178634</v>
      </c>
      <c r="C66" s="11">
        <f t="shared" ref="C66:S66" si="474">IFERROR(C55/C40,"")</f>
        <v>0.19368246051537821</v>
      </c>
      <c r="D66" s="11">
        <f t="shared" si="474"/>
        <v>0.24417731029301276</v>
      </c>
      <c r="E66" s="11">
        <f t="shared" si="474"/>
        <v>0.22155688622754491</v>
      </c>
      <c r="F66" s="11">
        <f t="shared" si="474"/>
        <v>0.27347498286497601</v>
      </c>
      <c r="G66" s="11">
        <f t="shared" si="474"/>
        <v>0.29629629629629628</v>
      </c>
      <c r="H66" s="11">
        <f t="shared" si="474"/>
        <v>0.32861952861952864</v>
      </c>
      <c r="I66" s="11">
        <f t="shared" si="474"/>
        <v>0.25318066157760816</v>
      </c>
      <c r="J66" s="11">
        <f t="shared" si="474"/>
        <v>0.43187066974595845</v>
      </c>
      <c r="K66" s="11">
        <f t="shared" si="474"/>
        <v>0.33315334773218142</v>
      </c>
      <c r="L66" s="11">
        <f t="shared" si="474"/>
        <v>0.35246679316888047</v>
      </c>
      <c r="M66" s="99">
        <f t="shared" si="474"/>
        <v>0.36177007299270075</v>
      </c>
      <c r="N66" s="11">
        <f t="shared" si="474"/>
        <v>0.17214961694456962</v>
      </c>
      <c r="O66" s="11">
        <f t="shared" si="474"/>
        <v>0.17793427230046949</v>
      </c>
      <c r="P66" s="11">
        <f t="shared" si="474"/>
        <v>0.28198317839752102</v>
      </c>
      <c r="Q66" s="11">
        <f t="shared" si="474"/>
        <v>0.22641509433962265</v>
      </c>
      <c r="R66" s="11">
        <f t="shared" si="474"/>
        <v>0.23783388218075374</v>
      </c>
      <c r="S66" s="11">
        <f t="shared" si="474"/>
        <v>0.29778786159954623</v>
      </c>
      <c r="T66" s="154">
        <f t="shared" ref="T66:Y66" si="475">IFERROR(T55/T40,"")</f>
        <v>0.20621683093252463</v>
      </c>
      <c r="U66" s="154">
        <f t="shared" si="475"/>
        <v>0.21118568232662194</v>
      </c>
      <c r="V66" s="154">
        <f t="shared" si="475"/>
        <v>0.26821472262777213</v>
      </c>
      <c r="W66" s="154">
        <f t="shared" si="475"/>
        <v>0.24609135710590721</v>
      </c>
      <c r="X66" s="154">
        <f t="shared" si="475"/>
        <v>0.25176878070895098</v>
      </c>
      <c r="Y66" s="155">
        <f t="shared" si="475"/>
        <v>0.26813740674559683</v>
      </c>
      <c r="Z66" s="177">
        <f t="shared" ref="Z66:CK66" si="476">IFERROR(Z55/Z40,"")</f>
        <v>0.1121003002332347</v>
      </c>
      <c r="AA66" s="177">
        <f t="shared" si="476"/>
        <v>0.10686166697752551</v>
      </c>
      <c r="AB66" s="177">
        <f t="shared" si="476"/>
        <v>0.22008560249072706</v>
      </c>
      <c r="AC66" s="177">
        <f t="shared" si="476"/>
        <v>0.21896633577289271</v>
      </c>
      <c r="AD66" s="177">
        <f t="shared" si="476"/>
        <v>0.22490056026779198</v>
      </c>
      <c r="AE66" s="177">
        <f t="shared" si="476"/>
        <v>0.23192447089136475</v>
      </c>
      <c r="AF66" s="177">
        <f t="shared" si="476"/>
        <v>0.22786674205760518</v>
      </c>
      <c r="AG66" s="177">
        <f t="shared" si="476"/>
        <v>0.23042567143432593</v>
      </c>
      <c r="AH66" s="177">
        <f t="shared" si="476"/>
        <v>0.2339869604616743</v>
      </c>
      <c r="AI66" s="177">
        <f t="shared" si="476"/>
        <v>0.23239280337538534</v>
      </c>
      <c r="AJ66" s="177">
        <f t="shared" si="476"/>
        <v>0.23567786007031133</v>
      </c>
      <c r="AK66" s="178">
        <f t="shared" si="476"/>
        <v>0.2398763652841939</v>
      </c>
      <c r="AL66" s="177">
        <f t="shared" si="476"/>
        <v>0.11299608712169333</v>
      </c>
      <c r="AM66" s="177">
        <f t="shared" si="476"/>
        <v>0.1085171420477001</v>
      </c>
      <c r="AN66" s="177">
        <f t="shared" si="476"/>
        <v>0.22453277713738451</v>
      </c>
      <c r="AO66" s="177">
        <f t="shared" si="476"/>
        <v>0.22105938091276722</v>
      </c>
      <c r="AP66" s="177">
        <f t="shared" si="476"/>
        <v>0.22652883451276351</v>
      </c>
      <c r="AQ66" s="177">
        <f t="shared" si="476"/>
        <v>0.22938195425314983</v>
      </c>
      <c r="AR66" s="177">
        <f t="shared" si="476"/>
        <v>0.22852919473363073</v>
      </c>
      <c r="AS66" s="177">
        <f t="shared" si="476"/>
        <v>0.23210965106755491</v>
      </c>
      <c r="AT66" s="177">
        <f t="shared" si="476"/>
        <v>0.2347335676299937</v>
      </c>
      <c r="AU66" s="177">
        <f t="shared" si="476"/>
        <v>0.23398362371317927</v>
      </c>
      <c r="AV66" s="177">
        <f t="shared" si="476"/>
        <v>0.23803708395640294</v>
      </c>
      <c r="AW66" s="178">
        <f t="shared" si="476"/>
        <v>0.24124055073744574</v>
      </c>
      <c r="AX66" s="177">
        <f t="shared" si="476"/>
        <v>0.1124017386423929</v>
      </c>
      <c r="AY66" s="177">
        <f t="shared" si="476"/>
        <v>0.10836133463653826</v>
      </c>
      <c r="AZ66" s="177">
        <f t="shared" si="476"/>
        <v>0.23947567025184238</v>
      </c>
      <c r="BA66" s="177">
        <f t="shared" si="476"/>
        <v>0.23830439695299352</v>
      </c>
      <c r="BB66" s="177">
        <f t="shared" si="476"/>
        <v>0.24022125729180832</v>
      </c>
      <c r="BC66" s="177">
        <f t="shared" si="476"/>
        <v>0.24147359736601601</v>
      </c>
      <c r="BD66" s="177">
        <f t="shared" si="476"/>
        <v>0.24280521616432807</v>
      </c>
      <c r="BE66" s="177">
        <f t="shared" si="476"/>
        <v>0.24455402258117767</v>
      </c>
      <c r="BF66" s="177">
        <f t="shared" si="476"/>
        <v>0.24661459394653598</v>
      </c>
      <c r="BG66" s="177">
        <f t="shared" si="476"/>
        <v>0.24828413715503886</v>
      </c>
      <c r="BH66" s="177">
        <f t="shared" si="476"/>
        <v>0.25068773094949742</v>
      </c>
      <c r="BI66" s="178">
        <f t="shared" si="476"/>
        <v>0.25343558081411349</v>
      </c>
      <c r="BJ66" s="177">
        <f t="shared" si="476"/>
        <v>0.1122272728005141</v>
      </c>
      <c r="BK66" s="177">
        <f t="shared" si="476"/>
        <v>0.10810096452365353</v>
      </c>
      <c r="BL66" s="177">
        <f t="shared" si="476"/>
        <v>0.23778415885861134</v>
      </c>
      <c r="BM66" s="177">
        <f t="shared" si="476"/>
        <v>0.23637494960583977</v>
      </c>
      <c r="BN66" s="177">
        <f t="shared" si="476"/>
        <v>0.2383024803880878</v>
      </c>
      <c r="BO66" s="177">
        <f t="shared" si="476"/>
        <v>0.23972045414474</v>
      </c>
      <c r="BP66" s="177">
        <f t="shared" si="476"/>
        <v>0.24328686286479626</v>
      </c>
      <c r="BQ66" s="177">
        <f t="shared" si="476"/>
        <v>0.24513845775559037</v>
      </c>
      <c r="BR66" s="177">
        <f t="shared" si="476"/>
        <v>0.24732671902357509</v>
      </c>
      <c r="BS66" s="177">
        <f t="shared" si="476"/>
        <v>0.2489083515980027</v>
      </c>
      <c r="BT66" s="177">
        <f t="shared" si="476"/>
        <v>0.25146851562264605</v>
      </c>
      <c r="BU66" s="178">
        <f t="shared" si="476"/>
        <v>0.25431252350243999</v>
      </c>
      <c r="BV66" s="177">
        <f t="shared" si="476"/>
        <v>0.11168182806304948</v>
      </c>
      <c r="BW66" s="177">
        <f t="shared" si="476"/>
        <v>0.10784053375115474</v>
      </c>
      <c r="BX66" s="177">
        <f t="shared" si="476"/>
        <v>0.23726210398791234</v>
      </c>
      <c r="BY66" s="177">
        <f t="shared" si="476"/>
        <v>0.23614708519217489</v>
      </c>
      <c r="BZ66" s="177">
        <f t="shared" si="476"/>
        <v>0.23830081601900582</v>
      </c>
      <c r="CA66" s="177">
        <f t="shared" si="476"/>
        <v>0.23977811124410478</v>
      </c>
      <c r="CB66" s="177">
        <f t="shared" si="476"/>
        <v>0.24359360638195582</v>
      </c>
      <c r="CC66" s="177">
        <f t="shared" si="476"/>
        <v>0.25034965677340426</v>
      </c>
      <c r="CD66" s="177">
        <f t="shared" si="476"/>
        <v>0.25253498489665788</v>
      </c>
      <c r="CE66" s="177">
        <f t="shared" si="476"/>
        <v>0.25434666339958778</v>
      </c>
      <c r="CF66" s="177">
        <f t="shared" si="476"/>
        <v>0.25947932121407802</v>
      </c>
      <c r="CG66" s="178">
        <f t="shared" si="476"/>
        <v>0.26236009577152641</v>
      </c>
      <c r="CH66" s="177">
        <f t="shared" si="476"/>
        <v>0.1118339159345586</v>
      </c>
      <c r="CI66" s="177">
        <f t="shared" si="476"/>
        <v>0.1079120138206581</v>
      </c>
      <c r="CJ66" s="177">
        <f t="shared" si="476"/>
        <v>0.23747416228701751</v>
      </c>
      <c r="CK66" s="177">
        <f t="shared" si="476"/>
        <v>0.23632824246651576</v>
      </c>
      <c r="CL66" s="177">
        <f t="shared" ref="CL66:CS66" si="477">IFERROR(CL55/CL40,"")</f>
        <v>0.23842501005233854</v>
      </c>
      <c r="CM66" s="177">
        <f t="shared" si="477"/>
        <v>0.23983399872911718</v>
      </c>
      <c r="CN66" s="177">
        <f t="shared" si="477"/>
        <v>0.24358868485490218</v>
      </c>
      <c r="CO66" s="177">
        <f t="shared" si="477"/>
        <v>0.2503286655923056</v>
      </c>
      <c r="CP66" s="177">
        <f t="shared" si="477"/>
        <v>0.25250167738361867</v>
      </c>
      <c r="CQ66" s="177">
        <f t="shared" si="477"/>
        <v>0.25937385754941106</v>
      </c>
      <c r="CR66" s="177">
        <f t="shared" si="477"/>
        <v>0.26459531288638205</v>
      </c>
      <c r="CS66" s="178">
        <f t="shared" si="477"/>
        <v>0.26751999036283297</v>
      </c>
    </row>
    <row r="68" spans="1:97" s="116" customFormat="1" x14ac:dyDescent="0.25">
      <c r="A68" s="63"/>
      <c r="B68" s="63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5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5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5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5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5"/>
      <c r="BJ68" s="114"/>
      <c r="BK68" s="114"/>
      <c r="BL68" s="114"/>
      <c r="BM68" s="114"/>
      <c r="BN68" s="114"/>
      <c r="BO68" s="114"/>
      <c r="BP68" s="114"/>
      <c r="BQ68" s="114"/>
      <c r="BR68" s="114"/>
      <c r="BS68" s="114"/>
      <c r="BT68" s="114"/>
      <c r="BU68" s="115"/>
      <c r="BV68" s="114"/>
      <c r="BW68" s="114"/>
      <c r="BX68" s="114"/>
      <c r="BY68" s="114"/>
      <c r="BZ68" s="114"/>
      <c r="CA68" s="114"/>
      <c r="CB68" s="114"/>
      <c r="CC68" s="114"/>
      <c r="CD68" s="114"/>
      <c r="CE68" s="114"/>
      <c r="CF68" s="114"/>
      <c r="CG68" s="115"/>
      <c r="CH68" s="114"/>
      <c r="CI68" s="114"/>
      <c r="CJ68" s="114"/>
      <c r="CK68" s="114"/>
      <c r="CL68" s="114"/>
      <c r="CM68" s="114"/>
      <c r="CN68" s="114"/>
      <c r="CO68" s="114"/>
      <c r="CP68" s="114"/>
      <c r="CQ68" s="114"/>
      <c r="CR68" s="114"/>
      <c r="CS68" s="115"/>
    </row>
    <row r="69" spans="1:97" s="104" customFormat="1" x14ac:dyDescent="0.25">
      <c r="A69" s="104" t="s">
        <v>12</v>
      </c>
      <c r="B69" s="104">
        <f t="shared" ref="B69:BM69" si="478">B32</f>
        <v>42005</v>
      </c>
      <c r="C69" s="104">
        <f t="shared" si="478"/>
        <v>42036</v>
      </c>
      <c r="D69" s="104">
        <f t="shared" si="478"/>
        <v>42064</v>
      </c>
      <c r="E69" s="104">
        <f t="shared" si="478"/>
        <v>42095</v>
      </c>
      <c r="F69" s="104">
        <f t="shared" si="478"/>
        <v>42125</v>
      </c>
      <c r="G69" s="104">
        <f t="shared" si="478"/>
        <v>42156</v>
      </c>
      <c r="H69" s="104">
        <f t="shared" si="478"/>
        <v>42186</v>
      </c>
      <c r="I69" s="104">
        <f t="shared" si="478"/>
        <v>42217</v>
      </c>
      <c r="J69" s="104">
        <f t="shared" si="478"/>
        <v>42248</v>
      </c>
      <c r="K69" s="104">
        <f t="shared" si="478"/>
        <v>42278</v>
      </c>
      <c r="L69" s="104">
        <f t="shared" si="478"/>
        <v>42309</v>
      </c>
      <c r="M69" s="105">
        <f t="shared" si="478"/>
        <v>42339</v>
      </c>
      <c r="N69" s="144">
        <f t="shared" si="478"/>
        <v>42370</v>
      </c>
      <c r="O69" s="144">
        <f t="shared" si="478"/>
        <v>42401</v>
      </c>
      <c r="P69" s="144">
        <f t="shared" si="478"/>
        <v>42430</v>
      </c>
      <c r="Q69" s="144">
        <f t="shared" si="478"/>
        <v>42461</v>
      </c>
      <c r="R69" s="144">
        <f t="shared" si="478"/>
        <v>42491</v>
      </c>
      <c r="S69" s="144">
        <f t="shared" si="478"/>
        <v>42522</v>
      </c>
      <c r="T69" s="144">
        <f t="shared" si="478"/>
        <v>42552</v>
      </c>
      <c r="U69" s="144">
        <f t="shared" si="478"/>
        <v>42583</v>
      </c>
      <c r="V69" s="104">
        <f t="shared" si="478"/>
        <v>42614</v>
      </c>
      <c r="W69" s="104">
        <f t="shared" si="478"/>
        <v>42644</v>
      </c>
      <c r="X69" s="104">
        <f t="shared" si="478"/>
        <v>42675</v>
      </c>
      <c r="Y69" s="105">
        <f t="shared" si="478"/>
        <v>42705</v>
      </c>
      <c r="Z69" s="104">
        <f t="shared" si="478"/>
        <v>42752</v>
      </c>
      <c r="AA69" s="104">
        <f t="shared" si="478"/>
        <v>42783</v>
      </c>
      <c r="AB69" s="104">
        <f t="shared" si="478"/>
        <v>42811</v>
      </c>
      <c r="AC69" s="104">
        <f t="shared" si="478"/>
        <v>42842</v>
      </c>
      <c r="AD69" s="104">
        <f t="shared" si="478"/>
        <v>42872</v>
      </c>
      <c r="AE69" s="104">
        <f t="shared" si="478"/>
        <v>42903</v>
      </c>
      <c r="AF69" s="104">
        <f t="shared" si="478"/>
        <v>42933</v>
      </c>
      <c r="AG69" s="104">
        <f t="shared" si="478"/>
        <v>42964</v>
      </c>
      <c r="AH69" s="104">
        <f t="shared" si="478"/>
        <v>42995</v>
      </c>
      <c r="AI69" s="104">
        <f t="shared" si="478"/>
        <v>43025</v>
      </c>
      <c r="AJ69" s="104">
        <f t="shared" si="478"/>
        <v>43056</v>
      </c>
      <c r="AK69" s="105">
        <f t="shared" si="478"/>
        <v>43086</v>
      </c>
      <c r="AL69" s="104">
        <f t="shared" si="478"/>
        <v>43118</v>
      </c>
      <c r="AM69" s="104">
        <f t="shared" si="478"/>
        <v>43149</v>
      </c>
      <c r="AN69" s="104">
        <f t="shared" si="478"/>
        <v>43177</v>
      </c>
      <c r="AO69" s="104">
        <f t="shared" si="478"/>
        <v>43208</v>
      </c>
      <c r="AP69" s="104">
        <f t="shared" si="478"/>
        <v>43238</v>
      </c>
      <c r="AQ69" s="104">
        <f t="shared" si="478"/>
        <v>43269</v>
      </c>
      <c r="AR69" s="104">
        <f t="shared" si="478"/>
        <v>43299</v>
      </c>
      <c r="AS69" s="104">
        <f t="shared" si="478"/>
        <v>43330</v>
      </c>
      <c r="AT69" s="104">
        <f t="shared" si="478"/>
        <v>43361</v>
      </c>
      <c r="AU69" s="104">
        <f t="shared" si="478"/>
        <v>43391</v>
      </c>
      <c r="AV69" s="104">
        <f t="shared" si="478"/>
        <v>43422</v>
      </c>
      <c r="AW69" s="105">
        <f t="shared" si="478"/>
        <v>43452</v>
      </c>
      <c r="AX69" s="104">
        <f t="shared" si="478"/>
        <v>43483</v>
      </c>
      <c r="AY69" s="104">
        <f t="shared" si="478"/>
        <v>43514</v>
      </c>
      <c r="AZ69" s="104">
        <f t="shared" si="478"/>
        <v>43542</v>
      </c>
      <c r="BA69" s="104">
        <f t="shared" si="478"/>
        <v>43573</v>
      </c>
      <c r="BB69" s="104">
        <f t="shared" si="478"/>
        <v>43603</v>
      </c>
      <c r="BC69" s="104">
        <f t="shared" si="478"/>
        <v>43634</v>
      </c>
      <c r="BD69" s="104">
        <f t="shared" si="478"/>
        <v>43664</v>
      </c>
      <c r="BE69" s="104">
        <f t="shared" si="478"/>
        <v>43695</v>
      </c>
      <c r="BF69" s="104">
        <f t="shared" si="478"/>
        <v>43726</v>
      </c>
      <c r="BG69" s="104">
        <f t="shared" si="478"/>
        <v>43756</v>
      </c>
      <c r="BH69" s="104">
        <f t="shared" si="478"/>
        <v>43787</v>
      </c>
      <c r="BI69" s="105">
        <f t="shared" si="478"/>
        <v>43817</v>
      </c>
      <c r="BJ69" s="104">
        <f t="shared" si="478"/>
        <v>43848</v>
      </c>
      <c r="BK69" s="104">
        <f t="shared" si="478"/>
        <v>43879</v>
      </c>
      <c r="BL69" s="104">
        <f t="shared" si="478"/>
        <v>43908</v>
      </c>
      <c r="BM69" s="104">
        <f t="shared" si="478"/>
        <v>43939</v>
      </c>
      <c r="BN69" s="104">
        <f t="shared" ref="BN69:CS69" si="479">BN32</f>
        <v>43969</v>
      </c>
      <c r="BO69" s="104">
        <f t="shared" si="479"/>
        <v>44000</v>
      </c>
      <c r="BP69" s="104">
        <f t="shared" si="479"/>
        <v>44030</v>
      </c>
      <c r="BQ69" s="104">
        <f t="shared" si="479"/>
        <v>44061</v>
      </c>
      <c r="BR69" s="104">
        <f t="shared" si="479"/>
        <v>44092</v>
      </c>
      <c r="BS69" s="104">
        <f t="shared" si="479"/>
        <v>44122</v>
      </c>
      <c r="BT69" s="104">
        <f t="shared" si="479"/>
        <v>44153</v>
      </c>
      <c r="BU69" s="105">
        <f t="shared" si="479"/>
        <v>44183</v>
      </c>
      <c r="BV69" s="104">
        <f t="shared" si="479"/>
        <v>44214</v>
      </c>
      <c r="BW69" s="104">
        <f t="shared" si="479"/>
        <v>44245</v>
      </c>
      <c r="BX69" s="104">
        <f t="shared" si="479"/>
        <v>44273</v>
      </c>
      <c r="BY69" s="104">
        <f t="shared" si="479"/>
        <v>44304</v>
      </c>
      <c r="BZ69" s="104">
        <f t="shared" si="479"/>
        <v>44334</v>
      </c>
      <c r="CA69" s="104">
        <f t="shared" si="479"/>
        <v>44365</v>
      </c>
      <c r="CB69" s="104">
        <f t="shared" si="479"/>
        <v>44395</v>
      </c>
      <c r="CC69" s="104">
        <f t="shared" si="479"/>
        <v>44426</v>
      </c>
      <c r="CD69" s="104">
        <f t="shared" si="479"/>
        <v>44457</v>
      </c>
      <c r="CE69" s="104">
        <f t="shared" si="479"/>
        <v>44487</v>
      </c>
      <c r="CF69" s="104">
        <f t="shared" si="479"/>
        <v>44518</v>
      </c>
      <c r="CG69" s="105">
        <f t="shared" si="479"/>
        <v>44548</v>
      </c>
      <c r="CH69" s="104">
        <f t="shared" si="479"/>
        <v>44579</v>
      </c>
      <c r="CI69" s="104">
        <f t="shared" si="479"/>
        <v>44610</v>
      </c>
      <c r="CJ69" s="104">
        <f t="shared" si="479"/>
        <v>44638</v>
      </c>
      <c r="CK69" s="104">
        <f t="shared" si="479"/>
        <v>44669</v>
      </c>
      <c r="CL69" s="104">
        <f t="shared" si="479"/>
        <v>44699</v>
      </c>
      <c r="CM69" s="104">
        <f t="shared" si="479"/>
        <v>44730</v>
      </c>
      <c r="CN69" s="104">
        <f t="shared" si="479"/>
        <v>44760</v>
      </c>
      <c r="CO69" s="104">
        <f t="shared" si="479"/>
        <v>44791</v>
      </c>
      <c r="CP69" s="104">
        <f t="shared" si="479"/>
        <v>44822</v>
      </c>
      <c r="CQ69" s="104">
        <f t="shared" si="479"/>
        <v>44852</v>
      </c>
      <c r="CR69" s="104">
        <f t="shared" si="479"/>
        <v>44883</v>
      </c>
      <c r="CS69" s="105">
        <f t="shared" si="479"/>
        <v>44913</v>
      </c>
    </row>
    <row r="70" spans="1:97" x14ac:dyDescent="0.25">
      <c r="A70" t="s">
        <v>4</v>
      </c>
      <c r="B70">
        <v>22</v>
      </c>
      <c r="C70">
        <v>8</v>
      </c>
      <c r="D70">
        <v>41</v>
      </c>
      <c r="E70">
        <v>19</v>
      </c>
      <c r="F70">
        <v>19</v>
      </c>
      <c r="G70">
        <v>26</v>
      </c>
      <c r="H70">
        <v>46</v>
      </c>
      <c r="I70">
        <v>23</v>
      </c>
      <c r="J70">
        <v>52</v>
      </c>
      <c r="K70">
        <v>34</v>
      </c>
      <c r="L70">
        <v>54</v>
      </c>
      <c r="M70" s="36">
        <v>100</v>
      </c>
      <c r="N70">
        <v>17</v>
      </c>
      <c r="O70">
        <v>12</v>
      </c>
      <c r="P70">
        <v>44</v>
      </c>
      <c r="Q70">
        <v>25</v>
      </c>
      <c r="R70">
        <v>24</v>
      </c>
      <c r="S70">
        <v>34</v>
      </c>
      <c r="T70" s="156">
        <v>34</v>
      </c>
      <c r="U70" s="156">
        <v>30</v>
      </c>
      <c r="V70" s="156">
        <f t="shared" ref="V70:Y70" si="480">V81*V48</f>
        <v>27.456</v>
      </c>
      <c r="W70" s="156">
        <f t="shared" si="480"/>
        <v>24.024000000000001</v>
      </c>
      <c r="X70" s="156">
        <f t="shared" si="480"/>
        <v>28.080000000000002</v>
      </c>
      <c r="Y70" s="157">
        <f t="shared" si="480"/>
        <v>32.448</v>
      </c>
      <c r="Z70" s="15">
        <f t="shared" ref="Z70:CK70" si="481">Z81*Z48</f>
        <v>19.833333333333336</v>
      </c>
      <c r="AA70" s="15">
        <f t="shared" si="481"/>
        <v>21</v>
      </c>
      <c r="AB70" s="15">
        <f t="shared" si="481"/>
        <v>22.050000000000004</v>
      </c>
      <c r="AC70" s="15">
        <f t="shared" si="481"/>
        <v>27.439999999999998</v>
      </c>
      <c r="AD70" s="15">
        <f t="shared" si="481"/>
        <v>27.714399999999998</v>
      </c>
      <c r="AE70" s="15">
        <f t="shared" si="481"/>
        <v>29.391121199999994</v>
      </c>
      <c r="AF70" s="15">
        <f t="shared" si="481"/>
        <v>26.716529170799998</v>
      </c>
      <c r="AG70" s="15">
        <f t="shared" si="481"/>
        <v>29.981882736119992</v>
      </c>
      <c r="AH70" s="15">
        <f t="shared" si="481"/>
        <v>33.16567314095559</v>
      </c>
      <c r="AI70" s="15">
        <f t="shared" si="481"/>
        <v>30.147596885128632</v>
      </c>
      <c r="AJ70" s="15">
        <f t="shared" si="481"/>
        <v>32.361333467997987</v>
      </c>
      <c r="AK70" s="96">
        <f t="shared" si="481"/>
        <v>34.170626202799681</v>
      </c>
      <c r="AL70" s="15">
        <f t="shared" si="481"/>
        <v>31.558799999999998</v>
      </c>
      <c r="AM70" s="15">
        <f t="shared" si="481"/>
        <v>33.093899999999998</v>
      </c>
      <c r="AN70" s="15">
        <f t="shared" si="481"/>
        <v>34.407922499999998</v>
      </c>
      <c r="AO70" s="15">
        <f t="shared" si="481"/>
        <v>42.818747999999999</v>
      </c>
      <c r="AP70" s="15">
        <f t="shared" si="481"/>
        <v>43.246935479999991</v>
      </c>
      <c r="AQ70" s="15">
        <f t="shared" si="481"/>
        <v>45.863375076539988</v>
      </c>
      <c r="AR70" s="15">
        <f t="shared" si="481"/>
        <v>42.499318778450089</v>
      </c>
      <c r="AS70" s="15">
        <f t="shared" si="481"/>
        <v>47.693679962482882</v>
      </c>
      <c r="AT70" s="15">
        <f t="shared" si="481"/>
        <v>52.758294548975108</v>
      </c>
      <c r="AU70" s="15">
        <f t="shared" si="481"/>
        <v>48.870761930637777</v>
      </c>
      <c r="AV70" s="15">
        <f t="shared" si="481"/>
        <v>52.459339618298138</v>
      </c>
      <c r="AW70" s="96">
        <f t="shared" si="481"/>
        <v>55.392293606048426</v>
      </c>
      <c r="AX70" s="15">
        <f t="shared" si="481"/>
        <v>44.182320000000004</v>
      </c>
      <c r="AY70" s="15">
        <f t="shared" si="481"/>
        <v>46.33146</v>
      </c>
      <c r="AZ70" s="15">
        <f t="shared" si="481"/>
        <v>51.061356990000007</v>
      </c>
      <c r="BA70" s="15">
        <f t="shared" si="481"/>
        <v>63.543022032000003</v>
      </c>
      <c r="BB70" s="15">
        <f t="shared" si="481"/>
        <v>64.17845225232</v>
      </c>
      <c r="BC70" s="15">
        <f t="shared" si="481"/>
        <v>67.41916136251379</v>
      </c>
      <c r="BD70" s="15">
        <f t="shared" si="481"/>
        <v>62.473998604321643</v>
      </c>
      <c r="BE70" s="15">
        <f t="shared" si="481"/>
        <v>70.109709544849835</v>
      </c>
      <c r="BF70" s="15">
        <f t="shared" si="481"/>
        <v>77.554692986993416</v>
      </c>
      <c r="BG70" s="15">
        <f t="shared" si="481"/>
        <v>71.840020038037522</v>
      </c>
      <c r="BH70" s="15">
        <f t="shared" si="481"/>
        <v>77.11522923889828</v>
      </c>
      <c r="BI70" s="96">
        <f t="shared" si="481"/>
        <v>82.977655821860552</v>
      </c>
      <c r="BJ70" s="15">
        <f t="shared" si="481"/>
        <v>56.332457999999995</v>
      </c>
      <c r="BK70" s="15">
        <f t="shared" si="481"/>
        <v>59.072611499999994</v>
      </c>
      <c r="BL70" s="15">
        <f t="shared" si="481"/>
        <v>65.103230162250014</v>
      </c>
      <c r="BM70" s="15">
        <f t="shared" si="481"/>
        <v>81.0173530908</v>
      </c>
      <c r="BN70" s="15">
        <f t="shared" si="481"/>
        <v>81.827526621708017</v>
      </c>
      <c r="BO70" s="15">
        <f t="shared" si="481"/>
        <v>85.959430737205096</v>
      </c>
      <c r="BP70" s="15">
        <f t="shared" si="481"/>
        <v>80.450891702715211</v>
      </c>
      <c r="BQ70" s="15">
        <f t="shared" si="481"/>
        <v>90.283778466380383</v>
      </c>
      <c r="BR70" s="15">
        <f t="shared" si="481"/>
        <v>99.871055894000762</v>
      </c>
      <c r="BS70" s="15">
        <f t="shared" si="481"/>
        <v>92.511985803982839</v>
      </c>
      <c r="BT70" s="15">
        <f t="shared" si="481"/>
        <v>99.305136452391253</v>
      </c>
      <c r="BU70" s="96">
        <f t="shared" si="481"/>
        <v>106.85447628460092</v>
      </c>
      <c r="BV70" s="15">
        <f t="shared" si="481"/>
        <v>69.626918087999996</v>
      </c>
      <c r="BW70" s="15">
        <f t="shared" si="481"/>
        <v>73.013747813999998</v>
      </c>
      <c r="BX70" s="15">
        <f t="shared" si="481"/>
        <v>80.467592480541015</v>
      </c>
      <c r="BY70" s="15">
        <f t="shared" si="481"/>
        <v>100.13744842022881</v>
      </c>
      <c r="BZ70" s="15">
        <f t="shared" si="481"/>
        <v>101.13882290443111</v>
      </c>
      <c r="CA70" s="15">
        <f t="shared" si="481"/>
        <v>106.24585639118548</v>
      </c>
      <c r="CB70" s="15">
        <f t="shared" si="481"/>
        <v>99.437302144556</v>
      </c>
      <c r="CC70" s="15">
        <f t="shared" si="481"/>
        <v>113.82256518813509</v>
      </c>
      <c r="CD70" s="15">
        <f t="shared" si="481"/>
        <v>125.90943758668465</v>
      </c>
      <c r="CE70" s="15">
        <f t="shared" si="481"/>
        <v>116.63171074279727</v>
      </c>
      <c r="CF70" s="15">
        <f t="shared" si="481"/>
        <v>126.42338311481028</v>
      </c>
      <c r="CG70" s="96">
        <f t="shared" si="481"/>
        <v>142.63790330278809</v>
      </c>
      <c r="CH70" s="15">
        <f t="shared" si="481"/>
        <v>83.668346569080001</v>
      </c>
      <c r="CI70" s="15">
        <f t="shared" si="481"/>
        <v>87.738186956490011</v>
      </c>
      <c r="CJ70" s="15">
        <f t="shared" si="481"/>
        <v>96.69522363078346</v>
      </c>
      <c r="CK70" s="15">
        <f t="shared" si="481"/>
        <v>120.33183385164163</v>
      </c>
      <c r="CL70" s="15">
        <f t="shared" ref="CL70:CS70" si="482">CL81*CL48</f>
        <v>121.53515219015804</v>
      </c>
      <c r="CM70" s="15">
        <f t="shared" si="482"/>
        <v>127.67210409674122</v>
      </c>
      <c r="CN70" s="15">
        <f t="shared" si="482"/>
        <v>119.4904914103748</v>
      </c>
      <c r="CO70" s="15">
        <f t="shared" si="482"/>
        <v>136.77678250107567</v>
      </c>
      <c r="CP70" s="15">
        <f t="shared" si="482"/>
        <v>151.30117416666607</v>
      </c>
      <c r="CQ70" s="15">
        <f t="shared" si="482"/>
        <v>142.95548785744663</v>
      </c>
      <c r="CR70" s="15">
        <f t="shared" si="482"/>
        <v>154.95714068382298</v>
      </c>
      <c r="CS70" s="96">
        <f t="shared" si="482"/>
        <v>174.83127807822737</v>
      </c>
    </row>
    <row r="71" spans="1:97" x14ac:dyDescent="0.25">
      <c r="A71" t="s">
        <v>5</v>
      </c>
      <c r="B71">
        <v>101</v>
      </c>
      <c r="C71">
        <v>61</v>
      </c>
      <c r="D71">
        <v>102</v>
      </c>
      <c r="E71">
        <v>132</v>
      </c>
      <c r="F71">
        <v>106.5</v>
      </c>
      <c r="G71">
        <v>133</v>
      </c>
      <c r="H71">
        <v>214</v>
      </c>
      <c r="I71">
        <v>125</v>
      </c>
      <c r="J71">
        <v>285</v>
      </c>
      <c r="K71">
        <v>173</v>
      </c>
      <c r="L71">
        <v>431</v>
      </c>
      <c r="M71" s="36">
        <v>247</v>
      </c>
      <c r="N71">
        <v>63</v>
      </c>
      <c r="O71">
        <v>47</v>
      </c>
      <c r="P71">
        <v>307</v>
      </c>
      <c r="Q71">
        <v>235</v>
      </c>
      <c r="R71">
        <v>304</v>
      </c>
      <c r="S71">
        <v>755</v>
      </c>
      <c r="T71" s="156">
        <v>383</v>
      </c>
      <c r="U71" s="156">
        <v>440</v>
      </c>
      <c r="V71" s="156">
        <f t="shared" ref="V71:Y71" si="483">V82*V49</f>
        <v>655.68022704000009</v>
      </c>
      <c r="W71" s="156">
        <f t="shared" si="483"/>
        <v>612.02233007040013</v>
      </c>
      <c r="X71" s="156">
        <f t="shared" si="483"/>
        <v>612.64979099952006</v>
      </c>
      <c r="Y71" s="157">
        <f t="shared" si="483"/>
        <v>713.6524470811853</v>
      </c>
      <c r="Z71" s="15">
        <f t="shared" ref="Z71:CK71" si="484">Z82*Z49</f>
        <v>50.168152985614952</v>
      </c>
      <c r="AA71" s="15">
        <f t="shared" si="484"/>
        <v>44.705203675366029</v>
      </c>
      <c r="AB71" s="15">
        <f t="shared" si="484"/>
        <v>300.3971998880682</v>
      </c>
      <c r="AC71" s="15">
        <f t="shared" si="484"/>
        <v>311.59199303029214</v>
      </c>
      <c r="AD71" s="15">
        <f t="shared" si="484"/>
        <v>412.80017722474071</v>
      </c>
      <c r="AE71" s="15">
        <f t="shared" si="484"/>
        <v>573.15948576706103</v>
      </c>
      <c r="AF71" s="15">
        <f t="shared" si="484"/>
        <v>354.61443398788259</v>
      </c>
      <c r="AG71" s="15">
        <f t="shared" si="484"/>
        <v>461.90622493695014</v>
      </c>
      <c r="AH71" s="15">
        <f t="shared" si="484"/>
        <v>576.66781624062423</v>
      </c>
      <c r="AI71" s="15">
        <f t="shared" si="484"/>
        <v>409.68614830178944</v>
      </c>
      <c r="AJ71" s="15">
        <f t="shared" si="484"/>
        <v>515.27901961467512</v>
      </c>
      <c r="AK71" s="96">
        <f t="shared" si="484"/>
        <v>640.12510957492418</v>
      </c>
      <c r="AL71" s="15">
        <f t="shared" si="484"/>
        <v>67.947319126073722</v>
      </c>
      <c r="AM71" s="15">
        <f t="shared" si="484"/>
        <v>59.976993267668099</v>
      </c>
      <c r="AN71" s="15">
        <f t="shared" si="484"/>
        <v>475.16977496067773</v>
      </c>
      <c r="AO71" s="15">
        <f t="shared" si="484"/>
        <v>408.86995428350974</v>
      </c>
      <c r="AP71" s="15">
        <f t="shared" si="484"/>
        <v>536.67966893617825</v>
      </c>
      <c r="AQ71" s="15">
        <f t="shared" si="484"/>
        <v>594.52334062156945</v>
      </c>
      <c r="AR71" s="15">
        <f t="shared" si="484"/>
        <v>450.63184275637991</v>
      </c>
      <c r="AS71" s="15">
        <f t="shared" si="484"/>
        <v>585.80187264897336</v>
      </c>
      <c r="AT71" s="15">
        <f t="shared" si="484"/>
        <v>663.90882559478223</v>
      </c>
      <c r="AU71" s="15">
        <f t="shared" si="484"/>
        <v>504.67320408704995</v>
      </c>
      <c r="AV71" s="15">
        <f t="shared" si="484"/>
        <v>644.17116726418942</v>
      </c>
      <c r="AW71" s="96">
        <f t="shared" si="484"/>
        <v>730.47330335190588</v>
      </c>
      <c r="AX71" s="15">
        <f t="shared" si="484"/>
        <v>86.5696929979093</v>
      </c>
      <c r="AY71" s="15">
        <f t="shared" si="484"/>
        <v>76.194421177433682</v>
      </c>
      <c r="AZ71" s="15">
        <f t="shared" si="484"/>
        <v>662.2702142313035</v>
      </c>
      <c r="BA71" s="15">
        <f t="shared" si="484"/>
        <v>664.43183589719263</v>
      </c>
      <c r="BB71" s="15">
        <f t="shared" si="484"/>
        <v>747.9926833964139</v>
      </c>
      <c r="BC71" s="15">
        <f t="shared" si="484"/>
        <v>813.66499290741774</v>
      </c>
      <c r="BD71" s="15">
        <f t="shared" si="484"/>
        <v>730.20535265311526</v>
      </c>
      <c r="BE71" s="15">
        <f t="shared" si="484"/>
        <v>810.88134974567231</v>
      </c>
      <c r="BF71" s="15">
        <f t="shared" si="484"/>
        <v>912.30914628172866</v>
      </c>
      <c r="BG71" s="15">
        <f t="shared" si="484"/>
        <v>823.227167339532</v>
      </c>
      <c r="BH71" s="15">
        <f t="shared" si="484"/>
        <v>898.03051150661236</v>
      </c>
      <c r="BI71" s="96">
        <f t="shared" si="484"/>
        <v>1011.3821184075683</v>
      </c>
      <c r="BJ71" s="15">
        <f t="shared" si="484"/>
        <v>104.95510527229862</v>
      </c>
      <c r="BK71" s="15">
        <f t="shared" si="484"/>
        <v>92.529794559006248</v>
      </c>
      <c r="BL71" s="15">
        <f t="shared" si="484"/>
        <v>786.74569082369123</v>
      </c>
      <c r="BM71" s="15">
        <f t="shared" si="484"/>
        <v>781.53987017312659</v>
      </c>
      <c r="BN71" s="15">
        <f t="shared" si="484"/>
        <v>877.10214604829389</v>
      </c>
      <c r="BO71" s="15">
        <f t="shared" si="484"/>
        <v>951.17627044806807</v>
      </c>
      <c r="BP71" s="15">
        <f t="shared" si="484"/>
        <v>848.03376115712319</v>
      </c>
      <c r="BQ71" s="15">
        <f t="shared" si="484"/>
        <v>939.43779053628862</v>
      </c>
      <c r="BR71" s="15">
        <f t="shared" si="484"/>
        <v>1054.4424144633463</v>
      </c>
      <c r="BS71" s="15">
        <f t="shared" si="484"/>
        <v>934.4291934156563</v>
      </c>
      <c r="BT71" s="15">
        <f t="shared" si="484"/>
        <v>1017.131865084424</v>
      </c>
      <c r="BU71" s="96">
        <f t="shared" si="484"/>
        <v>1143.0077910383734</v>
      </c>
      <c r="BV71" s="15">
        <f t="shared" si="484"/>
        <v>121.48163877568277</v>
      </c>
      <c r="BW71" s="15">
        <f t="shared" si="484"/>
        <v>107.18570454814856</v>
      </c>
      <c r="BX71" s="15">
        <f t="shared" si="484"/>
        <v>913.22395657049083</v>
      </c>
      <c r="BY71" s="15">
        <f t="shared" si="484"/>
        <v>920.82017096296897</v>
      </c>
      <c r="BZ71" s="15">
        <f t="shared" si="484"/>
        <v>1032.6042563507624</v>
      </c>
      <c r="CA71" s="15">
        <f t="shared" si="484"/>
        <v>1118.7817740346807</v>
      </c>
      <c r="CB71" s="15">
        <f t="shared" si="484"/>
        <v>1010.5380110385699</v>
      </c>
      <c r="CC71" s="15">
        <f t="shared" si="484"/>
        <v>1140.1120603551162</v>
      </c>
      <c r="CD71" s="15">
        <f t="shared" si="484"/>
        <v>1277.8829036504626</v>
      </c>
      <c r="CE71" s="15">
        <f t="shared" si="484"/>
        <v>1149.166812178807</v>
      </c>
      <c r="CF71" s="15">
        <f t="shared" si="484"/>
        <v>1260.7229266109637</v>
      </c>
      <c r="CG71" s="96">
        <f t="shared" si="484"/>
        <v>1414.2713581515225</v>
      </c>
      <c r="CH71" s="15">
        <f t="shared" si="484"/>
        <v>145.33542978433204</v>
      </c>
      <c r="CI71" s="15">
        <f t="shared" si="484"/>
        <v>128.07078638388154</v>
      </c>
      <c r="CJ71" s="15">
        <f t="shared" si="484"/>
        <v>1091.926755277492</v>
      </c>
      <c r="CK71" s="15">
        <f t="shared" si="484"/>
        <v>1099.507895070961</v>
      </c>
      <c r="CL71" s="15">
        <f t="shared" ref="CL71:CS71" si="485">CL82*CL49</f>
        <v>1231.8868608160617</v>
      </c>
      <c r="CM71" s="15">
        <f t="shared" si="485"/>
        <v>1333.7182417655081</v>
      </c>
      <c r="CN71" s="15">
        <f t="shared" si="485"/>
        <v>1203.810883005511</v>
      </c>
      <c r="CO71" s="15">
        <f t="shared" si="485"/>
        <v>1357.3929624744414</v>
      </c>
      <c r="CP71" s="15">
        <f t="shared" si="485"/>
        <v>1520.6284005877726</v>
      </c>
      <c r="CQ71" s="15">
        <f t="shared" si="485"/>
        <v>1394.1167944836322</v>
      </c>
      <c r="CR71" s="15">
        <f t="shared" si="485"/>
        <v>1528.8031582796152</v>
      </c>
      <c r="CS71" s="96">
        <f t="shared" si="485"/>
        <v>1714.3551859678469</v>
      </c>
    </row>
    <row r="72" spans="1:97" x14ac:dyDescent="0.25">
      <c r="A72" t="s">
        <v>6</v>
      </c>
      <c r="B72">
        <v>67</v>
      </c>
      <c r="C72">
        <v>76</v>
      </c>
      <c r="D72">
        <v>80</v>
      </c>
      <c r="E72">
        <v>83</v>
      </c>
      <c r="F72">
        <v>117.5</v>
      </c>
      <c r="G72">
        <v>101</v>
      </c>
      <c r="H72">
        <v>132</v>
      </c>
      <c r="I72">
        <v>102</v>
      </c>
      <c r="J72">
        <v>188</v>
      </c>
      <c r="K72">
        <v>193</v>
      </c>
      <c r="L72">
        <v>132</v>
      </c>
      <c r="M72" s="36">
        <v>358</v>
      </c>
      <c r="N72">
        <v>73</v>
      </c>
      <c r="O72">
        <v>61</v>
      </c>
      <c r="P72">
        <v>39</v>
      </c>
      <c r="Q72">
        <v>100</v>
      </c>
      <c r="R72">
        <v>156</v>
      </c>
      <c r="S72">
        <v>301</v>
      </c>
      <c r="T72" s="156">
        <v>266</v>
      </c>
      <c r="U72" s="156">
        <v>242</v>
      </c>
      <c r="V72" s="156">
        <f t="shared" ref="V72:Y72" si="486">V83*V50</f>
        <v>390.72</v>
      </c>
      <c r="W72" s="156">
        <f t="shared" si="486"/>
        <v>345.41062940800003</v>
      </c>
      <c r="X72" s="156">
        <f t="shared" si="486"/>
        <v>368.98737581056008</v>
      </c>
      <c r="Y72" s="157">
        <f t="shared" si="486"/>
        <v>430.15836389328001</v>
      </c>
      <c r="Z72" s="15">
        <f t="shared" ref="Z72:CK72" si="487">Z83*Z50</f>
        <v>151.86750418880166</v>
      </c>
      <c r="AA72" s="15">
        <f t="shared" si="487"/>
        <v>53.20175256146468</v>
      </c>
      <c r="AB72" s="15">
        <f t="shared" si="487"/>
        <v>95.781767009970309</v>
      </c>
      <c r="AC72" s="15">
        <f t="shared" si="487"/>
        <v>240.90773804444089</v>
      </c>
      <c r="AD72" s="15">
        <f t="shared" si="487"/>
        <v>259.37465353895203</v>
      </c>
      <c r="AE72" s="15">
        <f t="shared" si="487"/>
        <v>335.0315724082941</v>
      </c>
      <c r="AF72" s="15">
        <f t="shared" si="487"/>
        <v>398.72599940989181</v>
      </c>
      <c r="AG72" s="15">
        <f t="shared" si="487"/>
        <v>290.055538004342</v>
      </c>
      <c r="AH72" s="15">
        <f t="shared" si="487"/>
        <v>380.83696913168961</v>
      </c>
      <c r="AI72" s="15">
        <f t="shared" si="487"/>
        <v>399.38365330493542</v>
      </c>
      <c r="AJ72" s="15">
        <f t="shared" si="487"/>
        <v>328.39921411492662</v>
      </c>
      <c r="AK72" s="96">
        <f t="shared" si="487"/>
        <v>424.84229372312012</v>
      </c>
      <c r="AL72" s="15">
        <f t="shared" si="487"/>
        <v>199.19632479654939</v>
      </c>
      <c r="AM72" s="15">
        <f t="shared" si="487"/>
        <v>71.363154395530174</v>
      </c>
      <c r="AN72" s="15">
        <f t="shared" si="487"/>
        <v>127.24205049399954</v>
      </c>
      <c r="AO72" s="15">
        <f t="shared" si="487"/>
        <v>381.06905029579707</v>
      </c>
      <c r="AP72" s="15">
        <f t="shared" si="487"/>
        <v>340.35053886786659</v>
      </c>
      <c r="AQ72" s="15">
        <f t="shared" si="487"/>
        <v>435.57305273480898</v>
      </c>
      <c r="AR72" s="15">
        <f t="shared" si="487"/>
        <v>421.61888432949559</v>
      </c>
      <c r="AS72" s="15">
        <f t="shared" si="487"/>
        <v>368.59261514734681</v>
      </c>
      <c r="AT72" s="15">
        <f t="shared" si="487"/>
        <v>482.98766642894969</v>
      </c>
      <c r="AU72" s="15">
        <f t="shared" si="487"/>
        <v>468.56246061732662</v>
      </c>
      <c r="AV72" s="15">
        <f t="shared" si="487"/>
        <v>404.53963184755605</v>
      </c>
      <c r="AW72" s="96">
        <f t="shared" si="487"/>
        <v>531.11255423414832</v>
      </c>
      <c r="AX72" s="15">
        <f t="shared" si="487"/>
        <v>220.85383968886515</v>
      </c>
      <c r="AY72" s="15">
        <f t="shared" si="487"/>
        <v>90.921708859780168</v>
      </c>
      <c r="AZ72" s="15">
        <f t="shared" si="487"/>
        <v>171.34640951681797</v>
      </c>
      <c r="BA72" s="15">
        <f t="shared" si="487"/>
        <v>531.11686575014505</v>
      </c>
      <c r="BB72" s="15">
        <f t="shared" si="487"/>
        <v>553.08474251881694</v>
      </c>
      <c r="BC72" s="15">
        <f t="shared" si="487"/>
        <v>601.34907064328456</v>
      </c>
      <c r="BD72" s="15">
        <f t="shared" si="487"/>
        <v>577.02785254642731</v>
      </c>
      <c r="BE72" s="15">
        <f t="shared" si="487"/>
        <v>597.26871248756595</v>
      </c>
      <c r="BF72" s="15">
        <f t="shared" si="487"/>
        <v>668.56339856581997</v>
      </c>
      <c r="BG72" s="15">
        <f t="shared" si="487"/>
        <v>643.87428204843388</v>
      </c>
      <c r="BH72" s="15">
        <f t="shared" si="487"/>
        <v>659.88844366105377</v>
      </c>
      <c r="BI72" s="96">
        <f t="shared" si="487"/>
        <v>740.41699316055417</v>
      </c>
      <c r="BJ72" s="15">
        <f t="shared" si="487"/>
        <v>282.90293316358162</v>
      </c>
      <c r="BK72" s="15">
        <f t="shared" si="487"/>
        <v>110.23138923625356</v>
      </c>
      <c r="BL72" s="15">
        <f t="shared" si="487"/>
        <v>208.08148189870562</v>
      </c>
      <c r="BM72" s="15">
        <f t="shared" si="487"/>
        <v>630.9417160451859</v>
      </c>
      <c r="BN72" s="15">
        <f t="shared" si="487"/>
        <v>650.56752929246522</v>
      </c>
      <c r="BO72" s="15">
        <f t="shared" si="487"/>
        <v>705.14668404295355</v>
      </c>
      <c r="BP72" s="15">
        <f t="shared" si="487"/>
        <v>681.29237163843663</v>
      </c>
      <c r="BQ72" s="15">
        <f t="shared" si="487"/>
        <v>693.64601455190689</v>
      </c>
      <c r="BR72" s="15">
        <f t="shared" si="487"/>
        <v>774.5568721972669</v>
      </c>
      <c r="BS72" s="15">
        <f t="shared" si="487"/>
        <v>744.18672150892326</v>
      </c>
      <c r="BT72" s="15">
        <f t="shared" si="487"/>
        <v>749.02657567445499</v>
      </c>
      <c r="BU72" s="96">
        <f t="shared" si="487"/>
        <v>838.61484386552559</v>
      </c>
      <c r="BV72" s="15">
        <f t="shared" si="487"/>
        <v>319.65908297134092</v>
      </c>
      <c r="BW72" s="15">
        <f t="shared" si="487"/>
        <v>127.58874162622202</v>
      </c>
      <c r="BX72" s="15">
        <f t="shared" si="487"/>
        <v>241.03976829336554</v>
      </c>
      <c r="BY72" s="15">
        <f t="shared" si="487"/>
        <v>732.37273112854405</v>
      </c>
      <c r="BZ72" s="15">
        <f t="shared" si="487"/>
        <v>766.5069005543395</v>
      </c>
      <c r="CA72" s="15">
        <f t="shared" si="487"/>
        <v>830.16267897067507</v>
      </c>
      <c r="CB72" s="15">
        <f t="shared" si="487"/>
        <v>801.34199291881964</v>
      </c>
      <c r="CC72" s="15">
        <f t="shared" si="487"/>
        <v>843.09706751857391</v>
      </c>
      <c r="CD72" s="15">
        <f t="shared" si="487"/>
        <v>940.01075996625957</v>
      </c>
      <c r="CE72" s="15">
        <f t="shared" si="487"/>
        <v>901.88281075922009</v>
      </c>
      <c r="CF72" s="15">
        <f t="shared" si="487"/>
        <v>930.1884801662103</v>
      </c>
      <c r="CG72" s="96">
        <f t="shared" si="487"/>
        <v>1039.4531884710807</v>
      </c>
      <c r="CH72" s="15">
        <f t="shared" si="487"/>
        <v>384.00190598115677</v>
      </c>
      <c r="CI72" s="15">
        <f t="shared" si="487"/>
        <v>152.64170607814435</v>
      </c>
      <c r="CJ72" s="15">
        <f t="shared" si="487"/>
        <v>288.00624864347316</v>
      </c>
      <c r="CK72" s="15">
        <f t="shared" si="487"/>
        <v>875.68594122090167</v>
      </c>
      <c r="CL72" s="15">
        <f t="shared" ref="CL72:CS72" si="488">CL83*CL50</f>
        <v>915.24970386401424</v>
      </c>
      <c r="CM72" s="15">
        <f t="shared" si="488"/>
        <v>990.37602283178126</v>
      </c>
      <c r="CN72" s="15">
        <f t="shared" si="488"/>
        <v>955.293032701323</v>
      </c>
      <c r="CO72" s="15">
        <f t="shared" si="488"/>
        <v>1004.3456200779704</v>
      </c>
      <c r="CP72" s="15">
        <f t="shared" si="488"/>
        <v>1119.1566466115808</v>
      </c>
      <c r="CQ72" s="15">
        <f t="shared" si="488"/>
        <v>1094.6677386223746</v>
      </c>
      <c r="CR72" s="15">
        <f t="shared" si="488"/>
        <v>1128.4622636953964</v>
      </c>
      <c r="CS72" s="96">
        <f t="shared" si="488"/>
        <v>1260.4826039693162</v>
      </c>
    </row>
    <row r="73" spans="1:97" x14ac:dyDescent="0.25">
      <c r="A73" t="s">
        <v>7</v>
      </c>
      <c r="B73">
        <v>80</v>
      </c>
      <c r="C73">
        <v>65</v>
      </c>
      <c r="D73">
        <v>116</v>
      </c>
      <c r="E73">
        <v>75</v>
      </c>
      <c r="F73">
        <v>79</v>
      </c>
      <c r="G73">
        <v>157</v>
      </c>
      <c r="H73">
        <v>162</v>
      </c>
      <c r="I73">
        <v>94</v>
      </c>
      <c r="J73">
        <v>245</v>
      </c>
      <c r="K73">
        <v>177</v>
      </c>
      <c r="L73">
        <v>311</v>
      </c>
      <c r="M73" s="36">
        <v>250.5</v>
      </c>
      <c r="N73">
        <v>110</v>
      </c>
      <c r="O73">
        <v>150</v>
      </c>
      <c r="P73">
        <v>174</v>
      </c>
      <c r="Q73">
        <v>78</v>
      </c>
      <c r="R73">
        <v>129</v>
      </c>
      <c r="S73">
        <v>229</v>
      </c>
      <c r="T73" s="156">
        <v>177</v>
      </c>
      <c r="U73" s="156">
        <v>325</v>
      </c>
      <c r="V73" s="156">
        <f t="shared" ref="V73:Y73" si="489">V84*V51</f>
        <v>323</v>
      </c>
      <c r="W73" s="156">
        <f t="shared" si="489"/>
        <v>264.46859999999998</v>
      </c>
      <c r="X73" s="156">
        <f t="shared" si="489"/>
        <v>293.94187433119998</v>
      </c>
      <c r="Y73" s="157">
        <f t="shared" si="489"/>
        <v>371.60399301883206</v>
      </c>
      <c r="Z73" s="15">
        <f t="shared" ref="Z73:CK73" si="490">Z84*Z51</f>
        <v>112.343765140513</v>
      </c>
      <c r="AA73" s="15">
        <f t="shared" si="490"/>
        <v>131.32163443836376</v>
      </c>
      <c r="AB73" s="15">
        <f t="shared" si="490"/>
        <v>65.802084181536159</v>
      </c>
      <c r="AC73" s="15">
        <f t="shared" si="490"/>
        <v>77.927828227986979</v>
      </c>
      <c r="AD73" s="15">
        <f t="shared" si="490"/>
        <v>232.47183736594752</v>
      </c>
      <c r="AE73" s="15">
        <f t="shared" si="490"/>
        <v>245.28625235760748</v>
      </c>
      <c r="AF73" s="15">
        <f t="shared" si="490"/>
        <v>271.57176813952043</v>
      </c>
      <c r="AG73" s="15">
        <f t="shared" si="490"/>
        <v>380.01358432365282</v>
      </c>
      <c r="AH73" s="15">
        <f t="shared" si="490"/>
        <v>277.5661332785923</v>
      </c>
      <c r="AI73" s="15">
        <f t="shared" si="490"/>
        <v>307.49509998858196</v>
      </c>
      <c r="AJ73" s="15">
        <f t="shared" si="490"/>
        <v>374.69286833839459</v>
      </c>
      <c r="AK73" s="96">
        <f t="shared" si="490"/>
        <v>314.25878182075655</v>
      </c>
      <c r="AL73" s="15">
        <f t="shared" si="490"/>
        <v>137.25557734865814</v>
      </c>
      <c r="AM73" s="15">
        <f t="shared" si="490"/>
        <v>170.59120242490198</v>
      </c>
      <c r="AN73" s="15">
        <f t="shared" si="490"/>
        <v>87.399500579903844</v>
      </c>
      <c r="AO73" s="15">
        <f t="shared" si="490"/>
        <v>103.52384346011361</v>
      </c>
      <c r="AP73" s="15">
        <f t="shared" si="490"/>
        <v>367.72510092315343</v>
      </c>
      <c r="AQ73" s="15">
        <f t="shared" si="490"/>
        <v>321.8637867182884</v>
      </c>
      <c r="AR73" s="15">
        <f t="shared" si="490"/>
        <v>359.9249577763307</v>
      </c>
      <c r="AS73" s="15">
        <f t="shared" si="490"/>
        <v>401.83209444509663</v>
      </c>
      <c r="AT73" s="15">
        <f t="shared" si="490"/>
        <v>352.7215085959221</v>
      </c>
      <c r="AU73" s="15">
        <f t="shared" si="490"/>
        <v>397.40160680421383</v>
      </c>
      <c r="AV73" s="15">
        <f t="shared" si="490"/>
        <v>439.59488805205081</v>
      </c>
      <c r="AW73" s="96">
        <f t="shared" si="490"/>
        <v>387.12069468637588</v>
      </c>
      <c r="AX73" s="15">
        <f t="shared" si="490"/>
        <v>166.7143451398112</v>
      </c>
      <c r="AY73" s="15">
        <f t="shared" si="490"/>
        <v>189.13864054048392</v>
      </c>
      <c r="AZ73" s="15">
        <f t="shared" si="490"/>
        <v>118.03433766818991</v>
      </c>
      <c r="BA73" s="15">
        <f t="shared" si="490"/>
        <v>139.40704985030155</v>
      </c>
      <c r="BB73" s="15">
        <f t="shared" si="490"/>
        <v>507.68358879033104</v>
      </c>
      <c r="BC73" s="15">
        <f t="shared" si="490"/>
        <v>518.10858173131078</v>
      </c>
      <c r="BD73" s="15">
        <f t="shared" si="490"/>
        <v>496.90984669773854</v>
      </c>
      <c r="BE73" s="15">
        <f t="shared" si="490"/>
        <v>549.94764029753946</v>
      </c>
      <c r="BF73" s="15">
        <f t="shared" si="490"/>
        <v>571.55111808613447</v>
      </c>
      <c r="BG73" s="15">
        <f t="shared" si="490"/>
        <v>550.09307133027403</v>
      </c>
      <c r="BH73" s="15">
        <f t="shared" si="490"/>
        <v>604.06854310046162</v>
      </c>
      <c r="BI73" s="96">
        <f t="shared" si="490"/>
        <v>631.4745271282668</v>
      </c>
      <c r="BJ73" s="15">
        <f t="shared" si="490"/>
        <v>215.0227217447266</v>
      </c>
      <c r="BK73" s="15">
        <f t="shared" si="490"/>
        <v>242.27731905796216</v>
      </c>
      <c r="BL73" s="15">
        <f t="shared" si="490"/>
        <v>143.10211699618824</v>
      </c>
      <c r="BM73" s="15">
        <f t="shared" si="490"/>
        <v>169.29462135668669</v>
      </c>
      <c r="BN73" s="15">
        <f t="shared" si="490"/>
        <v>603.10409135084501</v>
      </c>
      <c r="BO73" s="15">
        <f t="shared" si="490"/>
        <v>609.42671892760541</v>
      </c>
      <c r="BP73" s="15">
        <f t="shared" si="490"/>
        <v>588.50722691779856</v>
      </c>
      <c r="BQ73" s="15">
        <f t="shared" si="490"/>
        <v>649.3189721810287</v>
      </c>
      <c r="BR73" s="15">
        <f t="shared" si="490"/>
        <v>663.77854202665424</v>
      </c>
      <c r="BS73" s="15">
        <f t="shared" si="490"/>
        <v>637.30435985723182</v>
      </c>
      <c r="BT73" s="15">
        <f t="shared" si="490"/>
        <v>698.17944463697143</v>
      </c>
      <c r="BU73" s="96">
        <f t="shared" si="490"/>
        <v>716.7744900280137</v>
      </c>
      <c r="BV73" s="15">
        <f t="shared" si="490"/>
        <v>243.49284369769342</v>
      </c>
      <c r="BW73" s="15">
        <f t="shared" si="490"/>
        <v>273.75518793239894</v>
      </c>
      <c r="BX73" s="15">
        <f t="shared" si="490"/>
        <v>165.63538895858514</v>
      </c>
      <c r="BY73" s="15">
        <f t="shared" si="490"/>
        <v>196.10940835664366</v>
      </c>
      <c r="BZ73" s="15">
        <f t="shared" si="490"/>
        <v>700.05989349701588</v>
      </c>
      <c r="CA73" s="15">
        <f t="shared" si="490"/>
        <v>718.03427685398594</v>
      </c>
      <c r="CB73" s="15">
        <f t="shared" si="490"/>
        <v>692.84412328303961</v>
      </c>
      <c r="CC73" s="15">
        <f t="shared" si="490"/>
        <v>779.00929540035611</v>
      </c>
      <c r="CD73" s="15">
        <f t="shared" si="490"/>
        <v>806.79443192064718</v>
      </c>
      <c r="CE73" s="15">
        <f t="shared" si="490"/>
        <v>773.43959771443724</v>
      </c>
      <c r="CF73" s="15">
        <f t="shared" si="490"/>
        <v>854.42176818674773</v>
      </c>
      <c r="CG73" s="96">
        <f t="shared" si="490"/>
        <v>890.13580446155981</v>
      </c>
      <c r="CH73" s="15">
        <f t="shared" si="490"/>
        <v>293.01602158975538</v>
      </c>
      <c r="CI73" s="15">
        <f t="shared" si="490"/>
        <v>328.85821031932238</v>
      </c>
      <c r="CJ73" s="15">
        <f t="shared" si="490"/>
        <v>198.1590854749785</v>
      </c>
      <c r="CK73" s="15">
        <f t="shared" si="490"/>
        <v>234.32123016209565</v>
      </c>
      <c r="CL73" s="15">
        <f t="shared" ref="CL73:CS73" si="491">CL84*CL51</f>
        <v>837.05001659918571</v>
      </c>
      <c r="CM73" s="15">
        <f t="shared" si="491"/>
        <v>857.37083225153947</v>
      </c>
      <c r="CN73" s="15">
        <f t="shared" si="491"/>
        <v>826.55631798604088</v>
      </c>
      <c r="CO73" s="15">
        <f t="shared" si="491"/>
        <v>928.66985492037827</v>
      </c>
      <c r="CP73" s="15">
        <f t="shared" si="491"/>
        <v>961.09983680490598</v>
      </c>
      <c r="CQ73" s="15">
        <f t="shared" si="491"/>
        <v>939.25740583765719</v>
      </c>
      <c r="CR73" s="15">
        <f t="shared" si="491"/>
        <v>1037.061504724056</v>
      </c>
      <c r="CS73" s="96">
        <f t="shared" si="491"/>
        <v>1079.8721832370238</v>
      </c>
    </row>
    <row r="74" spans="1:97" x14ac:dyDescent="0.25">
      <c r="A74" t="s">
        <v>8</v>
      </c>
      <c r="B74">
        <v>37</v>
      </c>
      <c r="C74">
        <v>34</v>
      </c>
      <c r="D74">
        <v>77</v>
      </c>
      <c r="E74">
        <v>103</v>
      </c>
      <c r="F74">
        <v>112</v>
      </c>
      <c r="G74">
        <v>85</v>
      </c>
      <c r="H74">
        <v>80</v>
      </c>
      <c r="I74">
        <v>62</v>
      </c>
      <c r="J74">
        <v>144</v>
      </c>
      <c r="K74">
        <v>106.5</v>
      </c>
      <c r="L74">
        <v>206</v>
      </c>
      <c r="M74" s="36">
        <v>213</v>
      </c>
      <c r="N74">
        <v>101</v>
      </c>
      <c r="O74">
        <v>98</v>
      </c>
      <c r="P74">
        <v>249</v>
      </c>
      <c r="Q74">
        <v>105</v>
      </c>
      <c r="R74">
        <v>105</v>
      </c>
      <c r="S74">
        <v>89</v>
      </c>
      <c r="T74" s="156">
        <v>70</v>
      </c>
      <c r="U74" s="156">
        <v>98</v>
      </c>
      <c r="V74" s="156">
        <f t="shared" ref="V74:Y74" si="492">V85*V52</f>
        <v>420.69720000000007</v>
      </c>
      <c r="W74" s="156">
        <f t="shared" si="492"/>
        <v>335.77199999999999</v>
      </c>
      <c r="X74" s="156">
        <f t="shared" si="492"/>
        <v>391.74960000000004</v>
      </c>
      <c r="Y74" s="157">
        <f t="shared" si="492"/>
        <v>489.06272862719999</v>
      </c>
      <c r="Z74" s="15">
        <f t="shared" ref="Z74:CK74" si="493">Z85*Z52</f>
        <v>206.35676613105457</v>
      </c>
      <c r="AA74" s="15">
        <f t="shared" si="493"/>
        <v>208.57552604244844</v>
      </c>
      <c r="AB74" s="15">
        <f t="shared" si="493"/>
        <v>446.52480591821273</v>
      </c>
      <c r="AC74" s="15">
        <f t="shared" si="493"/>
        <v>321.57305110186911</v>
      </c>
      <c r="AD74" s="15">
        <f t="shared" si="493"/>
        <v>221.25630027440945</v>
      </c>
      <c r="AE74" s="15">
        <f t="shared" si="493"/>
        <v>223.19433835881239</v>
      </c>
      <c r="AF74" s="15">
        <f t="shared" si="493"/>
        <v>275.45606909280792</v>
      </c>
      <c r="AG74" s="15">
        <f t="shared" si="493"/>
        <v>389.51313166764214</v>
      </c>
      <c r="AH74" s="15">
        <f t="shared" si="493"/>
        <v>510.56825112238306</v>
      </c>
      <c r="AI74" s="15">
        <f t="shared" si="493"/>
        <v>461.90396147406653</v>
      </c>
      <c r="AJ74" s="15">
        <f t="shared" si="493"/>
        <v>488.95913717898986</v>
      </c>
      <c r="AK74" s="96">
        <f t="shared" si="493"/>
        <v>539.4870879752151</v>
      </c>
      <c r="AL74" s="15">
        <f t="shared" si="493"/>
        <v>239.59474279479284</v>
      </c>
      <c r="AM74" s="15">
        <f t="shared" si="493"/>
        <v>242.30979058911308</v>
      </c>
      <c r="AN74" s="15">
        <f t="shared" si="493"/>
        <v>522.70541638148313</v>
      </c>
      <c r="AO74" s="15">
        <f t="shared" si="493"/>
        <v>404.75327010541992</v>
      </c>
      <c r="AP74" s="15">
        <f t="shared" si="493"/>
        <v>288.33605041345885</v>
      </c>
      <c r="AQ74" s="15">
        <f t="shared" si="493"/>
        <v>332.35720037242623</v>
      </c>
      <c r="AR74" s="15">
        <f t="shared" si="493"/>
        <v>399.99251596112214</v>
      </c>
      <c r="AS74" s="15">
        <f t="shared" si="493"/>
        <v>547.33419340357545</v>
      </c>
      <c r="AT74" s="15">
        <f t="shared" si="493"/>
        <v>614.0983870455176</v>
      </c>
      <c r="AU74" s="15">
        <f t="shared" si="493"/>
        <v>563.78203984815582</v>
      </c>
      <c r="AV74" s="15">
        <f t="shared" si="493"/>
        <v>596.04909039650613</v>
      </c>
      <c r="AW74" s="96">
        <f t="shared" si="493"/>
        <v>669.49736928540415</v>
      </c>
      <c r="AX74" s="15">
        <f t="shared" si="493"/>
        <v>285.55427615957603</v>
      </c>
      <c r="AY74" s="15">
        <f t="shared" si="493"/>
        <v>287.34952664600951</v>
      </c>
      <c r="AZ74" s="15">
        <f t="shared" si="493"/>
        <v>645.22075840366301</v>
      </c>
      <c r="BA74" s="15">
        <f t="shared" si="493"/>
        <v>502.8763487347652</v>
      </c>
      <c r="BB74" s="15">
        <f t="shared" si="493"/>
        <v>355.90389576092224</v>
      </c>
      <c r="BC74" s="15">
        <f t="shared" si="493"/>
        <v>453.97993815468203</v>
      </c>
      <c r="BD74" s="15">
        <f t="shared" si="493"/>
        <v>589.26242737111477</v>
      </c>
      <c r="BE74" s="15">
        <f t="shared" si="493"/>
        <v>792.34111422325213</v>
      </c>
      <c r="BF74" s="15">
        <f t="shared" si="493"/>
        <v>879.20546539467546</v>
      </c>
      <c r="BG74" s="15">
        <f t="shared" si="493"/>
        <v>821.76949132762593</v>
      </c>
      <c r="BH74" s="15">
        <f t="shared" si="493"/>
        <v>863.17447596760996</v>
      </c>
      <c r="BI74" s="96">
        <f t="shared" si="493"/>
        <v>962.35458321191516</v>
      </c>
      <c r="BJ74" s="15">
        <f t="shared" si="493"/>
        <v>386.92924234641805</v>
      </c>
      <c r="BK74" s="15">
        <f t="shared" si="493"/>
        <v>387.34307596541521</v>
      </c>
      <c r="BL74" s="15">
        <f t="shared" si="493"/>
        <v>864.15552679034738</v>
      </c>
      <c r="BM74" s="15">
        <f t="shared" si="493"/>
        <v>640.17569790031689</v>
      </c>
      <c r="BN74" s="15">
        <f t="shared" si="493"/>
        <v>445.26202135128119</v>
      </c>
      <c r="BO74" s="15">
        <f t="shared" si="493"/>
        <v>543.0042049646147</v>
      </c>
      <c r="BP74" s="15">
        <f t="shared" si="493"/>
        <v>705.43973537073111</v>
      </c>
      <c r="BQ74" s="15">
        <f t="shared" si="493"/>
        <v>942.90423208523907</v>
      </c>
      <c r="BR74" s="15">
        <f t="shared" si="493"/>
        <v>1040.9048252169243</v>
      </c>
      <c r="BS74" s="15">
        <f t="shared" si="493"/>
        <v>965.11019754990264</v>
      </c>
      <c r="BT74" s="15">
        <f t="shared" si="493"/>
        <v>1006.3230892544083</v>
      </c>
      <c r="BU74" s="96">
        <f t="shared" si="493"/>
        <v>1114.6282222063255</v>
      </c>
      <c r="BV74" s="15">
        <f t="shared" si="493"/>
        <v>444.38516882868817</v>
      </c>
      <c r="BW74" s="15">
        <f t="shared" si="493"/>
        <v>441.51067195005635</v>
      </c>
      <c r="BX74" s="15">
        <f t="shared" si="493"/>
        <v>978.30755303188971</v>
      </c>
      <c r="BY74" s="15">
        <f t="shared" si="493"/>
        <v>726.70746805760234</v>
      </c>
      <c r="BZ74" s="15">
        <f t="shared" si="493"/>
        <v>508.47450015546792</v>
      </c>
      <c r="CA74" s="15">
        <f t="shared" si="493"/>
        <v>629.80785384780791</v>
      </c>
      <c r="CB74" s="15">
        <f t="shared" si="493"/>
        <v>824.37922560388051</v>
      </c>
      <c r="CC74" s="15">
        <f t="shared" si="493"/>
        <v>1127.9168906290561</v>
      </c>
      <c r="CD74" s="15">
        <f t="shared" si="493"/>
        <v>1249.7764432322631</v>
      </c>
      <c r="CE74" s="15">
        <f t="shared" si="493"/>
        <v>1163.8374954836879</v>
      </c>
      <c r="CF74" s="15">
        <f t="shared" si="493"/>
        <v>1229.7522679428375</v>
      </c>
      <c r="CG74" s="96">
        <f t="shared" si="493"/>
        <v>1365.8014731761075</v>
      </c>
      <c r="CH74" s="15">
        <f t="shared" si="493"/>
        <v>531.12345377608995</v>
      </c>
      <c r="CI74" s="15">
        <f t="shared" si="493"/>
        <v>529.68244598061949</v>
      </c>
      <c r="CJ74" s="15">
        <f t="shared" si="493"/>
        <v>1177.0900325355633</v>
      </c>
      <c r="CK74" s="15">
        <f t="shared" si="493"/>
        <v>872.99373535988275</v>
      </c>
      <c r="CL74" s="15">
        <f t="shared" ref="CL74:CS74" si="494">CL85*CL52</f>
        <v>609.5507510793027</v>
      </c>
      <c r="CM74" s="15">
        <f t="shared" si="494"/>
        <v>753.01984202399831</v>
      </c>
      <c r="CN74" s="15">
        <f t="shared" si="494"/>
        <v>984.99280689269642</v>
      </c>
      <c r="CO74" s="15">
        <f t="shared" si="494"/>
        <v>1346.8634367725483</v>
      </c>
      <c r="CP74" s="15">
        <f t="shared" si="494"/>
        <v>1490.9103074225445</v>
      </c>
      <c r="CQ74" s="15">
        <f t="shared" si="494"/>
        <v>1415.0889220031604</v>
      </c>
      <c r="CR74" s="15">
        <f t="shared" si="494"/>
        <v>1494.2342247946369</v>
      </c>
      <c r="CS74" s="96">
        <f t="shared" si="494"/>
        <v>1658.5367189786957</v>
      </c>
    </row>
    <row r="75" spans="1:97" x14ac:dyDescent="0.25">
      <c r="A75" t="s">
        <v>1</v>
      </c>
      <c r="B75">
        <v>33</v>
      </c>
      <c r="C75">
        <v>31</v>
      </c>
      <c r="D75">
        <v>66</v>
      </c>
      <c r="E75">
        <v>77</v>
      </c>
      <c r="F75">
        <v>70</v>
      </c>
      <c r="G75">
        <v>61</v>
      </c>
      <c r="H75">
        <v>76</v>
      </c>
      <c r="I75">
        <v>58</v>
      </c>
      <c r="J75">
        <v>132</v>
      </c>
      <c r="K75">
        <v>111</v>
      </c>
      <c r="L75">
        <v>177</v>
      </c>
      <c r="M75" s="36">
        <v>169</v>
      </c>
      <c r="N75">
        <v>56</v>
      </c>
      <c r="O75">
        <v>83</v>
      </c>
      <c r="P75">
        <v>175</v>
      </c>
      <c r="Q75">
        <v>110</v>
      </c>
      <c r="R75">
        <v>171</v>
      </c>
      <c r="S75">
        <v>235</v>
      </c>
      <c r="T75" s="156">
        <v>98</v>
      </c>
      <c r="U75" s="156">
        <v>75</v>
      </c>
      <c r="V75" s="156">
        <f t="shared" ref="V75:Y75" si="495">V86*V53</f>
        <v>240.29040000000001</v>
      </c>
      <c r="W75" s="156">
        <f t="shared" si="495"/>
        <v>208.61399999999998</v>
      </c>
      <c r="X75" s="156">
        <f t="shared" si="495"/>
        <v>242.84399999999997</v>
      </c>
      <c r="Y75" s="157">
        <f t="shared" si="495"/>
        <v>437.88320000000004</v>
      </c>
      <c r="Z75" s="15">
        <f t="shared" ref="Z75:CK75" si="496">Z86*Z53</f>
        <v>145.85925925925926</v>
      </c>
      <c r="AA75" s="15">
        <f t="shared" si="496"/>
        <v>210.32954545454547</v>
      </c>
      <c r="AB75" s="15">
        <f t="shared" si="496"/>
        <v>488.45455939374557</v>
      </c>
      <c r="AC75" s="15">
        <f t="shared" si="496"/>
        <v>524.87349023258241</v>
      </c>
      <c r="AD75" s="15">
        <f t="shared" si="496"/>
        <v>600.3610922802136</v>
      </c>
      <c r="AE75" s="15">
        <f t="shared" si="496"/>
        <v>639.68804108324264</v>
      </c>
      <c r="AF75" s="15">
        <f t="shared" si="496"/>
        <v>504.66538542181746</v>
      </c>
      <c r="AG75" s="15">
        <f t="shared" si="496"/>
        <v>455.42252651040837</v>
      </c>
      <c r="AH75" s="15">
        <f t="shared" si="496"/>
        <v>483.56591240934193</v>
      </c>
      <c r="AI75" s="15">
        <f t="shared" si="496"/>
        <v>430.66244069063612</v>
      </c>
      <c r="AJ75" s="15">
        <f t="shared" si="496"/>
        <v>470.4982464431759</v>
      </c>
      <c r="AK75" s="96">
        <f t="shared" si="496"/>
        <v>571.74064672256884</v>
      </c>
      <c r="AL75" s="15">
        <f t="shared" si="496"/>
        <v>215.48293013452459</v>
      </c>
      <c r="AM75" s="15">
        <f t="shared" si="496"/>
        <v>288.66204890797002</v>
      </c>
      <c r="AN75" s="15">
        <f t="shared" si="496"/>
        <v>637.65462768995826</v>
      </c>
      <c r="AO75" s="15">
        <f t="shared" si="496"/>
        <v>624.59310176545193</v>
      </c>
      <c r="AP75" s="15">
        <f t="shared" si="496"/>
        <v>696.74324952244172</v>
      </c>
      <c r="AQ75" s="15">
        <f t="shared" si="496"/>
        <v>759.82462762491821</v>
      </c>
      <c r="AR75" s="15">
        <f t="shared" si="496"/>
        <v>617.74436667340149</v>
      </c>
      <c r="AS75" s="15">
        <f t="shared" si="496"/>
        <v>564.16915829315167</v>
      </c>
      <c r="AT75" s="15">
        <f t="shared" si="496"/>
        <v>638.85452848801197</v>
      </c>
      <c r="AU75" s="15">
        <f t="shared" si="496"/>
        <v>604.55034954095481</v>
      </c>
      <c r="AV75" s="15">
        <f t="shared" si="496"/>
        <v>664.38982668013898</v>
      </c>
      <c r="AW75" s="96">
        <f t="shared" si="496"/>
        <v>747.85817641506185</v>
      </c>
      <c r="AX75" s="15">
        <f t="shared" si="496"/>
        <v>272.32570099864876</v>
      </c>
      <c r="AY75" s="15">
        <f t="shared" si="496"/>
        <v>363.01694200792156</v>
      </c>
      <c r="AZ75" s="15">
        <f t="shared" si="496"/>
        <v>811.56453365860216</v>
      </c>
      <c r="BA75" s="15">
        <f t="shared" si="496"/>
        <v>787.81625487454073</v>
      </c>
      <c r="BB75" s="15">
        <f t="shared" si="496"/>
        <v>866.6220765465531</v>
      </c>
      <c r="BC75" s="15">
        <f t="shared" si="496"/>
        <v>942.63313248021848</v>
      </c>
      <c r="BD75" s="15">
        <f t="shared" si="496"/>
        <v>766.10308193172375</v>
      </c>
      <c r="BE75" s="15">
        <f t="shared" si="496"/>
        <v>698.96230500763818</v>
      </c>
      <c r="BF75" s="15">
        <f t="shared" si="496"/>
        <v>822.72822707149965</v>
      </c>
      <c r="BG75" s="15">
        <f t="shared" si="496"/>
        <v>828.65960082937022</v>
      </c>
      <c r="BH75" s="15">
        <f t="shared" si="496"/>
        <v>922.2310824506086</v>
      </c>
      <c r="BI75" s="96">
        <f t="shared" si="496"/>
        <v>1058.0368515627931</v>
      </c>
      <c r="BJ75" s="15">
        <f t="shared" si="496"/>
        <v>368.08408891911694</v>
      </c>
      <c r="BK75" s="15">
        <f t="shared" si="496"/>
        <v>486.24848817541601</v>
      </c>
      <c r="BL75" s="15">
        <f t="shared" si="496"/>
        <v>1078.9752936260099</v>
      </c>
      <c r="BM75" s="15">
        <f t="shared" si="496"/>
        <v>1064.0052563248053</v>
      </c>
      <c r="BN75" s="15">
        <f t="shared" si="496"/>
        <v>1165.2012920524976</v>
      </c>
      <c r="BO75" s="15">
        <f t="shared" si="496"/>
        <v>1260.5852042071933</v>
      </c>
      <c r="BP75" s="15">
        <f t="shared" si="496"/>
        <v>1014.1972359630423</v>
      </c>
      <c r="BQ75" s="15">
        <f t="shared" si="496"/>
        <v>920.91315348910041</v>
      </c>
      <c r="BR75" s="15">
        <f t="shared" si="496"/>
        <v>1055.4701822844359</v>
      </c>
      <c r="BS75" s="15">
        <f t="shared" si="496"/>
        <v>1019.5794266616542</v>
      </c>
      <c r="BT75" s="15">
        <f t="shared" si="496"/>
        <v>1114.472993161952</v>
      </c>
      <c r="BU75" s="96">
        <f t="shared" si="496"/>
        <v>1259.8994490470329</v>
      </c>
      <c r="BV75" s="15">
        <f t="shared" si="496"/>
        <v>435.22828352961596</v>
      </c>
      <c r="BW75" s="15">
        <f t="shared" si="496"/>
        <v>571.60713924569893</v>
      </c>
      <c r="BX75" s="15">
        <f t="shared" si="496"/>
        <v>1260.6483321149046</v>
      </c>
      <c r="BY75" s="15">
        <f t="shared" si="496"/>
        <v>1233.1730326737413</v>
      </c>
      <c r="BZ75" s="15">
        <f t="shared" si="496"/>
        <v>1340.3827687452667</v>
      </c>
      <c r="CA75" s="15">
        <f t="shared" si="496"/>
        <v>1440.1964813626726</v>
      </c>
      <c r="CB75" s="15">
        <f t="shared" si="496"/>
        <v>1157.5492582417091</v>
      </c>
      <c r="CC75" s="15">
        <f t="shared" si="496"/>
        <v>1071.3649283225698</v>
      </c>
      <c r="CD75" s="15">
        <f t="shared" si="496"/>
        <v>1232.3917239438119</v>
      </c>
      <c r="CE75" s="15">
        <f t="shared" si="496"/>
        <v>1201.6215441262962</v>
      </c>
      <c r="CF75" s="15">
        <f t="shared" si="496"/>
        <v>1336.8405646253484</v>
      </c>
      <c r="CG75" s="96">
        <f t="shared" si="496"/>
        <v>1521.1713373970363</v>
      </c>
      <c r="CH75" s="15">
        <f t="shared" si="496"/>
        <v>512.37899955867613</v>
      </c>
      <c r="CI75" s="15">
        <f t="shared" si="496"/>
        <v>674.91962482137785</v>
      </c>
      <c r="CJ75" s="15">
        <f t="shared" si="496"/>
        <v>1493.3371966693439</v>
      </c>
      <c r="CK75" s="15">
        <f t="shared" si="496"/>
        <v>1467.2410188335291</v>
      </c>
      <c r="CL75" s="15">
        <f t="shared" ref="CL75:CS75" si="497">CL86*CL53</f>
        <v>1600.6820026304829</v>
      </c>
      <c r="CM75" s="15">
        <f t="shared" si="497"/>
        <v>1724.9944553655539</v>
      </c>
      <c r="CN75" s="15">
        <f t="shared" si="497"/>
        <v>1387.2535878483638</v>
      </c>
      <c r="CO75" s="15">
        <f t="shared" si="497"/>
        <v>1284.9393152533039</v>
      </c>
      <c r="CP75" s="15">
        <f t="shared" si="497"/>
        <v>1478.5045788232503</v>
      </c>
      <c r="CQ75" s="15">
        <f t="shared" si="497"/>
        <v>1467.4942458315591</v>
      </c>
      <c r="CR75" s="15">
        <f t="shared" si="497"/>
        <v>1629.9288423855899</v>
      </c>
      <c r="CS75" s="96">
        <f t="shared" si="497"/>
        <v>1852.1736978635381</v>
      </c>
    </row>
    <row r="76" spans="1:97" x14ac:dyDescent="0.25">
      <c r="A76" t="s">
        <v>2</v>
      </c>
      <c r="B76">
        <v>2</v>
      </c>
      <c r="C76">
        <v>7</v>
      </c>
      <c r="D76">
        <v>4</v>
      </c>
      <c r="E76">
        <v>3</v>
      </c>
      <c r="F76">
        <v>15</v>
      </c>
      <c r="G76">
        <v>15</v>
      </c>
      <c r="H76">
        <v>20</v>
      </c>
      <c r="I76">
        <v>19</v>
      </c>
      <c r="J76">
        <v>60</v>
      </c>
      <c r="K76">
        <v>22.5</v>
      </c>
      <c r="L76">
        <v>124</v>
      </c>
      <c r="M76" s="36">
        <v>91.5</v>
      </c>
      <c r="N76">
        <v>48</v>
      </c>
      <c r="O76">
        <v>32</v>
      </c>
      <c r="P76">
        <v>91</v>
      </c>
      <c r="Q76">
        <v>43</v>
      </c>
      <c r="R76">
        <v>68</v>
      </c>
      <c r="S76">
        <v>117</v>
      </c>
      <c r="T76" s="156">
        <v>58</v>
      </c>
      <c r="U76" s="156">
        <v>111</v>
      </c>
      <c r="V76" s="156">
        <f t="shared" ref="V76:Y76" si="498">V87*V54</f>
        <v>153.57120000000003</v>
      </c>
      <c r="W76" s="156">
        <f t="shared" si="498"/>
        <v>139.17599999999999</v>
      </c>
      <c r="X76" s="156">
        <f t="shared" si="498"/>
        <v>164.322</v>
      </c>
      <c r="Y76" s="157">
        <f t="shared" si="498"/>
        <v>217.3467</v>
      </c>
      <c r="Z76" s="15">
        <f t="shared" ref="Z76:CK76" si="499">Z87*Z54</f>
        <v>102.28800000000001</v>
      </c>
      <c r="AA76" s="15">
        <f t="shared" si="499"/>
        <v>92.586666666666659</v>
      </c>
      <c r="AB76" s="15">
        <f t="shared" si="499"/>
        <v>202.48106666666664</v>
      </c>
      <c r="AC76" s="15">
        <f t="shared" si="499"/>
        <v>199.28299999999999</v>
      </c>
      <c r="AD76" s="15">
        <f t="shared" si="499"/>
        <v>258.40906560000002</v>
      </c>
      <c r="AE76" s="15">
        <f t="shared" si="499"/>
        <v>331.76697610560001</v>
      </c>
      <c r="AF76" s="15">
        <f t="shared" si="499"/>
        <v>337.48319648554565</v>
      </c>
      <c r="AG76" s="15">
        <f t="shared" si="499"/>
        <v>438.36367977610882</v>
      </c>
      <c r="AH76" s="15">
        <f t="shared" si="499"/>
        <v>560.51913893582764</v>
      </c>
      <c r="AI76" s="15">
        <f t="shared" si="499"/>
        <v>567.8921355715911</v>
      </c>
      <c r="AJ76" s="15">
        <f t="shared" si="499"/>
        <v>662.18278510707398</v>
      </c>
      <c r="AK76" s="96">
        <f t="shared" si="499"/>
        <v>760.38997541126014</v>
      </c>
      <c r="AL76" s="15">
        <f t="shared" si="499"/>
        <v>268.87632913064607</v>
      </c>
      <c r="AM76" s="15">
        <f t="shared" si="499"/>
        <v>203.99207227888311</v>
      </c>
      <c r="AN76" s="15">
        <f t="shared" si="499"/>
        <v>410.4804599822171</v>
      </c>
      <c r="AO76" s="15">
        <f t="shared" si="499"/>
        <v>392.58200447610534</v>
      </c>
      <c r="AP76" s="15">
        <f t="shared" si="499"/>
        <v>449.60723040978229</v>
      </c>
      <c r="AQ76" s="15">
        <f t="shared" si="499"/>
        <v>502.5278459737209</v>
      </c>
      <c r="AR76" s="15">
        <f t="shared" si="499"/>
        <v>449.07932815666015</v>
      </c>
      <c r="AS76" s="15">
        <f t="shared" si="499"/>
        <v>550.58523295826012</v>
      </c>
      <c r="AT76" s="15">
        <f t="shared" si="499"/>
        <v>681.40337698181452</v>
      </c>
      <c r="AU76" s="15">
        <f t="shared" si="499"/>
        <v>644.72648349768212</v>
      </c>
      <c r="AV76" s="15">
        <f t="shared" si="499"/>
        <v>713.89254160831263</v>
      </c>
      <c r="AW76" s="96">
        <f t="shared" si="499"/>
        <v>800.93635363709598</v>
      </c>
      <c r="AX76" s="15">
        <f t="shared" si="499"/>
        <v>323.15805161809425</v>
      </c>
      <c r="AY76" s="15">
        <f t="shared" si="499"/>
        <v>247.5337248286317</v>
      </c>
      <c r="AZ76" s="15">
        <f t="shared" si="499"/>
        <v>554.24324433364734</v>
      </c>
      <c r="BA76" s="15">
        <f t="shared" si="499"/>
        <v>530.74785849767875</v>
      </c>
      <c r="BB76" s="15">
        <f t="shared" si="499"/>
        <v>631.94336556976202</v>
      </c>
      <c r="BC76" s="15">
        <f t="shared" si="499"/>
        <v>682.91858498572765</v>
      </c>
      <c r="BD76" s="15">
        <f t="shared" si="499"/>
        <v>607.11065711242009</v>
      </c>
      <c r="BE76" s="15">
        <f t="shared" si="499"/>
        <v>739.71358745962141</v>
      </c>
      <c r="BF76" s="15">
        <f t="shared" si="499"/>
        <v>896.22747248200869</v>
      </c>
      <c r="BG76" s="15">
        <f t="shared" si="499"/>
        <v>816.7738029101173</v>
      </c>
      <c r="BH76" s="15">
        <f t="shared" si="499"/>
        <v>895.89473421019943</v>
      </c>
      <c r="BI76" s="96">
        <f t="shared" si="499"/>
        <v>980.69340617811042</v>
      </c>
      <c r="BJ76" s="15">
        <f t="shared" si="499"/>
        <v>374.72215976795218</v>
      </c>
      <c r="BK76" s="15">
        <f t="shared" si="499"/>
        <v>285.99874579782568</v>
      </c>
      <c r="BL76" s="15">
        <f t="shared" si="499"/>
        <v>647.17529555791032</v>
      </c>
      <c r="BM76" s="15">
        <f t="shared" si="499"/>
        <v>652.89279144979935</v>
      </c>
      <c r="BN76" s="15">
        <f t="shared" si="499"/>
        <v>788.97142141425263</v>
      </c>
      <c r="BO76" s="15">
        <f t="shared" si="499"/>
        <v>862.81741240265114</v>
      </c>
      <c r="BP76" s="15">
        <f t="shared" si="499"/>
        <v>821.04776142878893</v>
      </c>
      <c r="BQ76" s="15">
        <f t="shared" si="499"/>
        <v>996.57313430316015</v>
      </c>
      <c r="BR76" s="15">
        <f t="shared" si="499"/>
        <v>1202.457126164574</v>
      </c>
      <c r="BS76" s="15">
        <f t="shared" si="499"/>
        <v>1121.8613799584809</v>
      </c>
      <c r="BT76" s="15">
        <f t="shared" si="499"/>
        <v>1206.8392490739484</v>
      </c>
      <c r="BU76" s="96">
        <f t="shared" si="499"/>
        <v>1320.5494810070413</v>
      </c>
      <c r="BV76" s="15">
        <f t="shared" si="499"/>
        <v>506.06653713120517</v>
      </c>
      <c r="BW76" s="15">
        <f t="shared" si="499"/>
        <v>377.37236347489636</v>
      </c>
      <c r="BX76" s="15">
        <f t="shared" si="499"/>
        <v>841.04233762392448</v>
      </c>
      <c r="BY76" s="15">
        <f t="shared" si="499"/>
        <v>836.26310850431696</v>
      </c>
      <c r="BZ76" s="15">
        <f t="shared" si="499"/>
        <v>970.56257618936752</v>
      </c>
      <c r="CA76" s="15">
        <f t="shared" si="499"/>
        <v>1043.4628590459192</v>
      </c>
      <c r="CB76" s="15">
        <f t="shared" si="499"/>
        <v>974.57678786771578</v>
      </c>
      <c r="CC76" s="15">
        <f t="shared" si="499"/>
        <v>1200.0990262498356</v>
      </c>
      <c r="CD76" s="15">
        <f t="shared" si="499"/>
        <v>1441.0547019262385</v>
      </c>
      <c r="CE76" s="15">
        <f t="shared" si="499"/>
        <v>1333.7877851486601</v>
      </c>
      <c r="CF76" s="15">
        <f t="shared" si="499"/>
        <v>1439.0474108476358</v>
      </c>
      <c r="CG76" s="96">
        <f t="shared" si="499"/>
        <v>1564.0330195778972</v>
      </c>
      <c r="CH76" s="15">
        <f t="shared" si="499"/>
        <v>579.7401339995954</v>
      </c>
      <c r="CI76" s="15">
        <f t="shared" si="499"/>
        <v>431.62427549830846</v>
      </c>
      <c r="CJ76" s="15">
        <f t="shared" si="499"/>
        <v>962.58809113915834</v>
      </c>
      <c r="CK76" s="15">
        <f t="shared" si="499"/>
        <v>960.52856222404159</v>
      </c>
      <c r="CL76" s="15">
        <f t="shared" ref="CL76:CS76" si="500">CL87*CL54</f>
        <v>1122.0260209184346</v>
      </c>
      <c r="CM76" s="15">
        <f t="shared" si="500"/>
        <v>1214.3753072329253</v>
      </c>
      <c r="CN76" s="15">
        <f t="shared" si="500"/>
        <v>1144.8331551285926</v>
      </c>
      <c r="CO76" s="15">
        <f t="shared" si="500"/>
        <v>1413.6368982330371</v>
      </c>
      <c r="CP76" s="15">
        <f t="shared" si="500"/>
        <v>1700.8758589500719</v>
      </c>
      <c r="CQ76" s="15">
        <f t="shared" si="500"/>
        <v>1614.5169315722492</v>
      </c>
      <c r="CR76" s="15">
        <f t="shared" si="500"/>
        <v>1747.2162439126134</v>
      </c>
      <c r="CS76" s="96">
        <f t="shared" si="500"/>
        <v>1904.4704221373022</v>
      </c>
    </row>
    <row r="77" spans="1:97" s="5" customFormat="1" x14ac:dyDescent="0.25">
      <c r="A77" s="1" t="s">
        <v>3</v>
      </c>
      <c r="B77" s="9">
        <f>SUM(B71:B76)</f>
        <v>320</v>
      </c>
      <c r="C77" s="9">
        <f t="shared" ref="C77" si="501">SUM(C71:C76)</f>
        <v>274</v>
      </c>
      <c r="D77" s="9">
        <f t="shared" ref="D77" si="502">SUM(D71:D76)</f>
        <v>445</v>
      </c>
      <c r="E77" s="9">
        <f t="shared" ref="E77" si="503">SUM(E71:E76)</f>
        <v>473</v>
      </c>
      <c r="F77" s="9">
        <f t="shared" ref="F77" si="504">SUM(F71:F76)</f>
        <v>500</v>
      </c>
      <c r="G77" s="9">
        <f t="shared" ref="G77" si="505">SUM(G71:G76)</f>
        <v>552</v>
      </c>
      <c r="H77" s="9">
        <f t="shared" ref="H77" si="506">SUM(H71:H76)</f>
        <v>684</v>
      </c>
      <c r="I77" s="9">
        <f t="shared" ref="I77" si="507">SUM(I71:I76)</f>
        <v>460</v>
      </c>
      <c r="J77" s="9">
        <f t="shared" ref="J77" si="508">SUM(J71:J76)</f>
        <v>1054</v>
      </c>
      <c r="K77" s="9">
        <f t="shared" ref="K77" si="509">SUM(K71:K76)</f>
        <v>783</v>
      </c>
      <c r="L77" s="9">
        <f t="shared" ref="L77" si="510">SUM(L71:L76)</f>
        <v>1381</v>
      </c>
      <c r="M77" s="98">
        <f t="shared" ref="M77" si="511">SUM(M71:M76)</f>
        <v>1329</v>
      </c>
      <c r="N77" s="9">
        <f t="shared" ref="N77" si="512">SUM(N71:N76)</f>
        <v>451</v>
      </c>
      <c r="O77" s="9">
        <f t="shared" ref="O77" si="513">SUM(O71:O76)</f>
        <v>471</v>
      </c>
      <c r="P77" s="9">
        <f t="shared" ref="P77" si="514">SUM(P71:P76)</f>
        <v>1035</v>
      </c>
      <c r="Q77" s="9">
        <f t="shared" ref="Q77" si="515">SUM(Q71:Q76)</f>
        <v>671</v>
      </c>
      <c r="R77" s="9">
        <f t="shared" ref="R77" si="516">SUM(R71:R76)</f>
        <v>933</v>
      </c>
      <c r="S77" s="9">
        <f t="shared" ref="S77" si="517">SUM(S71:S76)</f>
        <v>1726</v>
      </c>
      <c r="T77" s="158">
        <f t="shared" ref="T77" si="518">SUM(T71:T76)</f>
        <v>1052</v>
      </c>
      <c r="U77" s="158">
        <f t="shared" ref="U77" si="519">SUM(U71:U76)</f>
        <v>1291</v>
      </c>
      <c r="V77" s="158">
        <f t="shared" ref="V77" si="520">SUM(V71:V76)</f>
        <v>2183.9590270400004</v>
      </c>
      <c r="W77" s="158">
        <f t="shared" ref="W77" si="521">SUM(W71:W76)</f>
        <v>1905.4635594783999</v>
      </c>
      <c r="X77" s="158">
        <f t="shared" ref="X77" si="522">SUM(X71:X76)</f>
        <v>2074.4946411412802</v>
      </c>
      <c r="Y77" s="159">
        <f t="shared" ref="Y77:CJ77" si="523">SUM(Y71:Y76)</f>
        <v>2659.7074326204975</v>
      </c>
      <c r="Z77" s="16">
        <f t="shared" si="523"/>
        <v>768.88344770524338</v>
      </c>
      <c r="AA77" s="16">
        <f t="shared" si="523"/>
        <v>740.72032883885515</v>
      </c>
      <c r="AB77" s="16">
        <f t="shared" si="523"/>
        <v>1599.4414830581998</v>
      </c>
      <c r="AC77" s="16">
        <f t="shared" si="523"/>
        <v>1676.1571006371714</v>
      </c>
      <c r="AD77" s="16">
        <f t="shared" si="523"/>
        <v>1984.6731262842634</v>
      </c>
      <c r="AE77" s="16">
        <f t="shared" si="523"/>
        <v>2348.1266660806177</v>
      </c>
      <c r="AF77" s="16">
        <f t="shared" si="523"/>
        <v>2142.5168525374656</v>
      </c>
      <c r="AG77" s="16">
        <f t="shared" si="523"/>
        <v>2415.274685219104</v>
      </c>
      <c r="AH77" s="16">
        <f t="shared" si="523"/>
        <v>2789.7242211184584</v>
      </c>
      <c r="AI77" s="16">
        <f t="shared" si="523"/>
        <v>2577.0234393316005</v>
      </c>
      <c r="AJ77" s="16">
        <f t="shared" si="523"/>
        <v>2840.0112707972362</v>
      </c>
      <c r="AK77" s="97">
        <f t="shared" si="523"/>
        <v>3250.8438952278448</v>
      </c>
      <c r="AL77" s="16">
        <f t="shared" si="523"/>
        <v>1128.3532233312449</v>
      </c>
      <c r="AM77" s="16">
        <f t="shared" si="523"/>
        <v>1036.8952618640665</v>
      </c>
      <c r="AN77" s="16">
        <f t="shared" si="523"/>
        <v>2260.6518300882394</v>
      </c>
      <c r="AO77" s="16">
        <f t="shared" si="523"/>
        <v>2315.3912243863979</v>
      </c>
      <c r="AP77" s="16">
        <f t="shared" si="523"/>
        <v>2679.4418390728815</v>
      </c>
      <c r="AQ77" s="16">
        <f t="shared" si="523"/>
        <v>2946.6698540457323</v>
      </c>
      <c r="AR77" s="16">
        <f t="shared" si="523"/>
        <v>2698.9918956533902</v>
      </c>
      <c r="AS77" s="16">
        <f t="shared" si="523"/>
        <v>3018.3151668964038</v>
      </c>
      <c r="AT77" s="16">
        <f t="shared" si="523"/>
        <v>3433.9742931349983</v>
      </c>
      <c r="AU77" s="16">
        <f t="shared" si="523"/>
        <v>3183.6961443953833</v>
      </c>
      <c r="AV77" s="16">
        <f t="shared" si="523"/>
        <v>3462.6371458487538</v>
      </c>
      <c r="AW77" s="97">
        <f t="shared" si="523"/>
        <v>3866.9984516099921</v>
      </c>
      <c r="AX77" s="16">
        <f t="shared" si="523"/>
        <v>1355.1759066029047</v>
      </c>
      <c r="AY77" s="16">
        <f t="shared" si="523"/>
        <v>1254.1549640602605</v>
      </c>
      <c r="AZ77" s="16">
        <f t="shared" si="523"/>
        <v>2962.6794978122239</v>
      </c>
      <c r="BA77" s="16">
        <f t="shared" si="523"/>
        <v>3156.3962136046239</v>
      </c>
      <c r="BB77" s="16">
        <f t="shared" si="523"/>
        <v>3663.2303525827992</v>
      </c>
      <c r="BC77" s="16">
        <f t="shared" si="523"/>
        <v>4012.6543009026414</v>
      </c>
      <c r="BD77" s="16">
        <f t="shared" si="523"/>
        <v>3766.6192183125399</v>
      </c>
      <c r="BE77" s="16">
        <f t="shared" si="523"/>
        <v>4189.1147092212896</v>
      </c>
      <c r="BF77" s="16">
        <f t="shared" si="523"/>
        <v>4750.5848278818667</v>
      </c>
      <c r="BG77" s="16">
        <f t="shared" si="523"/>
        <v>4484.3974157853536</v>
      </c>
      <c r="BH77" s="16">
        <f t="shared" si="523"/>
        <v>4843.2877908965456</v>
      </c>
      <c r="BI77" s="97">
        <f t="shared" si="523"/>
        <v>5384.3584796492078</v>
      </c>
      <c r="BJ77" s="16">
        <f t="shared" si="523"/>
        <v>1732.6162512140941</v>
      </c>
      <c r="BK77" s="16">
        <f t="shared" si="523"/>
        <v>1604.628812791879</v>
      </c>
      <c r="BL77" s="16">
        <f t="shared" si="523"/>
        <v>3728.2354056928525</v>
      </c>
      <c r="BM77" s="16">
        <f t="shared" si="523"/>
        <v>3938.8499532499213</v>
      </c>
      <c r="BN77" s="16">
        <f t="shared" si="523"/>
        <v>4530.2085015096354</v>
      </c>
      <c r="BO77" s="16">
        <f t="shared" si="523"/>
        <v>4932.1564949930862</v>
      </c>
      <c r="BP77" s="16">
        <f t="shared" si="523"/>
        <v>4658.5180924759206</v>
      </c>
      <c r="BQ77" s="16">
        <f t="shared" si="523"/>
        <v>5142.7932971467244</v>
      </c>
      <c r="BR77" s="16">
        <f t="shared" si="523"/>
        <v>5791.6099623532009</v>
      </c>
      <c r="BS77" s="16">
        <f t="shared" si="523"/>
        <v>5422.4712789518489</v>
      </c>
      <c r="BT77" s="16">
        <f t="shared" si="523"/>
        <v>5791.9732168861592</v>
      </c>
      <c r="BU77" s="97">
        <f t="shared" si="523"/>
        <v>6393.474277192312</v>
      </c>
      <c r="BV77" s="16">
        <f t="shared" si="523"/>
        <v>2070.3135549342264</v>
      </c>
      <c r="BW77" s="16">
        <f t="shared" si="523"/>
        <v>1899.0198087774211</v>
      </c>
      <c r="BX77" s="16">
        <f t="shared" si="523"/>
        <v>4399.8973365931597</v>
      </c>
      <c r="BY77" s="16">
        <f t="shared" si="523"/>
        <v>4645.445919683817</v>
      </c>
      <c r="BZ77" s="16">
        <f t="shared" si="523"/>
        <v>5318.5908954922197</v>
      </c>
      <c r="CA77" s="16">
        <f t="shared" si="523"/>
        <v>5780.4459241157419</v>
      </c>
      <c r="CB77" s="16">
        <f t="shared" si="523"/>
        <v>5461.2293989537347</v>
      </c>
      <c r="CC77" s="16">
        <f t="shared" si="523"/>
        <v>6161.5992684755074</v>
      </c>
      <c r="CD77" s="16">
        <f t="shared" si="523"/>
        <v>6947.9109646396837</v>
      </c>
      <c r="CE77" s="16">
        <f t="shared" si="523"/>
        <v>6523.7360454111085</v>
      </c>
      <c r="CF77" s="16">
        <f t="shared" si="523"/>
        <v>7050.9734183797427</v>
      </c>
      <c r="CG77" s="97">
        <f t="shared" si="523"/>
        <v>7794.8661812352038</v>
      </c>
      <c r="CH77" s="16">
        <f t="shared" si="523"/>
        <v>2445.5959446896059</v>
      </c>
      <c r="CI77" s="16">
        <f t="shared" si="523"/>
        <v>2245.7970490816542</v>
      </c>
      <c r="CJ77" s="16">
        <f t="shared" si="523"/>
        <v>5211.1074097400096</v>
      </c>
      <c r="CK77" s="16">
        <f t="shared" ref="CK77:CS77" si="524">SUM(CK71:CK76)</f>
        <v>5510.2783828714118</v>
      </c>
      <c r="CL77" s="16">
        <f t="shared" si="524"/>
        <v>6316.4453559074818</v>
      </c>
      <c r="CM77" s="16">
        <f t="shared" si="524"/>
        <v>6873.8547014713067</v>
      </c>
      <c r="CN77" s="16">
        <f t="shared" si="524"/>
        <v>6502.7397835625279</v>
      </c>
      <c r="CO77" s="16">
        <f t="shared" si="524"/>
        <v>7335.8480877316788</v>
      </c>
      <c r="CP77" s="16">
        <f t="shared" si="524"/>
        <v>8271.1756292001246</v>
      </c>
      <c r="CQ77" s="16">
        <f t="shared" si="524"/>
        <v>7925.1420383506338</v>
      </c>
      <c r="CR77" s="16">
        <f t="shared" si="524"/>
        <v>8565.7062377919083</v>
      </c>
      <c r="CS77" s="97">
        <f t="shared" si="524"/>
        <v>9469.8908121537243</v>
      </c>
    </row>
    <row r="79" spans="1:97" s="116" customFormat="1" x14ac:dyDescent="0.25">
      <c r="A79" s="63"/>
      <c r="B79" s="63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5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5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5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5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5"/>
      <c r="BJ79" s="114"/>
      <c r="BK79" s="114"/>
      <c r="BL79" s="114"/>
      <c r="BM79" s="114"/>
      <c r="BN79" s="114"/>
      <c r="BO79" s="114"/>
      <c r="BP79" s="114"/>
      <c r="BQ79" s="114"/>
      <c r="BR79" s="114"/>
      <c r="BS79" s="114"/>
      <c r="BT79" s="114"/>
      <c r="BU79" s="115"/>
      <c r="BV79" s="114"/>
      <c r="BW79" s="114"/>
      <c r="BX79" s="114"/>
      <c r="BY79" s="114"/>
      <c r="BZ79" s="114"/>
      <c r="CA79" s="114"/>
      <c r="CB79" s="114"/>
      <c r="CC79" s="114"/>
      <c r="CD79" s="114"/>
      <c r="CE79" s="114"/>
      <c r="CF79" s="114"/>
      <c r="CG79" s="115"/>
      <c r="CH79" s="114"/>
      <c r="CI79" s="114"/>
      <c r="CJ79" s="114"/>
      <c r="CK79" s="114"/>
      <c r="CL79" s="114"/>
      <c r="CM79" s="114"/>
      <c r="CN79" s="114"/>
      <c r="CO79" s="114"/>
      <c r="CP79" s="114"/>
      <c r="CQ79" s="114"/>
      <c r="CR79" s="114"/>
      <c r="CS79" s="115"/>
    </row>
    <row r="80" spans="1:97" s="104" customFormat="1" x14ac:dyDescent="0.25">
      <c r="A80" s="104" t="s">
        <v>13</v>
      </c>
      <c r="B80" s="104">
        <f t="shared" ref="B80:BM80" si="525">B32</f>
        <v>42005</v>
      </c>
      <c r="C80" s="104">
        <f t="shared" si="525"/>
        <v>42036</v>
      </c>
      <c r="D80" s="104">
        <f t="shared" si="525"/>
        <v>42064</v>
      </c>
      <c r="E80" s="104">
        <f t="shared" si="525"/>
        <v>42095</v>
      </c>
      <c r="F80" s="104">
        <f t="shared" si="525"/>
        <v>42125</v>
      </c>
      <c r="G80" s="104">
        <f t="shared" si="525"/>
        <v>42156</v>
      </c>
      <c r="H80" s="104">
        <f t="shared" si="525"/>
        <v>42186</v>
      </c>
      <c r="I80" s="104">
        <f t="shared" si="525"/>
        <v>42217</v>
      </c>
      <c r="J80" s="104">
        <f t="shared" si="525"/>
        <v>42248</v>
      </c>
      <c r="K80" s="104">
        <f t="shared" si="525"/>
        <v>42278</v>
      </c>
      <c r="L80" s="104">
        <f t="shared" si="525"/>
        <v>42309</v>
      </c>
      <c r="M80" s="105">
        <f t="shared" si="525"/>
        <v>42339</v>
      </c>
      <c r="N80" s="144">
        <f t="shared" si="525"/>
        <v>42370</v>
      </c>
      <c r="O80" s="144">
        <f t="shared" si="525"/>
        <v>42401</v>
      </c>
      <c r="P80" s="144">
        <f t="shared" si="525"/>
        <v>42430</v>
      </c>
      <c r="Q80" s="144">
        <f t="shared" si="525"/>
        <v>42461</v>
      </c>
      <c r="R80" s="144">
        <f t="shared" si="525"/>
        <v>42491</v>
      </c>
      <c r="S80" s="144">
        <f t="shared" si="525"/>
        <v>42522</v>
      </c>
      <c r="T80" s="144">
        <f t="shared" si="525"/>
        <v>42552</v>
      </c>
      <c r="U80" s="144">
        <f t="shared" si="525"/>
        <v>42583</v>
      </c>
      <c r="V80" s="104">
        <f t="shared" si="525"/>
        <v>42614</v>
      </c>
      <c r="W80" s="104">
        <f t="shared" si="525"/>
        <v>42644</v>
      </c>
      <c r="X80" s="104">
        <f t="shared" si="525"/>
        <v>42675</v>
      </c>
      <c r="Y80" s="105">
        <f t="shared" si="525"/>
        <v>42705</v>
      </c>
      <c r="Z80" s="104">
        <f t="shared" si="525"/>
        <v>42752</v>
      </c>
      <c r="AA80" s="104">
        <f t="shared" si="525"/>
        <v>42783</v>
      </c>
      <c r="AB80" s="104">
        <f t="shared" si="525"/>
        <v>42811</v>
      </c>
      <c r="AC80" s="104">
        <f t="shared" si="525"/>
        <v>42842</v>
      </c>
      <c r="AD80" s="104">
        <f t="shared" si="525"/>
        <v>42872</v>
      </c>
      <c r="AE80" s="104">
        <f t="shared" si="525"/>
        <v>42903</v>
      </c>
      <c r="AF80" s="104">
        <f t="shared" si="525"/>
        <v>42933</v>
      </c>
      <c r="AG80" s="104">
        <f t="shared" si="525"/>
        <v>42964</v>
      </c>
      <c r="AH80" s="104">
        <f t="shared" si="525"/>
        <v>42995</v>
      </c>
      <c r="AI80" s="104">
        <f t="shared" si="525"/>
        <v>43025</v>
      </c>
      <c r="AJ80" s="104">
        <f t="shared" si="525"/>
        <v>43056</v>
      </c>
      <c r="AK80" s="105">
        <f t="shared" si="525"/>
        <v>43086</v>
      </c>
      <c r="AL80" s="104">
        <f t="shared" si="525"/>
        <v>43118</v>
      </c>
      <c r="AM80" s="104">
        <f t="shared" si="525"/>
        <v>43149</v>
      </c>
      <c r="AN80" s="104">
        <f t="shared" si="525"/>
        <v>43177</v>
      </c>
      <c r="AO80" s="104">
        <f t="shared" si="525"/>
        <v>43208</v>
      </c>
      <c r="AP80" s="104">
        <f t="shared" si="525"/>
        <v>43238</v>
      </c>
      <c r="AQ80" s="104">
        <f t="shared" si="525"/>
        <v>43269</v>
      </c>
      <c r="AR80" s="104">
        <f t="shared" si="525"/>
        <v>43299</v>
      </c>
      <c r="AS80" s="104">
        <f t="shared" si="525"/>
        <v>43330</v>
      </c>
      <c r="AT80" s="104">
        <f t="shared" si="525"/>
        <v>43361</v>
      </c>
      <c r="AU80" s="104">
        <f t="shared" si="525"/>
        <v>43391</v>
      </c>
      <c r="AV80" s="104">
        <f t="shared" si="525"/>
        <v>43422</v>
      </c>
      <c r="AW80" s="105">
        <f t="shared" si="525"/>
        <v>43452</v>
      </c>
      <c r="AX80" s="104">
        <f t="shared" si="525"/>
        <v>43483</v>
      </c>
      <c r="AY80" s="104">
        <f t="shared" si="525"/>
        <v>43514</v>
      </c>
      <c r="AZ80" s="104">
        <f t="shared" si="525"/>
        <v>43542</v>
      </c>
      <c r="BA80" s="104">
        <f t="shared" si="525"/>
        <v>43573</v>
      </c>
      <c r="BB80" s="104">
        <f t="shared" si="525"/>
        <v>43603</v>
      </c>
      <c r="BC80" s="104">
        <f t="shared" si="525"/>
        <v>43634</v>
      </c>
      <c r="BD80" s="104">
        <f t="shared" si="525"/>
        <v>43664</v>
      </c>
      <c r="BE80" s="104">
        <f t="shared" si="525"/>
        <v>43695</v>
      </c>
      <c r="BF80" s="104">
        <f t="shared" si="525"/>
        <v>43726</v>
      </c>
      <c r="BG80" s="104">
        <f t="shared" si="525"/>
        <v>43756</v>
      </c>
      <c r="BH80" s="104">
        <f t="shared" si="525"/>
        <v>43787</v>
      </c>
      <c r="BI80" s="105">
        <f t="shared" si="525"/>
        <v>43817</v>
      </c>
      <c r="BJ80" s="104">
        <f t="shared" si="525"/>
        <v>43848</v>
      </c>
      <c r="BK80" s="104">
        <f t="shared" si="525"/>
        <v>43879</v>
      </c>
      <c r="BL80" s="104">
        <f t="shared" si="525"/>
        <v>43908</v>
      </c>
      <c r="BM80" s="104">
        <f t="shared" si="525"/>
        <v>43939</v>
      </c>
      <c r="BN80" s="104">
        <f t="shared" ref="BN80:CS80" si="526">BN32</f>
        <v>43969</v>
      </c>
      <c r="BO80" s="104">
        <f t="shared" si="526"/>
        <v>44000</v>
      </c>
      <c r="BP80" s="104">
        <f t="shared" si="526"/>
        <v>44030</v>
      </c>
      <c r="BQ80" s="104">
        <f t="shared" si="526"/>
        <v>44061</v>
      </c>
      <c r="BR80" s="104">
        <f t="shared" si="526"/>
        <v>44092</v>
      </c>
      <c r="BS80" s="104">
        <f t="shared" si="526"/>
        <v>44122</v>
      </c>
      <c r="BT80" s="104">
        <f t="shared" si="526"/>
        <v>44153</v>
      </c>
      <c r="BU80" s="105">
        <f t="shared" si="526"/>
        <v>44183</v>
      </c>
      <c r="BV80" s="104">
        <f t="shared" si="526"/>
        <v>44214</v>
      </c>
      <c r="BW80" s="104">
        <f t="shared" si="526"/>
        <v>44245</v>
      </c>
      <c r="BX80" s="104">
        <f t="shared" si="526"/>
        <v>44273</v>
      </c>
      <c r="BY80" s="104">
        <f t="shared" si="526"/>
        <v>44304</v>
      </c>
      <c r="BZ80" s="104">
        <f t="shared" si="526"/>
        <v>44334</v>
      </c>
      <c r="CA80" s="104">
        <f t="shared" si="526"/>
        <v>44365</v>
      </c>
      <c r="CB80" s="104">
        <f t="shared" si="526"/>
        <v>44395</v>
      </c>
      <c r="CC80" s="104">
        <f t="shared" si="526"/>
        <v>44426</v>
      </c>
      <c r="CD80" s="104">
        <f t="shared" si="526"/>
        <v>44457</v>
      </c>
      <c r="CE80" s="104">
        <f t="shared" si="526"/>
        <v>44487</v>
      </c>
      <c r="CF80" s="104">
        <f t="shared" si="526"/>
        <v>44518</v>
      </c>
      <c r="CG80" s="105">
        <f t="shared" si="526"/>
        <v>44548</v>
      </c>
      <c r="CH80" s="104">
        <f t="shared" si="526"/>
        <v>44579</v>
      </c>
      <c r="CI80" s="104">
        <f t="shared" si="526"/>
        <v>44610</v>
      </c>
      <c r="CJ80" s="104">
        <f t="shared" si="526"/>
        <v>44638</v>
      </c>
      <c r="CK80" s="104">
        <f t="shared" si="526"/>
        <v>44669</v>
      </c>
      <c r="CL80" s="104">
        <f t="shared" si="526"/>
        <v>44699</v>
      </c>
      <c r="CM80" s="104">
        <f t="shared" si="526"/>
        <v>44730</v>
      </c>
      <c r="CN80" s="104">
        <f t="shared" si="526"/>
        <v>44760</v>
      </c>
      <c r="CO80" s="104">
        <f t="shared" si="526"/>
        <v>44791</v>
      </c>
      <c r="CP80" s="104">
        <f t="shared" si="526"/>
        <v>44822</v>
      </c>
      <c r="CQ80" s="104">
        <f t="shared" si="526"/>
        <v>44852</v>
      </c>
      <c r="CR80" s="104">
        <f t="shared" si="526"/>
        <v>44883</v>
      </c>
      <c r="CS80" s="105">
        <f t="shared" si="526"/>
        <v>44913</v>
      </c>
    </row>
    <row r="81" spans="1:97" x14ac:dyDescent="0.25">
      <c r="A81" t="s">
        <v>4</v>
      </c>
      <c r="B81" s="13">
        <f>IFERROR(B70/B48,"")</f>
        <v>2</v>
      </c>
      <c r="C81" s="13">
        <f t="shared" ref="C81:S81" si="527">IFERROR(C70/C48,"")</f>
        <v>1.6</v>
      </c>
      <c r="D81" s="13">
        <f t="shared" si="527"/>
        <v>3.7272727272727271</v>
      </c>
      <c r="E81" s="13">
        <f t="shared" si="527"/>
        <v>1.7272727272727273</v>
      </c>
      <c r="F81" s="13">
        <f t="shared" si="527"/>
        <v>1.1875</v>
      </c>
      <c r="G81" s="13">
        <f t="shared" si="527"/>
        <v>2</v>
      </c>
      <c r="H81" s="13">
        <f t="shared" si="527"/>
        <v>3.2857142857142856</v>
      </c>
      <c r="I81" s="13">
        <f t="shared" si="527"/>
        <v>1.7692307692307692</v>
      </c>
      <c r="J81" s="13">
        <f t="shared" si="527"/>
        <v>3.0588235294117645</v>
      </c>
      <c r="K81" s="13">
        <f t="shared" si="527"/>
        <v>1.7894736842105263</v>
      </c>
      <c r="L81" s="13">
        <f t="shared" si="527"/>
        <v>4.5</v>
      </c>
      <c r="M81" s="100">
        <f t="shared" si="527"/>
        <v>6.666666666666667</v>
      </c>
      <c r="N81" s="171">
        <f t="shared" si="527"/>
        <v>1.4166666666666667</v>
      </c>
      <c r="O81" s="171">
        <f t="shared" si="527"/>
        <v>1.5</v>
      </c>
      <c r="P81" s="171">
        <f t="shared" si="527"/>
        <v>2.4444444444444446</v>
      </c>
      <c r="Q81" s="171">
        <f t="shared" si="527"/>
        <v>1.9230769230769231</v>
      </c>
      <c r="R81" s="171">
        <f t="shared" si="527"/>
        <v>1.8461538461538463</v>
      </c>
      <c r="S81" s="171">
        <f t="shared" si="527"/>
        <v>2.2666666666666666</v>
      </c>
      <c r="T81" s="319">
        <v>2.2666666666666666</v>
      </c>
      <c r="U81" s="319">
        <v>2.5</v>
      </c>
      <c r="V81" s="319">
        <v>2.4</v>
      </c>
      <c r="W81" s="319">
        <v>2.2000000000000002</v>
      </c>
      <c r="X81" s="319">
        <v>2.4</v>
      </c>
      <c r="Y81" s="320">
        <v>2.6</v>
      </c>
      <c r="Z81" s="321">
        <v>1.4166666666666667</v>
      </c>
      <c r="AA81" s="321">
        <v>1.5</v>
      </c>
      <c r="AB81" s="321">
        <f>AA81*1.05</f>
        <v>1.5750000000000002</v>
      </c>
      <c r="AC81" s="321">
        <v>2</v>
      </c>
      <c r="AD81" s="321">
        <v>2</v>
      </c>
      <c r="AE81" s="321">
        <f>AD81*1.05</f>
        <v>2.1</v>
      </c>
      <c r="AF81" s="321">
        <f>AE81*0.9</f>
        <v>1.8900000000000001</v>
      </c>
      <c r="AG81" s="321">
        <v>2.1</v>
      </c>
      <c r="AH81" s="321">
        <v>2.2999999999999998</v>
      </c>
      <c r="AI81" s="321">
        <f>AH81*0.9</f>
        <v>2.0699999999999998</v>
      </c>
      <c r="AJ81" s="321">
        <v>2.2000000000000002</v>
      </c>
      <c r="AK81" s="322">
        <v>2.2999999999999998</v>
      </c>
      <c r="AL81" s="323">
        <f>Z81*1.04</f>
        <v>1.4733333333333334</v>
      </c>
      <c r="AM81" s="324">
        <f t="shared" ref="AM81:AM87" si="528">AA81*1.03</f>
        <v>1.5449999999999999</v>
      </c>
      <c r="AN81" s="324">
        <f t="shared" ref="AN81:AN87" si="529">AB81*1.03</f>
        <v>1.6222500000000002</v>
      </c>
      <c r="AO81" s="324">
        <f t="shared" ref="AO81:AO87" si="530">AC81*1.03</f>
        <v>2.06</v>
      </c>
      <c r="AP81" s="324">
        <f t="shared" ref="AP81:AP87" si="531">AD81*1.03</f>
        <v>2.06</v>
      </c>
      <c r="AQ81" s="324">
        <f t="shared" ref="AQ81:AQ87" si="532">AE81*1.03</f>
        <v>2.1630000000000003</v>
      </c>
      <c r="AR81" s="324">
        <f>AF81*1.05</f>
        <v>1.9845000000000002</v>
      </c>
      <c r="AS81" s="324">
        <f>AG81*1.05</f>
        <v>2.2050000000000001</v>
      </c>
      <c r="AT81" s="324">
        <f>AH81*1.05</f>
        <v>2.415</v>
      </c>
      <c r="AU81" s="324">
        <f>AI81*1.07</f>
        <v>2.2149000000000001</v>
      </c>
      <c r="AV81" s="324">
        <f>AJ81*1.07</f>
        <v>2.3540000000000005</v>
      </c>
      <c r="AW81" s="325">
        <f>AK81*1.07</f>
        <v>2.4609999999999999</v>
      </c>
      <c r="AX81" s="323">
        <f>AL81*1.05</f>
        <v>1.5470000000000002</v>
      </c>
      <c r="AY81" s="324">
        <f t="shared" ref="AY81:AY87" si="533">AM81*1.05</f>
        <v>1.62225</v>
      </c>
      <c r="AZ81" s="324">
        <f t="shared" ref="AZ81:AZ87" si="534">AN81*1.05</f>
        <v>1.7033625000000003</v>
      </c>
      <c r="BA81" s="324">
        <f t="shared" ref="BA81:BA87" si="535">AO81*1.05</f>
        <v>2.1630000000000003</v>
      </c>
      <c r="BB81" s="324">
        <f t="shared" ref="BB81:BB87" si="536">AP81*1.05</f>
        <v>2.1630000000000003</v>
      </c>
      <c r="BC81" s="324">
        <f t="shared" ref="BC81:BC87" si="537">AQ81*1.05</f>
        <v>2.2711500000000004</v>
      </c>
      <c r="BD81" s="324">
        <f t="shared" ref="BD81:BD87" si="538">AR81*1.05</f>
        <v>2.0837250000000003</v>
      </c>
      <c r="BE81" s="324">
        <f t="shared" ref="BE81:BE87" si="539">AS81*1.05</f>
        <v>2.3152500000000003</v>
      </c>
      <c r="BF81" s="324">
        <f t="shared" ref="BF81:BF87" si="540">AT81*1.05</f>
        <v>2.5357500000000002</v>
      </c>
      <c r="BG81" s="324">
        <f t="shared" ref="BG81:BG87" si="541">AU81*1.05</f>
        <v>2.3256450000000002</v>
      </c>
      <c r="BH81" s="324">
        <f t="shared" ref="BH81:BH87" si="542">AV81*1.05</f>
        <v>2.4717000000000007</v>
      </c>
      <c r="BI81" s="325">
        <f t="shared" ref="BI81:BI87" si="543">AW81*1.05</f>
        <v>2.58405</v>
      </c>
      <c r="BJ81" s="323">
        <f>AX81*1.02</f>
        <v>1.5779400000000001</v>
      </c>
      <c r="BK81" s="324">
        <f t="shared" ref="BK81:BU87" si="544">AY81*1.02</f>
        <v>1.654695</v>
      </c>
      <c r="BL81" s="324">
        <f t="shared" si="544"/>
        <v>1.7374297500000004</v>
      </c>
      <c r="BM81" s="324">
        <f t="shared" si="544"/>
        <v>2.2062600000000003</v>
      </c>
      <c r="BN81" s="324">
        <f t="shared" si="544"/>
        <v>2.2062600000000003</v>
      </c>
      <c r="BO81" s="324">
        <f t="shared" si="544"/>
        <v>2.3165730000000004</v>
      </c>
      <c r="BP81" s="324">
        <f t="shared" si="544"/>
        <v>2.1253995000000003</v>
      </c>
      <c r="BQ81" s="324">
        <f t="shared" si="544"/>
        <v>2.3615550000000005</v>
      </c>
      <c r="BR81" s="324">
        <f t="shared" si="544"/>
        <v>2.586465</v>
      </c>
      <c r="BS81" s="324">
        <f t="shared" si="544"/>
        <v>2.3721579000000004</v>
      </c>
      <c r="BT81" s="324">
        <f t="shared" si="544"/>
        <v>2.5211340000000009</v>
      </c>
      <c r="BU81" s="325">
        <f t="shared" si="544"/>
        <v>2.6357309999999998</v>
      </c>
      <c r="BV81" s="323">
        <f>BJ81*1.03</f>
        <v>1.6252782000000001</v>
      </c>
      <c r="BW81" s="324">
        <f t="shared" ref="BW81:CG87" si="545">BK81*1.03</f>
        <v>1.7043358500000001</v>
      </c>
      <c r="BX81" s="324">
        <f t="shared" si="545"/>
        <v>1.7895526425000006</v>
      </c>
      <c r="BY81" s="324">
        <f t="shared" si="545"/>
        <v>2.2724478000000006</v>
      </c>
      <c r="BZ81" s="324">
        <f t="shared" si="545"/>
        <v>2.2724478000000006</v>
      </c>
      <c r="CA81" s="324">
        <f t="shared" si="545"/>
        <v>2.3860701900000003</v>
      </c>
      <c r="CB81" s="324">
        <f t="shared" si="545"/>
        <v>2.1891614850000005</v>
      </c>
      <c r="CC81" s="324">
        <f t="shared" si="545"/>
        <v>2.4324016500000005</v>
      </c>
      <c r="CD81" s="324">
        <f t="shared" si="545"/>
        <v>2.6640589500000003</v>
      </c>
      <c r="CE81" s="324">
        <f t="shared" si="545"/>
        <v>2.4433226370000005</v>
      </c>
      <c r="CF81" s="324">
        <f t="shared" si="545"/>
        <v>2.5967680200000012</v>
      </c>
      <c r="CG81" s="325">
        <f t="shared" si="545"/>
        <v>2.7148029299999998</v>
      </c>
      <c r="CH81" s="323">
        <f>BV81*1.03</f>
        <v>1.6740365460000002</v>
      </c>
      <c r="CI81" s="324">
        <f t="shared" ref="CI81:CN87" si="546">BW81*1.03</f>
        <v>1.7554659255000002</v>
      </c>
      <c r="CJ81" s="324">
        <f t="shared" si="546"/>
        <v>1.8432392217750007</v>
      </c>
      <c r="CK81" s="324">
        <f t="shared" si="546"/>
        <v>2.3406212340000008</v>
      </c>
      <c r="CL81" s="324">
        <f t="shared" si="546"/>
        <v>2.3406212340000008</v>
      </c>
      <c r="CM81" s="324">
        <f t="shared" si="546"/>
        <v>2.4576522957000004</v>
      </c>
      <c r="CN81" s="324">
        <f t="shared" si="546"/>
        <v>2.2548363295500007</v>
      </c>
      <c r="CO81" s="324">
        <f>CC81*1.03</f>
        <v>2.5053736995000007</v>
      </c>
      <c r="CP81" s="324">
        <f t="shared" ref="CP81:CP87" si="547">CD81*1.03</f>
        <v>2.7439807185000005</v>
      </c>
      <c r="CQ81" s="324">
        <f t="shared" ref="CQ81:CQ87" si="548">CE81*1.03</f>
        <v>2.5166223161100008</v>
      </c>
      <c r="CR81" s="324">
        <f t="shared" ref="CR81:CR87" si="549">CF81*1.03</f>
        <v>2.6746710606000015</v>
      </c>
      <c r="CS81" s="325">
        <f t="shared" ref="CS81:CS87" si="550">CG81*1.03</f>
        <v>2.7962470178999999</v>
      </c>
    </row>
    <row r="82" spans="1:97" x14ac:dyDescent="0.25">
      <c r="A82" t="s">
        <v>5</v>
      </c>
      <c r="B82" s="13">
        <f t="shared" ref="B82:Z88" si="551">IFERROR(B71/B49,"")</f>
        <v>1.3116883116883118</v>
      </c>
      <c r="C82" s="13">
        <f t="shared" si="551"/>
        <v>1.1730769230769231</v>
      </c>
      <c r="D82" s="13">
        <f t="shared" si="551"/>
        <v>1.2911392405063291</v>
      </c>
      <c r="E82" s="13">
        <f t="shared" si="551"/>
        <v>1.4666666666666666</v>
      </c>
      <c r="F82" s="13">
        <f t="shared" si="551"/>
        <v>1.2383720930232558</v>
      </c>
      <c r="G82" s="13">
        <f t="shared" si="551"/>
        <v>1.3571428571428572</v>
      </c>
      <c r="H82" s="13">
        <f t="shared" si="551"/>
        <v>1.4557823129251701</v>
      </c>
      <c r="I82" s="13">
        <f t="shared" si="551"/>
        <v>1.2626262626262625</v>
      </c>
      <c r="J82" s="13">
        <f t="shared" si="551"/>
        <v>1.5</v>
      </c>
      <c r="K82" s="13">
        <f t="shared" si="551"/>
        <v>1.3206106870229009</v>
      </c>
      <c r="L82" s="13">
        <f t="shared" si="551"/>
        <v>1.68359375</v>
      </c>
      <c r="M82" s="100">
        <f t="shared" si="551"/>
        <v>1.5341614906832297</v>
      </c>
      <c r="N82" s="171">
        <f t="shared" si="551"/>
        <v>1.3695652173913044</v>
      </c>
      <c r="O82" s="171">
        <f t="shared" si="551"/>
        <v>1.175</v>
      </c>
      <c r="P82" s="171">
        <f t="shared" si="551"/>
        <v>1.641711229946524</v>
      </c>
      <c r="Q82" s="171">
        <f t="shared" si="551"/>
        <v>1.3428571428571427</v>
      </c>
      <c r="R82" s="171">
        <f t="shared" si="551"/>
        <v>1.3511111111111112</v>
      </c>
      <c r="S82" s="171">
        <f t="shared" si="551"/>
        <v>1.6413043478260869</v>
      </c>
      <c r="T82" s="319">
        <v>1.3678571428571429</v>
      </c>
      <c r="U82" s="319">
        <v>1.3173652694610778</v>
      </c>
      <c r="V82" s="319">
        <v>1.7</v>
      </c>
      <c r="W82" s="319">
        <v>1.5</v>
      </c>
      <c r="X82" s="319">
        <v>1.5</v>
      </c>
      <c r="Y82" s="320">
        <v>1.6</v>
      </c>
      <c r="Z82" s="321">
        <v>1.3695652173913044</v>
      </c>
      <c r="AA82" s="321">
        <v>1.175</v>
      </c>
      <c r="AB82" s="321">
        <f t="shared" ref="AB82:AB87" si="552">AA82*1.04</f>
        <v>1.2220000000000002</v>
      </c>
      <c r="AC82" s="326">
        <v>1.3</v>
      </c>
      <c r="AD82" s="326">
        <v>1.4</v>
      </c>
      <c r="AE82" s="321">
        <f t="shared" ref="AE82:AE87" si="553">AD82*1.05</f>
        <v>1.47</v>
      </c>
      <c r="AF82" s="321">
        <f t="shared" ref="AF82:AF87" si="554">AE82*0.9</f>
        <v>1.323</v>
      </c>
      <c r="AG82" s="326">
        <v>1.4</v>
      </c>
      <c r="AH82" s="326">
        <v>1.5</v>
      </c>
      <c r="AI82" s="321">
        <f t="shared" ref="AI82:AI87" si="555">AH82*0.9</f>
        <v>1.35</v>
      </c>
      <c r="AJ82" s="326">
        <v>1.4</v>
      </c>
      <c r="AK82" s="322">
        <v>1.5</v>
      </c>
      <c r="AL82" s="327">
        <f t="shared" ref="AL82:AL87" si="556">Z82*1.04</f>
        <v>1.4243478260869566</v>
      </c>
      <c r="AM82" s="326">
        <f t="shared" si="528"/>
        <v>1.21025</v>
      </c>
      <c r="AN82" s="326">
        <f t="shared" si="529"/>
        <v>1.2586600000000003</v>
      </c>
      <c r="AO82" s="326">
        <f t="shared" si="530"/>
        <v>1.3390000000000002</v>
      </c>
      <c r="AP82" s="326">
        <f t="shared" si="531"/>
        <v>1.4419999999999999</v>
      </c>
      <c r="AQ82" s="326">
        <f t="shared" si="532"/>
        <v>1.5141</v>
      </c>
      <c r="AR82" s="326">
        <f t="shared" ref="AR82:AR87" si="557">AF82*1.05</f>
        <v>1.3891500000000001</v>
      </c>
      <c r="AS82" s="326">
        <f t="shared" ref="AS82:AS87" si="558">AG82*1.05</f>
        <v>1.47</v>
      </c>
      <c r="AT82" s="326">
        <f t="shared" ref="AT82:AT87" si="559">AH82*1.05</f>
        <v>1.5750000000000002</v>
      </c>
      <c r="AU82" s="326">
        <f t="shared" ref="AU82:AU87" si="560">AI82*1.07</f>
        <v>1.4445000000000001</v>
      </c>
      <c r="AV82" s="326">
        <f t="shared" ref="AV82:AV87" si="561">AJ82*1.07</f>
        <v>1.498</v>
      </c>
      <c r="AW82" s="322">
        <f t="shared" ref="AW82:AW87" si="562">AK82*1.07</f>
        <v>1.605</v>
      </c>
      <c r="AX82" s="327">
        <f t="shared" ref="AX82:AX87" si="563">AL82*1.05</f>
        <v>1.4955652173913045</v>
      </c>
      <c r="AY82" s="326">
        <f t="shared" si="533"/>
        <v>1.2707625</v>
      </c>
      <c r="AZ82" s="326">
        <f t="shared" si="534"/>
        <v>1.3215930000000005</v>
      </c>
      <c r="BA82" s="326">
        <f t="shared" si="535"/>
        <v>1.4059500000000003</v>
      </c>
      <c r="BB82" s="326">
        <f t="shared" si="536"/>
        <v>1.5141</v>
      </c>
      <c r="BC82" s="326">
        <f t="shared" si="537"/>
        <v>1.5898050000000001</v>
      </c>
      <c r="BD82" s="326">
        <f t="shared" si="538"/>
        <v>1.4586075000000003</v>
      </c>
      <c r="BE82" s="326">
        <f t="shared" si="539"/>
        <v>1.5435000000000001</v>
      </c>
      <c r="BF82" s="326">
        <f t="shared" si="540"/>
        <v>1.6537500000000003</v>
      </c>
      <c r="BG82" s="326">
        <f t="shared" si="541"/>
        <v>1.5167250000000001</v>
      </c>
      <c r="BH82" s="326">
        <f t="shared" si="542"/>
        <v>1.5729</v>
      </c>
      <c r="BI82" s="322">
        <f t="shared" si="543"/>
        <v>1.6852500000000001</v>
      </c>
      <c r="BJ82" s="327">
        <f t="shared" ref="BJ82:BJ87" si="564">AX82*1.02</f>
        <v>1.5254765217391306</v>
      </c>
      <c r="BK82" s="326">
        <f t="shared" si="544"/>
        <v>1.29617775</v>
      </c>
      <c r="BL82" s="326">
        <f t="shared" si="544"/>
        <v>1.3480248600000004</v>
      </c>
      <c r="BM82" s="326">
        <f t="shared" si="544"/>
        <v>1.4340690000000003</v>
      </c>
      <c r="BN82" s="326">
        <f t="shared" si="544"/>
        <v>1.5443819999999999</v>
      </c>
      <c r="BO82" s="326">
        <f t="shared" si="544"/>
        <v>1.6216011000000001</v>
      </c>
      <c r="BP82" s="326">
        <f t="shared" si="544"/>
        <v>1.4877796500000002</v>
      </c>
      <c r="BQ82" s="326">
        <f t="shared" si="544"/>
        <v>1.57437</v>
      </c>
      <c r="BR82" s="326">
        <f t="shared" si="544"/>
        <v>1.6868250000000002</v>
      </c>
      <c r="BS82" s="326">
        <f t="shared" si="544"/>
        <v>1.5470595</v>
      </c>
      <c r="BT82" s="326">
        <f t="shared" si="544"/>
        <v>1.604358</v>
      </c>
      <c r="BU82" s="322">
        <f t="shared" si="544"/>
        <v>1.7189550000000002</v>
      </c>
      <c r="BV82" s="327">
        <f t="shared" ref="BV82:BV87" si="565">BJ82*1.03</f>
        <v>1.5712408173913046</v>
      </c>
      <c r="BW82" s="326">
        <f t="shared" si="545"/>
        <v>1.3350630825000001</v>
      </c>
      <c r="BX82" s="326">
        <f t="shared" si="545"/>
        <v>1.3884656058000004</v>
      </c>
      <c r="BY82" s="326">
        <f t="shared" si="545"/>
        <v>1.4770910700000004</v>
      </c>
      <c r="BZ82" s="326">
        <f t="shared" si="545"/>
        <v>1.5907134599999999</v>
      </c>
      <c r="CA82" s="326">
        <f t="shared" si="545"/>
        <v>1.6702491330000002</v>
      </c>
      <c r="CB82" s="326">
        <f t="shared" si="545"/>
        <v>1.5324130395000002</v>
      </c>
      <c r="CC82" s="326">
        <f t="shared" si="545"/>
        <v>1.6216011000000001</v>
      </c>
      <c r="CD82" s="326">
        <f t="shared" si="545"/>
        <v>1.7374297500000002</v>
      </c>
      <c r="CE82" s="326">
        <f t="shared" si="545"/>
        <v>1.5934712850000001</v>
      </c>
      <c r="CF82" s="326">
        <f t="shared" si="545"/>
        <v>1.6524887399999999</v>
      </c>
      <c r="CG82" s="322">
        <f t="shared" si="545"/>
        <v>1.7705236500000003</v>
      </c>
      <c r="CH82" s="327">
        <f t="shared" ref="CH82:CH87" si="566">BV82*1.03</f>
        <v>1.6183780419130438</v>
      </c>
      <c r="CI82" s="326">
        <f t="shared" si="546"/>
        <v>1.375114974975</v>
      </c>
      <c r="CJ82" s="326">
        <f t="shared" si="546"/>
        <v>1.4301195739740005</v>
      </c>
      <c r="CK82" s="326">
        <f t="shared" si="546"/>
        <v>1.5214038021000005</v>
      </c>
      <c r="CL82" s="326">
        <f t="shared" si="546"/>
        <v>1.6384348637999999</v>
      </c>
      <c r="CM82" s="326">
        <f t="shared" si="546"/>
        <v>1.7203566069900003</v>
      </c>
      <c r="CN82" s="326">
        <f t="shared" si="546"/>
        <v>1.5783854306850003</v>
      </c>
      <c r="CO82" s="326">
        <f t="shared" ref="CO82:CO87" si="567">CC82*1.03</f>
        <v>1.6702491330000002</v>
      </c>
      <c r="CP82" s="326">
        <f t="shared" si="547"/>
        <v>1.7895526425000003</v>
      </c>
      <c r="CQ82" s="326">
        <f t="shared" si="548"/>
        <v>1.6412754235500002</v>
      </c>
      <c r="CR82" s="326">
        <f t="shared" si="549"/>
        <v>1.7020634021999999</v>
      </c>
      <c r="CS82" s="322">
        <f t="shared" si="550"/>
        <v>1.8236393595000004</v>
      </c>
    </row>
    <row r="83" spans="1:97" x14ac:dyDescent="0.25">
      <c r="A83" t="s">
        <v>6</v>
      </c>
      <c r="B83" s="13">
        <f t="shared" si="551"/>
        <v>1.4565217391304348</v>
      </c>
      <c r="C83" s="13">
        <f t="shared" si="551"/>
        <v>1.1875</v>
      </c>
      <c r="D83" s="13">
        <f t="shared" si="551"/>
        <v>1.6</v>
      </c>
      <c r="E83" s="13">
        <f t="shared" si="551"/>
        <v>1.2205882352941178</v>
      </c>
      <c r="F83" s="13">
        <f t="shared" si="551"/>
        <v>1.4329268292682926</v>
      </c>
      <c r="G83" s="13">
        <f t="shared" si="551"/>
        <v>1.2948717948717949</v>
      </c>
      <c r="H83" s="13">
        <f t="shared" si="551"/>
        <v>1.4831460674157304</v>
      </c>
      <c r="I83" s="13">
        <f t="shared" si="551"/>
        <v>1.2289156626506024</v>
      </c>
      <c r="J83" s="13">
        <f t="shared" si="551"/>
        <v>1.6936936936936937</v>
      </c>
      <c r="K83" s="13">
        <f t="shared" si="551"/>
        <v>1.3785714285714286</v>
      </c>
      <c r="L83" s="13">
        <f t="shared" si="551"/>
        <v>1.8082191780821917</v>
      </c>
      <c r="M83" s="100">
        <f t="shared" si="551"/>
        <v>1.8358974358974358</v>
      </c>
      <c r="N83" s="171">
        <f t="shared" si="551"/>
        <v>1.0895522388059702</v>
      </c>
      <c r="O83" s="171">
        <f t="shared" si="551"/>
        <v>1.4523809523809523</v>
      </c>
      <c r="P83" s="171">
        <f t="shared" si="551"/>
        <v>1.56</v>
      </c>
      <c r="Q83" s="171">
        <f t="shared" si="551"/>
        <v>1.2195121951219512</v>
      </c>
      <c r="R83" s="171">
        <f t="shared" si="551"/>
        <v>1.5145631067961165</v>
      </c>
      <c r="S83" s="171">
        <f t="shared" si="551"/>
        <v>1.8353658536585367</v>
      </c>
      <c r="T83" s="319">
        <v>1.2372093023255815</v>
      </c>
      <c r="U83" s="319">
        <v>1.5316455696202531</v>
      </c>
      <c r="V83" s="319">
        <v>1.6</v>
      </c>
      <c r="W83" s="319">
        <v>1.3</v>
      </c>
      <c r="X83" s="319">
        <v>1.3</v>
      </c>
      <c r="Y83" s="320">
        <v>1.5</v>
      </c>
      <c r="Z83" s="321">
        <v>1.0895522388059702</v>
      </c>
      <c r="AA83" s="321">
        <v>1.4523809523809523</v>
      </c>
      <c r="AB83" s="321">
        <f t="shared" si="552"/>
        <v>1.5104761904761905</v>
      </c>
      <c r="AC83" s="326">
        <v>1.4</v>
      </c>
      <c r="AD83" s="326">
        <v>1.5</v>
      </c>
      <c r="AE83" s="321">
        <f t="shared" si="553"/>
        <v>1.5750000000000002</v>
      </c>
      <c r="AF83" s="321">
        <f t="shared" si="554"/>
        <v>1.4175000000000002</v>
      </c>
      <c r="AG83" s="326">
        <v>1.5</v>
      </c>
      <c r="AH83" s="326">
        <v>1.6</v>
      </c>
      <c r="AI83" s="321">
        <f t="shared" si="555"/>
        <v>1.4400000000000002</v>
      </c>
      <c r="AJ83" s="326">
        <v>1.5</v>
      </c>
      <c r="AK83" s="322">
        <v>1.6</v>
      </c>
      <c r="AL83" s="327">
        <f t="shared" si="556"/>
        <v>1.1331343283582089</v>
      </c>
      <c r="AM83" s="326">
        <f t="shared" si="528"/>
        <v>1.4959523809523809</v>
      </c>
      <c r="AN83" s="326">
        <f t="shared" si="529"/>
        <v>1.5557904761904764</v>
      </c>
      <c r="AO83" s="326">
        <f t="shared" si="530"/>
        <v>1.4419999999999999</v>
      </c>
      <c r="AP83" s="326">
        <f t="shared" si="531"/>
        <v>1.5449999999999999</v>
      </c>
      <c r="AQ83" s="326">
        <f t="shared" si="532"/>
        <v>1.6222500000000002</v>
      </c>
      <c r="AR83" s="326">
        <f t="shared" si="557"/>
        <v>1.4883750000000002</v>
      </c>
      <c r="AS83" s="326">
        <f t="shared" si="558"/>
        <v>1.5750000000000002</v>
      </c>
      <c r="AT83" s="326">
        <f t="shared" si="559"/>
        <v>1.6800000000000002</v>
      </c>
      <c r="AU83" s="326">
        <f t="shared" si="560"/>
        <v>1.5408000000000002</v>
      </c>
      <c r="AV83" s="326">
        <f t="shared" si="561"/>
        <v>1.605</v>
      </c>
      <c r="AW83" s="322">
        <f t="shared" si="562"/>
        <v>1.7120000000000002</v>
      </c>
      <c r="AX83" s="327">
        <f t="shared" si="563"/>
        <v>1.1897910447761195</v>
      </c>
      <c r="AY83" s="326">
        <f t="shared" si="533"/>
        <v>1.5707500000000001</v>
      </c>
      <c r="AZ83" s="326">
        <f t="shared" si="534"/>
        <v>1.6335800000000003</v>
      </c>
      <c r="BA83" s="326">
        <f t="shared" si="535"/>
        <v>1.5141</v>
      </c>
      <c r="BB83" s="326">
        <f t="shared" si="536"/>
        <v>1.62225</v>
      </c>
      <c r="BC83" s="326">
        <f t="shared" si="537"/>
        <v>1.7033625000000003</v>
      </c>
      <c r="BD83" s="326">
        <f t="shared" si="538"/>
        <v>1.5627937500000002</v>
      </c>
      <c r="BE83" s="326">
        <f t="shared" si="539"/>
        <v>1.6537500000000003</v>
      </c>
      <c r="BF83" s="326">
        <f t="shared" si="540"/>
        <v>1.7640000000000002</v>
      </c>
      <c r="BG83" s="326">
        <f t="shared" si="541"/>
        <v>1.6178400000000002</v>
      </c>
      <c r="BH83" s="326">
        <f t="shared" si="542"/>
        <v>1.6852500000000001</v>
      </c>
      <c r="BI83" s="322">
        <f t="shared" si="543"/>
        <v>1.7976000000000003</v>
      </c>
      <c r="BJ83" s="327">
        <f t="shared" si="564"/>
        <v>1.213586865671642</v>
      </c>
      <c r="BK83" s="326">
        <f t="shared" si="544"/>
        <v>1.6021650000000001</v>
      </c>
      <c r="BL83" s="326">
        <f t="shared" si="544"/>
        <v>1.6662516000000003</v>
      </c>
      <c r="BM83" s="326">
        <f t="shared" si="544"/>
        <v>1.5443819999999999</v>
      </c>
      <c r="BN83" s="326">
        <f t="shared" si="544"/>
        <v>1.654695</v>
      </c>
      <c r="BO83" s="326">
        <f t="shared" si="544"/>
        <v>1.7374297500000004</v>
      </c>
      <c r="BP83" s="326">
        <f t="shared" si="544"/>
        <v>1.5940496250000002</v>
      </c>
      <c r="BQ83" s="326">
        <f t="shared" si="544"/>
        <v>1.6868250000000002</v>
      </c>
      <c r="BR83" s="326">
        <f t="shared" si="544"/>
        <v>1.7992800000000002</v>
      </c>
      <c r="BS83" s="326">
        <f t="shared" si="544"/>
        <v>1.6501968000000002</v>
      </c>
      <c r="BT83" s="326">
        <f t="shared" si="544"/>
        <v>1.7189550000000002</v>
      </c>
      <c r="BU83" s="322">
        <f t="shared" si="544"/>
        <v>1.8335520000000003</v>
      </c>
      <c r="BV83" s="327">
        <f t="shared" si="565"/>
        <v>1.2499944716417912</v>
      </c>
      <c r="BW83" s="326">
        <f t="shared" si="545"/>
        <v>1.6502299500000002</v>
      </c>
      <c r="BX83" s="326">
        <f t="shared" si="545"/>
        <v>1.7162391480000003</v>
      </c>
      <c r="BY83" s="326">
        <f t="shared" si="545"/>
        <v>1.5907134599999999</v>
      </c>
      <c r="BZ83" s="326">
        <f t="shared" si="545"/>
        <v>1.7043358500000001</v>
      </c>
      <c r="CA83" s="326">
        <f t="shared" si="545"/>
        <v>1.7895526425000006</v>
      </c>
      <c r="CB83" s="326">
        <f t="shared" si="545"/>
        <v>1.6418711137500004</v>
      </c>
      <c r="CC83" s="326">
        <f t="shared" si="545"/>
        <v>1.7374297500000002</v>
      </c>
      <c r="CD83" s="326">
        <f t="shared" si="545"/>
        <v>1.8532584000000003</v>
      </c>
      <c r="CE83" s="326">
        <f t="shared" si="545"/>
        <v>1.6997027040000003</v>
      </c>
      <c r="CF83" s="326">
        <f t="shared" si="545"/>
        <v>1.7705236500000003</v>
      </c>
      <c r="CG83" s="322">
        <f t="shared" si="545"/>
        <v>1.8885585600000003</v>
      </c>
      <c r="CH83" s="327">
        <f t="shared" si="566"/>
        <v>1.2874943057910451</v>
      </c>
      <c r="CI83" s="326">
        <f t="shared" si="546"/>
        <v>1.6997368485000002</v>
      </c>
      <c r="CJ83" s="326">
        <f t="shared" si="546"/>
        <v>1.7677263224400004</v>
      </c>
      <c r="CK83" s="326">
        <f t="shared" si="546"/>
        <v>1.6384348637999999</v>
      </c>
      <c r="CL83" s="326">
        <f t="shared" si="546"/>
        <v>1.7554659255000002</v>
      </c>
      <c r="CM83" s="326">
        <f t="shared" si="546"/>
        <v>1.8432392217750007</v>
      </c>
      <c r="CN83" s="326">
        <f t="shared" si="546"/>
        <v>1.6911272471625005</v>
      </c>
      <c r="CO83" s="326">
        <f t="shared" si="567"/>
        <v>1.7895526425000003</v>
      </c>
      <c r="CP83" s="326">
        <f t="shared" si="547"/>
        <v>1.9088561520000005</v>
      </c>
      <c r="CQ83" s="326">
        <f t="shared" si="548"/>
        <v>1.7506937851200004</v>
      </c>
      <c r="CR83" s="326">
        <f t="shared" si="549"/>
        <v>1.8236393595000004</v>
      </c>
      <c r="CS83" s="322">
        <f t="shared" si="550"/>
        <v>1.9452153168000004</v>
      </c>
    </row>
    <row r="84" spans="1:97" x14ac:dyDescent="0.25">
      <c r="A84" t="s">
        <v>7</v>
      </c>
      <c r="B84" s="13">
        <f t="shared" si="551"/>
        <v>1.25</v>
      </c>
      <c r="C84" s="13">
        <f t="shared" si="551"/>
        <v>1.2037037037037037</v>
      </c>
      <c r="D84" s="13">
        <f t="shared" si="551"/>
        <v>1.3809523809523809</v>
      </c>
      <c r="E84" s="13">
        <f t="shared" si="551"/>
        <v>1.2931034482758621</v>
      </c>
      <c r="F84" s="13">
        <f t="shared" si="551"/>
        <v>1.234375</v>
      </c>
      <c r="G84" s="13">
        <f t="shared" si="551"/>
        <v>1.319327731092437</v>
      </c>
      <c r="H84" s="13">
        <f t="shared" si="551"/>
        <v>1.4594594594594594</v>
      </c>
      <c r="I84" s="13">
        <f t="shared" si="551"/>
        <v>1.0930232558139534</v>
      </c>
      <c r="J84" s="13">
        <f t="shared" si="551"/>
        <v>1.53125</v>
      </c>
      <c r="K84" s="13">
        <f t="shared" si="551"/>
        <v>1.3208955223880596</v>
      </c>
      <c r="L84" s="13">
        <f t="shared" si="551"/>
        <v>1.9559748427672956</v>
      </c>
      <c r="M84" s="100">
        <f t="shared" si="551"/>
        <v>1.4822485207100591</v>
      </c>
      <c r="N84" s="171">
        <f t="shared" si="551"/>
        <v>1.134020618556701</v>
      </c>
      <c r="O84" s="171">
        <f t="shared" si="551"/>
        <v>1.2396694214876034</v>
      </c>
      <c r="P84" s="171">
        <f t="shared" si="551"/>
        <v>1.8125</v>
      </c>
      <c r="Q84" s="171">
        <f t="shared" si="551"/>
        <v>2.1081081081081079</v>
      </c>
      <c r="R84" s="171">
        <f t="shared" si="551"/>
        <v>1.8428571428571427</v>
      </c>
      <c r="S84" s="171">
        <f t="shared" si="551"/>
        <v>1.5165562913907285</v>
      </c>
      <c r="T84" s="319">
        <v>1.3615384615384616</v>
      </c>
      <c r="U84" s="319">
        <v>1.4069264069264069</v>
      </c>
      <c r="V84" s="319">
        <v>2</v>
      </c>
      <c r="W84" s="319">
        <v>1.9</v>
      </c>
      <c r="X84" s="319">
        <v>1.9</v>
      </c>
      <c r="Y84" s="320">
        <v>2.1</v>
      </c>
      <c r="Z84" s="321">
        <v>1.134020618556701</v>
      </c>
      <c r="AA84" s="321">
        <v>1.2396694214876034</v>
      </c>
      <c r="AB84" s="321">
        <f t="shared" si="552"/>
        <v>1.2892561983471076</v>
      </c>
      <c r="AC84" s="326">
        <v>1.5</v>
      </c>
      <c r="AD84" s="326">
        <v>1.6</v>
      </c>
      <c r="AE84" s="321">
        <f t="shared" si="553"/>
        <v>1.6800000000000002</v>
      </c>
      <c r="AF84" s="321">
        <f t="shared" si="554"/>
        <v>1.5120000000000002</v>
      </c>
      <c r="AG84" s="326">
        <v>1.6</v>
      </c>
      <c r="AH84" s="326">
        <v>1.7</v>
      </c>
      <c r="AI84" s="321">
        <f t="shared" si="555"/>
        <v>1.53</v>
      </c>
      <c r="AJ84" s="326">
        <v>1.6</v>
      </c>
      <c r="AK84" s="322">
        <v>1.7</v>
      </c>
      <c r="AL84" s="327">
        <f t="shared" si="556"/>
        <v>1.1793814432989691</v>
      </c>
      <c r="AM84" s="326">
        <f t="shared" si="528"/>
        <v>1.2768595041322315</v>
      </c>
      <c r="AN84" s="326">
        <f t="shared" si="529"/>
        <v>1.3279338842975208</v>
      </c>
      <c r="AO84" s="326">
        <f t="shared" si="530"/>
        <v>1.5449999999999999</v>
      </c>
      <c r="AP84" s="326">
        <f t="shared" si="531"/>
        <v>1.6480000000000001</v>
      </c>
      <c r="AQ84" s="326">
        <f t="shared" si="532"/>
        <v>1.7304000000000002</v>
      </c>
      <c r="AR84" s="326">
        <f t="shared" si="557"/>
        <v>1.5876000000000003</v>
      </c>
      <c r="AS84" s="326">
        <f t="shared" si="558"/>
        <v>1.6800000000000002</v>
      </c>
      <c r="AT84" s="326">
        <f t="shared" si="559"/>
        <v>1.7849999999999999</v>
      </c>
      <c r="AU84" s="326">
        <f t="shared" si="560"/>
        <v>1.6371000000000002</v>
      </c>
      <c r="AV84" s="326">
        <f t="shared" si="561"/>
        <v>1.7120000000000002</v>
      </c>
      <c r="AW84" s="322">
        <f t="shared" si="562"/>
        <v>1.819</v>
      </c>
      <c r="AX84" s="327">
        <f t="shared" si="563"/>
        <v>1.2383505154639176</v>
      </c>
      <c r="AY84" s="326">
        <f t="shared" si="533"/>
        <v>1.3407024793388431</v>
      </c>
      <c r="AZ84" s="326">
        <f t="shared" si="534"/>
        <v>1.3943305785123969</v>
      </c>
      <c r="BA84" s="326">
        <f t="shared" si="535"/>
        <v>1.62225</v>
      </c>
      <c r="BB84" s="326">
        <f t="shared" si="536"/>
        <v>1.7304000000000002</v>
      </c>
      <c r="BC84" s="326">
        <f t="shared" si="537"/>
        <v>1.8169200000000003</v>
      </c>
      <c r="BD84" s="326">
        <f t="shared" si="538"/>
        <v>1.6669800000000004</v>
      </c>
      <c r="BE84" s="326">
        <f t="shared" si="539"/>
        <v>1.7640000000000002</v>
      </c>
      <c r="BF84" s="326">
        <f t="shared" si="540"/>
        <v>1.87425</v>
      </c>
      <c r="BG84" s="326">
        <f t="shared" si="541"/>
        <v>1.7189550000000002</v>
      </c>
      <c r="BH84" s="326">
        <f t="shared" si="542"/>
        <v>1.7976000000000003</v>
      </c>
      <c r="BI84" s="322">
        <f t="shared" si="543"/>
        <v>1.90995</v>
      </c>
      <c r="BJ84" s="327">
        <f t="shared" si="564"/>
        <v>1.2631175257731959</v>
      </c>
      <c r="BK84" s="326">
        <f t="shared" si="544"/>
        <v>1.3675165289256199</v>
      </c>
      <c r="BL84" s="326">
        <f t="shared" si="544"/>
        <v>1.4222171900826448</v>
      </c>
      <c r="BM84" s="326">
        <f t="shared" si="544"/>
        <v>1.654695</v>
      </c>
      <c r="BN84" s="326">
        <f t="shared" si="544"/>
        <v>1.7650080000000001</v>
      </c>
      <c r="BO84" s="326">
        <f t="shared" si="544"/>
        <v>1.8532584000000003</v>
      </c>
      <c r="BP84" s="326">
        <f t="shared" si="544"/>
        <v>1.7003196000000005</v>
      </c>
      <c r="BQ84" s="326">
        <f t="shared" si="544"/>
        <v>1.7992800000000002</v>
      </c>
      <c r="BR84" s="326">
        <f t="shared" si="544"/>
        <v>1.911735</v>
      </c>
      <c r="BS84" s="326">
        <f t="shared" si="544"/>
        <v>1.7533341000000002</v>
      </c>
      <c r="BT84" s="326">
        <f t="shared" si="544"/>
        <v>1.8335520000000003</v>
      </c>
      <c r="BU84" s="322">
        <f t="shared" si="544"/>
        <v>1.9481490000000001</v>
      </c>
      <c r="BV84" s="327">
        <f t="shared" si="565"/>
        <v>1.3010110515463917</v>
      </c>
      <c r="BW84" s="326">
        <f t="shared" si="545"/>
        <v>1.4085420247933886</v>
      </c>
      <c r="BX84" s="326">
        <f t="shared" si="545"/>
        <v>1.4648837057851243</v>
      </c>
      <c r="BY84" s="326">
        <f t="shared" si="545"/>
        <v>1.7043358500000001</v>
      </c>
      <c r="BZ84" s="326">
        <f t="shared" si="545"/>
        <v>1.8179582400000003</v>
      </c>
      <c r="CA84" s="326">
        <f t="shared" si="545"/>
        <v>1.9088561520000005</v>
      </c>
      <c r="CB84" s="326">
        <f t="shared" si="545"/>
        <v>1.7513291880000006</v>
      </c>
      <c r="CC84" s="326">
        <f t="shared" si="545"/>
        <v>1.8532584000000003</v>
      </c>
      <c r="CD84" s="326">
        <f t="shared" si="545"/>
        <v>1.9690870499999999</v>
      </c>
      <c r="CE84" s="326">
        <f t="shared" si="545"/>
        <v>1.8059341230000003</v>
      </c>
      <c r="CF84" s="326">
        <f t="shared" si="545"/>
        <v>1.8885585600000003</v>
      </c>
      <c r="CG84" s="322">
        <f t="shared" si="545"/>
        <v>2.0065934700000003</v>
      </c>
      <c r="CH84" s="327">
        <f t="shared" si="566"/>
        <v>1.3400413830927835</v>
      </c>
      <c r="CI84" s="326">
        <f t="shared" si="546"/>
        <v>1.4507982855371904</v>
      </c>
      <c r="CJ84" s="326">
        <f t="shared" si="546"/>
        <v>1.508830216958678</v>
      </c>
      <c r="CK84" s="326">
        <f t="shared" si="546"/>
        <v>1.7554659255000002</v>
      </c>
      <c r="CL84" s="326">
        <f t="shared" si="546"/>
        <v>1.8724969872000004</v>
      </c>
      <c r="CM84" s="326">
        <f t="shared" si="546"/>
        <v>1.9661218365600006</v>
      </c>
      <c r="CN84" s="326">
        <f t="shared" si="546"/>
        <v>1.8038690636400005</v>
      </c>
      <c r="CO84" s="326">
        <f t="shared" si="567"/>
        <v>1.9088561520000005</v>
      </c>
      <c r="CP84" s="326">
        <f t="shared" si="547"/>
        <v>2.0281596615000002</v>
      </c>
      <c r="CQ84" s="326">
        <f t="shared" si="548"/>
        <v>1.8601121466900004</v>
      </c>
      <c r="CR84" s="326">
        <f t="shared" si="549"/>
        <v>1.9452153168000004</v>
      </c>
      <c r="CS84" s="322">
        <f t="shared" si="550"/>
        <v>2.0667912741000003</v>
      </c>
    </row>
    <row r="85" spans="1:97" x14ac:dyDescent="0.25">
      <c r="A85" t="s">
        <v>8</v>
      </c>
      <c r="B85" s="13">
        <f t="shared" si="551"/>
        <v>1.2333333333333334</v>
      </c>
      <c r="C85" s="13">
        <f t="shared" si="551"/>
        <v>1.1333333333333333</v>
      </c>
      <c r="D85" s="13">
        <f t="shared" si="551"/>
        <v>1.1666666666666667</v>
      </c>
      <c r="E85" s="13">
        <f t="shared" si="551"/>
        <v>1.6612903225806452</v>
      </c>
      <c r="F85" s="13">
        <f t="shared" si="551"/>
        <v>1.3176470588235294</v>
      </c>
      <c r="G85" s="13">
        <f t="shared" si="551"/>
        <v>1.1643835616438356</v>
      </c>
      <c r="H85" s="13">
        <f t="shared" si="551"/>
        <v>1.3114754098360655</v>
      </c>
      <c r="I85" s="13">
        <f t="shared" si="551"/>
        <v>1.0877192982456141</v>
      </c>
      <c r="J85" s="13">
        <f t="shared" si="551"/>
        <v>1.1707317073170731</v>
      </c>
      <c r="K85" s="13">
        <f t="shared" si="551"/>
        <v>1.1451612903225807</v>
      </c>
      <c r="L85" s="13">
        <f t="shared" si="551"/>
        <v>1.9074074074074074</v>
      </c>
      <c r="M85" s="100">
        <f t="shared" si="551"/>
        <v>1.9722222222222223</v>
      </c>
      <c r="N85" s="171">
        <f t="shared" si="551"/>
        <v>1.1477272727272727</v>
      </c>
      <c r="O85" s="171">
        <f t="shared" si="551"/>
        <v>1.1395348837209303</v>
      </c>
      <c r="P85" s="171">
        <f t="shared" si="551"/>
        <v>1.4476744186046511</v>
      </c>
      <c r="Q85" s="171">
        <f t="shared" si="551"/>
        <v>0.97222222222222221</v>
      </c>
      <c r="R85" s="171">
        <f t="shared" si="551"/>
        <v>1.2650602409638554</v>
      </c>
      <c r="S85" s="171">
        <f t="shared" si="551"/>
        <v>1.390625</v>
      </c>
      <c r="T85" s="319">
        <v>1.3461538461538463</v>
      </c>
      <c r="U85" s="319">
        <v>1.3066666666666666</v>
      </c>
      <c r="V85" s="319">
        <v>1.4</v>
      </c>
      <c r="W85" s="319">
        <v>1.2</v>
      </c>
      <c r="X85" s="319">
        <v>1.2</v>
      </c>
      <c r="Y85" s="320">
        <v>1.4</v>
      </c>
      <c r="Z85" s="321">
        <v>1.1477272727272727</v>
      </c>
      <c r="AA85" s="321">
        <v>1.1395348837209303</v>
      </c>
      <c r="AB85" s="321">
        <f t="shared" si="552"/>
        <v>1.1851162790697676</v>
      </c>
      <c r="AC85" s="326">
        <v>1.2</v>
      </c>
      <c r="AD85" s="326">
        <v>1.2</v>
      </c>
      <c r="AE85" s="321">
        <f t="shared" si="553"/>
        <v>1.26</v>
      </c>
      <c r="AF85" s="321">
        <f t="shared" si="554"/>
        <v>1.1340000000000001</v>
      </c>
      <c r="AG85" s="326">
        <v>1.2</v>
      </c>
      <c r="AH85" s="326">
        <v>1.3</v>
      </c>
      <c r="AI85" s="321">
        <f t="shared" si="555"/>
        <v>1.1700000000000002</v>
      </c>
      <c r="AJ85" s="326">
        <v>1.2</v>
      </c>
      <c r="AK85" s="322">
        <v>1.3</v>
      </c>
      <c r="AL85" s="327">
        <f t="shared" si="556"/>
        <v>1.1936363636363636</v>
      </c>
      <c r="AM85" s="326">
        <f t="shared" si="528"/>
        <v>1.1737209302325582</v>
      </c>
      <c r="AN85" s="326">
        <f t="shared" si="529"/>
        <v>1.2206697674418607</v>
      </c>
      <c r="AO85" s="326">
        <f t="shared" si="530"/>
        <v>1.236</v>
      </c>
      <c r="AP85" s="326">
        <f t="shared" si="531"/>
        <v>1.236</v>
      </c>
      <c r="AQ85" s="326">
        <f t="shared" si="532"/>
        <v>1.2978000000000001</v>
      </c>
      <c r="AR85" s="326">
        <f t="shared" si="557"/>
        <v>1.1907000000000001</v>
      </c>
      <c r="AS85" s="326">
        <f t="shared" si="558"/>
        <v>1.26</v>
      </c>
      <c r="AT85" s="326">
        <f t="shared" si="559"/>
        <v>1.3650000000000002</v>
      </c>
      <c r="AU85" s="326">
        <f t="shared" si="560"/>
        <v>1.2519000000000002</v>
      </c>
      <c r="AV85" s="326">
        <f t="shared" si="561"/>
        <v>1.284</v>
      </c>
      <c r="AW85" s="322">
        <f t="shared" si="562"/>
        <v>1.3910000000000002</v>
      </c>
      <c r="AX85" s="327">
        <f t="shared" si="563"/>
        <v>1.2533181818181818</v>
      </c>
      <c r="AY85" s="326">
        <f t="shared" si="533"/>
        <v>1.2324069767441861</v>
      </c>
      <c r="AZ85" s="326">
        <f t="shared" si="534"/>
        <v>1.2817032558139538</v>
      </c>
      <c r="BA85" s="326">
        <f t="shared" si="535"/>
        <v>1.2978000000000001</v>
      </c>
      <c r="BB85" s="326">
        <f t="shared" si="536"/>
        <v>1.2978000000000001</v>
      </c>
      <c r="BC85" s="326">
        <f t="shared" si="537"/>
        <v>1.3626900000000002</v>
      </c>
      <c r="BD85" s="326">
        <f t="shared" si="538"/>
        <v>1.2502350000000002</v>
      </c>
      <c r="BE85" s="326">
        <f t="shared" si="539"/>
        <v>1.3230000000000002</v>
      </c>
      <c r="BF85" s="326">
        <f t="shared" si="540"/>
        <v>1.4332500000000004</v>
      </c>
      <c r="BG85" s="326">
        <f t="shared" si="541"/>
        <v>1.3144950000000004</v>
      </c>
      <c r="BH85" s="326">
        <f t="shared" si="542"/>
        <v>1.3482000000000001</v>
      </c>
      <c r="BI85" s="322">
        <f t="shared" si="543"/>
        <v>1.4605500000000002</v>
      </c>
      <c r="BJ85" s="327">
        <f t="shared" si="564"/>
        <v>1.2783845454545455</v>
      </c>
      <c r="BK85" s="326">
        <f t="shared" si="544"/>
        <v>1.2570551162790697</v>
      </c>
      <c r="BL85" s="326">
        <f t="shared" si="544"/>
        <v>1.307337320930233</v>
      </c>
      <c r="BM85" s="326">
        <f t="shared" si="544"/>
        <v>1.3237560000000002</v>
      </c>
      <c r="BN85" s="326">
        <f t="shared" si="544"/>
        <v>1.3237560000000002</v>
      </c>
      <c r="BO85" s="326">
        <f t="shared" si="544"/>
        <v>1.3899438000000002</v>
      </c>
      <c r="BP85" s="326">
        <f t="shared" si="544"/>
        <v>1.2752397000000002</v>
      </c>
      <c r="BQ85" s="326">
        <f t="shared" si="544"/>
        <v>1.3494600000000001</v>
      </c>
      <c r="BR85" s="326">
        <f t="shared" si="544"/>
        <v>1.4619150000000003</v>
      </c>
      <c r="BS85" s="326">
        <f t="shared" si="544"/>
        <v>1.3407849000000005</v>
      </c>
      <c r="BT85" s="326">
        <f t="shared" si="544"/>
        <v>1.3751640000000001</v>
      </c>
      <c r="BU85" s="322">
        <f t="shared" si="544"/>
        <v>1.4897610000000003</v>
      </c>
      <c r="BV85" s="327">
        <f t="shared" si="565"/>
        <v>1.3167360818181819</v>
      </c>
      <c r="BW85" s="326">
        <f t="shared" si="545"/>
        <v>1.2947667697674419</v>
      </c>
      <c r="BX85" s="326">
        <f t="shared" si="545"/>
        <v>1.34655744055814</v>
      </c>
      <c r="BY85" s="326">
        <f t="shared" si="545"/>
        <v>1.3634686800000002</v>
      </c>
      <c r="BZ85" s="326">
        <f t="shared" si="545"/>
        <v>1.3634686800000002</v>
      </c>
      <c r="CA85" s="326">
        <f t="shared" si="545"/>
        <v>1.4316421140000002</v>
      </c>
      <c r="CB85" s="326">
        <f t="shared" si="545"/>
        <v>1.3134968910000002</v>
      </c>
      <c r="CC85" s="326">
        <f t="shared" si="545"/>
        <v>1.3899438000000002</v>
      </c>
      <c r="CD85" s="326">
        <f t="shared" si="545"/>
        <v>1.5057724500000003</v>
      </c>
      <c r="CE85" s="326">
        <f t="shared" si="545"/>
        <v>1.3810084470000006</v>
      </c>
      <c r="CF85" s="326">
        <f t="shared" si="545"/>
        <v>1.4164189200000001</v>
      </c>
      <c r="CG85" s="322">
        <f t="shared" si="545"/>
        <v>1.5344538300000004</v>
      </c>
      <c r="CH85" s="327">
        <f t="shared" si="566"/>
        <v>1.3562381642727275</v>
      </c>
      <c r="CI85" s="326">
        <f t="shared" si="546"/>
        <v>1.3336097728604652</v>
      </c>
      <c r="CJ85" s="326">
        <f t="shared" si="546"/>
        <v>1.3869541637748841</v>
      </c>
      <c r="CK85" s="326">
        <f t="shared" si="546"/>
        <v>1.4043727404000002</v>
      </c>
      <c r="CL85" s="326">
        <f t="shared" si="546"/>
        <v>1.4043727404000002</v>
      </c>
      <c r="CM85" s="326">
        <f t="shared" si="546"/>
        <v>1.4745913774200001</v>
      </c>
      <c r="CN85" s="326">
        <f t="shared" si="546"/>
        <v>1.3529017977300002</v>
      </c>
      <c r="CO85" s="326">
        <f t="shared" si="567"/>
        <v>1.4316421140000002</v>
      </c>
      <c r="CP85" s="326">
        <f t="shared" si="547"/>
        <v>1.5509456235000003</v>
      </c>
      <c r="CQ85" s="326">
        <f t="shared" si="548"/>
        <v>1.4224387004100005</v>
      </c>
      <c r="CR85" s="326">
        <f t="shared" si="549"/>
        <v>1.4589114876000002</v>
      </c>
      <c r="CS85" s="322">
        <f t="shared" si="550"/>
        <v>1.5804874449000004</v>
      </c>
    </row>
    <row r="86" spans="1:97" x14ac:dyDescent="0.25">
      <c r="A86" t="s">
        <v>1</v>
      </c>
      <c r="B86" s="13">
        <f t="shared" si="551"/>
        <v>1.03125</v>
      </c>
      <c r="C86" s="13">
        <f t="shared" si="551"/>
        <v>1.1481481481481481</v>
      </c>
      <c r="D86" s="13">
        <f t="shared" si="551"/>
        <v>1.5714285714285714</v>
      </c>
      <c r="E86" s="13">
        <f t="shared" si="551"/>
        <v>1.4807692307692308</v>
      </c>
      <c r="F86" s="13">
        <f t="shared" si="551"/>
        <v>1.044776119402985</v>
      </c>
      <c r="G86" s="13">
        <f t="shared" si="551"/>
        <v>1.0338983050847457</v>
      </c>
      <c r="H86" s="13">
        <f t="shared" si="551"/>
        <v>1.2666666666666666</v>
      </c>
      <c r="I86" s="13">
        <f t="shared" si="551"/>
        <v>1.1372549019607843</v>
      </c>
      <c r="J86" s="13">
        <f t="shared" si="551"/>
        <v>1.1785714285714286</v>
      </c>
      <c r="K86" s="13">
        <f t="shared" si="551"/>
        <v>1.1935483870967742</v>
      </c>
      <c r="L86" s="13">
        <f t="shared" si="551"/>
        <v>1.903225806451613</v>
      </c>
      <c r="M86" s="100">
        <f t="shared" si="551"/>
        <v>1.5363636363636364</v>
      </c>
      <c r="N86" s="171">
        <f t="shared" si="551"/>
        <v>1.037037037037037</v>
      </c>
      <c r="O86" s="171">
        <f t="shared" si="551"/>
        <v>1.2575757575757576</v>
      </c>
      <c r="P86" s="171">
        <f t="shared" si="551"/>
        <v>1.6203703703703705</v>
      </c>
      <c r="Q86" s="171">
        <f t="shared" si="551"/>
        <v>1.02803738317757</v>
      </c>
      <c r="R86" s="171">
        <f t="shared" si="551"/>
        <v>1.4615384615384615</v>
      </c>
      <c r="S86" s="171">
        <f t="shared" si="551"/>
        <v>1.6549295774647887</v>
      </c>
      <c r="T86" s="319">
        <v>1.1395348837209303</v>
      </c>
      <c r="U86" s="319">
        <v>1.1904761904761905</v>
      </c>
      <c r="V86" s="319">
        <v>1.6</v>
      </c>
      <c r="W86" s="319">
        <v>1.4</v>
      </c>
      <c r="X86" s="319">
        <v>1.4</v>
      </c>
      <c r="Y86" s="320">
        <v>1.6</v>
      </c>
      <c r="Z86" s="321">
        <v>1.037037037037037</v>
      </c>
      <c r="AA86" s="321">
        <v>1.2575757575757576</v>
      </c>
      <c r="AB86" s="321">
        <f t="shared" si="552"/>
        <v>1.3078787878787879</v>
      </c>
      <c r="AC86" s="326">
        <v>1.3</v>
      </c>
      <c r="AD86" s="326">
        <v>1.4</v>
      </c>
      <c r="AE86" s="321">
        <f t="shared" si="553"/>
        <v>1.47</v>
      </c>
      <c r="AF86" s="321">
        <f t="shared" si="554"/>
        <v>1.323</v>
      </c>
      <c r="AG86" s="326">
        <v>1.4</v>
      </c>
      <c r="AH86" s="326">
        <v>1.5</v>
      </c>
      <c r="AI86" s="321">
        <f t="shared" si="555"/>
        <v>1.35</v>
      </c>
      <c r="AJ86" s="326">
        <v>1.4</v>
      </c>
      <c r="AK86" s="322">
        <v>1.5</v>
      </c>
      <c r="AL86" s="327">
        <f t="shared" si="556"/>
        <v>1.0785185185185184</v>
      </c>
      <c r="AM86" s="326">
        <f t="shared" si="528"/>
        <v>1.2953030303030304</v>
      </c>
      <c r="AN86" s="326">
        <f t="shared" si="529"/>
        <v>1.3471151515151516</v>
      </c>
      <c r="AO86" s="326">
        <f t="shared" si="530"/>
        <v>1.3390000000000002</v>
      </c>
      <c r="AP86" s="326">
        <f t="shared" si="531"/>
        <v>1.4419999999999999</v>
      </c>
      <c r="AQ86" s="326">
        <f t="shared" si="532"/>
        <v>1.5141</v>
      </c>
      <c r="AR86" s="326">
        <f t="shared" si="557"/>
        <v>1.3891500000000001</v>
      </c>
      <c r="AS86" s="326">
        <f t="shared" si="558"/>
        <v>1.47</v>
      </c>
      <c r="AT86" s="326">
        <f t="shared" si="559"/>
        <v>1.5750000000000002</v>
      </c>
      <c r="AU86" s="326">
        <f t="shared" si="560"/>
        <v>1.4445000000000001</v>
      </c>
      <c r="AV86" s="326">
        <f t="shared" si="561"/>
        <v>1.498</v>
      </c>
      <c r="AW86" s="322">
        <f t="shared" si="562"/>
        <v>1.605</v>
      </c>
      <c r="AX86" s="327">
        <f t="shared" si="563"/>
        <v>1.1324444444444444</v>
      </c>
      <c r="AY86" s="326">
        <f t="shared" si="533"/>
        <v>1.3600681818181819</v>
      </c>
      <c r="AZ86" s="326">
        <f t="shared" si="534"/>
        <v>1.4144709090909093</v>
      </c>
      <c r="BA86" s="326">
        <f t="shared" si="535"/>
        <v>1.4059500000000003</v>
      </c>
      <c r="BB86" s="326">
        <f t="shared" si="536"/>
        <v>1.5141</v>
      </c>
      <c r="BC86" s="326">
        <f t="shared" si="537"/>
        <v>1.5898050000000001</v>
      </c>
      <c r="BD86" s="326">
        <f t="shared" si="538"/>
        <v>1.4586075000000003</v>
      </c>
      <c r="BE86" s="326">
        <f t="shared" si="539"/>
        <v>1.5435000000000001</v>
      </c>
      <c r="BF86" s="326">
        <f t="shared" si="540"/>
        <v>1.6537500000000003</v>
      </c>
      <c r="BG86" s="326">
        <f t="shared" si="541"/>
        <v>1.5167250000000001</v>
      </c>
      <c r="BH86" s="326">
        <f t="shared" si="542"/>
        <v>1.5729</v>
      </c>
      <c r="BI86" s="322">
        <f t="shared" si="543"/>
        <v>1.6852500000000001</v>
      </c>
      <c r="BJ86" s="327">
        <f t="shared" si="564"/>
        <v>1.1550933333333333</v>
      </c>
      <c r="BK86" s="326">
        <f t="shared" si="544"/>
        <v>1.3872695454545456</v>
      </c>
      <c r="BL86" s="326">
        <f t="shared" si="544"/>
        <v>1.4427603272727276</v>
      </c>
      <c r="BM86" s="326">
        <f t="shared" si="544"/>
        <v>1.4340690000000003</v>
      </c>
      <c r="BN86" s="326">
        <f t="shared" si="544"/>
        <v>1.5443819999999999</v>
      </c>
      <c r="BO86" s="326">
        <f t="shared" si="544"/>
        <v>1.6216011000000001</v>
      </c>
      <c r="BP86" s="326">
        <f t="shared" si="544"/>
        <v>1.4877796500000002</v>
      </c>
      <c r="BQ86" s="326">
        <f t="shared" si="544"/>
        <v>1.57437</v>
      </c>
      <c r="BR86" s="326">
        <f t="shared" si="544"/>
        <v>1.6868250000000002</v>
      </c>
      <c r="BS86" s="326">
        <f t="shared" si="544"/>
        <v>1.5470595</v>
      </c>
      <c r="BT86" s="326">
        <f t="shared" si="544"/>
        <v>1.604358</v>
      </c>
      <c r="BU86" s="322">
        <f t="shared" si="544"/>
        <v>1.7189550000000002</v>
      </c>
      <c r="BV86" s="327">
        <f t="shared" si="565"/>
        <v>1.1897461333333332</v>
      </c>
      <c r="BW86" s="326">
        <f t="shared" si="545"/>
        <v>1.428887631818182</v>
      </c>
      <c r="BX86" s="326">
        <f t="shared" si="545"/>
        <v>1.4860431370909095</v>
      </c>
      <c r="BY86" s="326">
        <f t="shared" si="545"/>
        <v>1.4770910700000004</v>
      </c>
      <c r="BZ86" s="326">
        <f t="shared" si="545"/>
        <v>1.5907134599999999</v>
      </c>
      <c r="CA86" s="326">
        <f t="shared" si="545"/>
        <v>1.6702491330000002</v>
      </c>
      <c r="CB86" s="326">
        <f t="shared" si="545"/>
        <v>1.5324130395000002</v>
      </c>
      <c r="CC86" s="326">
        <f t="shared" si="545"/>
        <v>1.6216011000000001</v>
      </c>
      <c r="CD86" s="326">
        <f t="shared" si="545"/>
        <v>1.7374297500000002</v>
      </c>
      <c r="CE86" s="326">
        <f t="shared" si="545"/>
        <v>1.5934712850000001</v>
      </c>
      <c r="CF86" s="326">
        <f t="shared" si="545"/>
        <v>1.6524887399999999</v>
      </c>
      <c r="CG86" s="322">
        <f t="shared" si="545"/>
        <v>1.7705236500000003</v>
      </c>
      <c r="CH86" s="327">
        <f t="shared" si="566"/>
        <v>1.2254385173333333</v>
      </c>
      <c r="CI86" s="326">
        <f t="shared" si="546"/>
        <v>1.4717542607727274</v>
      </c>
      <c r="CJ86" s="326">
        <f t="shared" si="546"/>
        <v>1.5306244312036368</v>
      </c>
      <c r="CK86" s="326">
        <f t="shared" si="546"/>
        <v>1.5214038021000005</v>
      </c>
      <c r="CL86" s="326">
        <f t="shared" si="546"/>
        <v>1.6384348637999999</v>
      </c>
      <c r="CM86" s="326">
        <f t="shared" si="546"/>
        <v>1.7203566069900003</v>
      </c>
      <c r="CN86" s="326">
        <f t="shared" si="546"/>
        <v>1.5783854306850003</v>
      </c>
      <c r="CO86" s="326">
        <f t="shared" si="567"/>
        <v>1.6702491330000002</v>
      </c>
      <c r="CP86" s="326">
        <f t="shared" si="547"/>
        <v>1.7895526425000003</v>
      </c>
      <c r="CQ86" s="326">
        <f t="shared" si="548"/>
        <v>1.6412754235500002</v>
      </c>
      <c r="CR86" s="326">
        <f t="shared" si="549"/>
        <v>1.7020634021999999</v>
      </c>
      <c r="CS86" s="322">
        <f t="shared" si="550"/>
        <v>1.8236393595000004</v>
      </c>
    </row>
    <row r="87" spans="1:97" x14ac:dyDescent="0.25">
      <c r="A87" t="s">
        <v>2</v>
      </c>
      <c r="B87" s="13">
        <f t="shared" si="551"/>
        <v>1</v>
      </c>
      <c r="C87" s="13">
        <f t="shared" si="551"/>
        <v>1.1666666666666667</v>
      </c>
      <c r="D87" s="13">
        <f t="shared" si="551"/>
        <v>1</v>
      </c>
      <c r="E87" s="13">
        <f t="shared" si="551"/>
        <v>1</v>
      </c>
      <c r="F87" s="13">
        <f t="shared" si="551"/>
        <v>1</v>
      </c>
      <c r="G87" s="13">
        <f t="shared" si="551"/>
        <v>1.1538461538461537</v>
      </c>
      <c r="H87" s="13">
        <f t="shared" si="551"/>
        <v>1</v>
      </c>
      <c r="I87" s="13">
        <f t="shared" si="551"/>
        <v>0.86363636363636365</v>
      </c>
      <c r="J87" s="13">
        <f t="shared" si="551"/>
        <v>1.1538461538461537</v>
      </c>
      <c r="K87" s="13">
        <f t="shared" si="551"/>
        <v>0.86538461538461542</v>
      </c>
      <c r="L87" s="13">
        <f t="shared" si="551"/>
        <v>2.2962962962962963</v>
      </c>
      <c r="M87" s="100">
        <f t="shared" si="551"/>
        <v>1.83</v>
      </c>
      <c r="N87" s="171">
        <f t="shared" si="551"/>
        <v>1.6</v>
      </c>
      <c r="O87" s="171">
        <f t="shared" si="551"/>
        <v>1.3333333333333333</v>
      </c>
      <c r="P87" s="171">
        <f t="shared" si="551"/>
        <v>1.8571428571428572</v>
      </c>
      <c r="Q87" s="171">
        <f t="shared" si="551"/>
        <v>1.3870967741935485</v>
      </c>
      <c r="R87" s="171">
        <f t="shared" si="551"/>
        <v>1.3076923076923077</v>
      </c>
      <c r="S87" s="171">
        <f t="shared" si="551"/>
        <v>1.6956521739130435</v>
      </c>
      <c r="T87" s="319">
        <v>1.0943396226415094</v>
      </c>
      <c r="U87" s="319">
        <v>1.3373493975903614</v>
      </c>
      <c r="V87" s="319">
        <v>1.6</v>
      </c>
      <c r="W87" s="319">
        <v>1.5</v>
      </c>
      <c r="X87" s="319">
        <v>1.5</v>
      </c>
      <c r="Y87" s="320">
        <v>1.7</v>
      </c>
      <c r="Z87" s="321">
        <v>1.6</v>
      </c>
      <c r="AA87" s="321">
        <v>1.3333333333333333</v>
      </c>
      <c r="AB87" s="321">
        <f t="shared" si="552"/>
        <v>1.3866666666666667</v>
      </c>
      <c r="AC87" s="326">
        <v>1.4</v>
      </c>
      <c r="AD87" s="326">
        <v>1.6</v>
      </c>
      <c r="AE87" s="321">
        <f t="shared" si="553"/>
        <v>1.6800000000000002</v>
      </c>
      <c r="AF87" s="321">
        <f t="shared" si="554"/>
        <v>1.5120000000000002</v>
      </c>
      <c r="AG87" s="326">
        <v>1.6</v>
      </c>
      <c r="AH87" s="326">
        <v>1.7</v>
      </c>
      <c r="AI87" s="321">
        <f t="shared" si="555"/>
        <v>1.53</v>
      </c>
      <c r="AJ87" s="326">
        <v>1.6</v>
      </c>
      <c r="AK87" s="322">
        <v>1.7</v>
      </c>
      <c r="AL87" s="327">
        <f t="shared" si="556"/>
        <v>1.6640000000000001</v>
      </c>
      <c r="AM87" s="326">
        <f t="shared" si="528"/>
        <v>1.3733333333333333</v>
      </c>
      <c r="AN87" s="326">
        <f t="shared" si="529"/>
        <v>1.4282666666666668</v>
      </c>
      <c r="AO87" s="326">
        <f t="shared" si="530"/>
        <v>1.4419999999999999</v>
      </c>
      <c r="AP87" s="326">
        <f t="shared" si="531"/>
        <v>1.6480000000000001</v>
      </c>
      <c r="AQ87" s="326">
        <f t="shared" si="532"/>
        <v>1.7304000000000002</v>
      </c>
      <c r="AR87" s="326">
        <f t="shared" si="557"/>
        <v>1.5876000000000003</v>
      </c>
      <c r="AS87" s="326">
        <f t="shared" si="558"/>
        <v>1.6800000000000002</v>
      </c>
      <c r="AT87" s="326">
        <f t="shared" si="559"/>
        <v>1.7849999999999999</v>
      </c>
      <c r="AU87" s="326">
        <f t="shared" si="560"/>
        <v>1.6371000000000002</v>
      </c>
      <c r="AV87" s="326">
        <f t="shared" si="561"/>
        <v>1.7120000000000002</v>
      </c>
      <c r="AW87" s="322">
        <f t="shared" si="562"/>
        <v>1.819</v>
      </c>
      <c r="AX87" s="327">
        <f t="shared" si="563"/>
        <v>1.7472000000000003</v>
      </c>
      <c r="AY87" s="326">
        <f t="shared" si="533"/>
        <v>1.4419999999999999</v>
      </c>
      <c r="AZ87" s="326">
        <f t="shared" si="534"/>
        <v>1.4996800000000001</v>
      </c>
      <c r="BA87" s="326">
        <f t="shared" si="535"/>
        <v>1.5141</v>
      </c>
      <c r="BB87" s="326">
        <f t="shared" si="536"/>
        <v>1.7304000000000002</v>
      </c>
      <c r="BC87" s="326">
        <f t="shared" si="537"/>
        <v>1.8169200000000003</v>
      </c>
      <c r="BD87" s="326">
        <f t="shared" si="538"/>
        <v>1.6669800000000004</v>
      </c>
      <c r="BE87" s="326">
        <f t="shared" si="539"/>
        <v>1.7640000000000002</v>
      </c>
      <c r="BF87" s="326">
        <f t="shared" si="540"/>
        <v>1.87425</v>
      </c>
      <c r="BG87" s="326">
        <f t="shared" si="541"/>
        <v>1.7189550000000002</v>
      </c>
      <c r="BH87" s="326">
        <f t="shared" si="542"/>
        <v>1.7976000000000003</v>
      </c>
      <c r="BI87" s="322">
        <f t="shared" si="543"/>
        <v>1.90995</v>
      </c>
      <c r="BJ87" s="327">
        <f t="shared" si="564"/>
        <v>1.7821440000000004</v>
      </c>
      <c r="BK87" s="326">
        <f t="shared" si="544"/>
        <v>1.4708399999999999</v>
      </c>
      <c r="BL87" s="326">
        <f t="shared" si="544"/>
        <v>1.5296736000000002</v>
      </c>
      <c r="BM87" s="326">
        <f t="shared" si="544"/>
        <v>1.5443819999999999</v>
      </c>
      <c r="BN87" s="326">
        <f t="shared" si="544"/>
        <v>1.7650080000000001</v>
      </c>
      <c r="BO87" s="326">
        <f t="shared" si="544"/>
        <v>1.8532584000000003</v>
      </c>
      <c r="BP87" s="326">
        <f t="shared" si="544"/>
        <v>1.7003196000000005</v>
      </c>
      <c r="BQ87" s="326">
        <f t="shared" si="544"/>
        <v>1.7992800000000002</v>
      </c>
      <c r="BR87" s="326">
        <f t="shared" si="544"/>
        <v>1.911735</v>
      </c>
      <c r="BS87" s="326">
        <f t="shared" si="544"/>
        <v>1.7533341000000002</v>
      </c>
      <c r="BT87" s="326">
        <f t="shared" si="544"/>
        <v>1.8335520000000003</v>
      </c>
      <c r="BU87" s="322">
        <f t="shared" si="544"/>
        <v>1.9481490000000001</v>
      </c>
      <c r="BV87" s="327">
        <f t="shared" si="565"/>
        <v>1.8356083200000004</v>
      </c>
      <c r="BW87" s="326">
        <f t="shared" si="545"/>
        <v>1.5149652</v>
      </c>
      <c r="BX87" s="326">
        <f t="shared" si="545"/>
        <v>1.5755638080000003</v>
      </c>
      <c r="BY87" s="326">
        <f t="shared" si="545"/>
        <v>1.5907134599999999</v>
      </c>
      <c r="BZ87" s="326">
        <f t="shared" si="545"/>
        <v>1.8179582400000003</v>
      </c>
      <c r="CA87" s="326">
        <f t="shared" si="545"/>
        <v>1.9088561520000005</v>
      </c>
      <c r="CB87" s="326">
        <f t="shared" si="545"/>
        <v>1.7513291880000006</v>
      </c>
      <c r="CC87" s="326">
        <f t="shared" si="545"/>
        <v>1.8532584000000003</v>
      </c>
      <c r="CD87" s="326">
        <f t="shared" si="545"/>
        <v>1.9690870499999999</v>
      </c>
      <c r="CE87" s="326">
        <f t="shared" si="545"/>
        <v>1.8059341230000003</v>
      </c>
      <c r="CF87" s="326">
        <f t="shared" si="545"/>
        <v>1.8885585600000003</v>
      </c>
      <c r="CG87" s="322">
        <f t="shared" si="545"/>
        <v>2.0065934700000003</v>
      </c>
      <c r="CH87" s="327">
        <f t="shared" si="566"/>
        <v>1.8906765696000005</v>
      </c>
      <c r="CI87" s="326">
        <f t="shared" si="546"/>
        <v>1.560414156</v>
      </c>
      <c r="CJ87" s="326">
        <f t="shared" si="546"/>
        <v>1.6228307222400002</v>
      </c>
      <c r="CK87" s="326">
        <f t="shared" si="546"/>
        <v>1.6384348637999999</v>
      </c>
      <c r="CL87" s="326">
        <f t="shared" si="546"/>
        <v>1.8724969872000004</v>
      </c>
      <c r="CM87" s="326">
        <f t="shared" si="546"/>
        <v>1.9661218365600006</v>
      </c>
      <c r="CN87" s="326">
        <f t="shared" si="546"/>
        <v>1.8038690636400005</v>
      </c>
      <c r="CO87" s="326">
        <f t="shared" si="567"/>
        <v>1.9088561520000005</v>
      </c>
      <c r="CP87" s="326">
        <f t="shared" si="547"/>
        <v>2.0281596615000002</v>
      </c>
      <c r="CQ87" s="326">
        <f t="shared" si="548"/>
        <v>1.8601121466900004</v>
      </c>
      <c r="CR87" s="326">
        <f t="shared" si="549"/>
        <v>1.9452153168000004</v>
      </c>
      <c r="CS87" s="322">
        <f t="shared" si="550"/>
        <v>2.0667912741000003</v>
      </c>
    </row>
    <row r="88" spans="1:97" s="5" customFormat="1" x14ac:dyDescent="0.25">
      <c r="A88" s="1" t="s">
        <v>3</v>
      </c>
      <c r="B88" s="14">
        <f t="shared" si="551"/>
        <v>1.2749003984063745</v>
      </c>
      <c r="C88" s="14">
        <f t="shared" si="551"/>
        <v>1.1759656652360515</v>
      </c>
      <c r="D88" s="14">
        <f t="shared" si="551"/>
        <v>1.3692307692307693</v>
      </c>
      <c r="E88" s="14">
        <f t="shared" si="551"/>
        <v>1.4204204204204205</v>
      </c>
      <c r="F88" s="14">
        <f t="shared" si="551"/>
        <v>1.2531328320802004</v>
      </c>
      <c r="G88" s="14">
        <f t="shared" si="551"/>
        <v>1.2545454545454546</v>
      </c>
      <c r="H88" s="14">
        <f t="shared" si="551"/>
        <v>1.401639344262295</v>
      </c>
      <c r="I88" s="14">
        <f t="shared" si="551"/>
        <v>1.1557788944723617</v>
      </c>
      <c r="J88" s="14">
        <f t="shared" si="551"/>
        <v>1.4090909090909092</v>
      </c>
      <c r="K88" s="14">
        <f t="shared" si="551"/>
        <v>1.2690437601296596</v>
      </c>
      <c r="L88" s="14">
        <f t="shared" si="551"/>
        <v>1.8586810228802153</v>
      </c>
      <c r="M88" s="101">
        <f t="shared" si="551"/>
        <v>1.6759142496847415</v>
      </c>
      <c r="N88" s="179">
        <f t="shared" si="551"/>
        <v>1.1806282722513088</v>
      </c>
      <c r="O88" s="179">
        <f t="shared" si="551"/>
        <v>1.2427440633245384</v>
      </c>
      <c r="P88" s="179">
        <f t="shared" si="551"/>
        <v>1.6248037676609106</v>
      </c>
      <c r="Q88" s="179">
        <f t="shared" si="551"/>
        <v>1.2425925925925927</v>
      </c>
      <c r="R88" s="179">
        <f t="shared" si="551"/>
        <v>1.4353846153846155</v>
      </c>
      <c r="S88" s="179">
        <f t="shared" si="551"/>
        <v>1.6438095238095238</v>
      </c>
      <c r="T88" s="180">
        <f t="shared" si="551"/>
        <v>1.2892156862745099</v>
      </c>
      <c r="U88" s="180">
        <f t="shared" si="551"/>
        <v>1.3675847457627119</v>
      </c>
      <c r="V88" s="180">
        <f t="shared" si="551"/>
        <v>1.6321883636622572</v>
      </c>
      <c r="W88" s="180">
        <f t="shared" si="551"/>
        <v>1.4278339963211042</v>
      </c>
      <c r="X88" s="180">
        <f t="shared" si="551"/>
        <v>1.4243579920749048</v>
      </c>
      <c r="Y88" s="181">
        <f t="shared" si="551"/>
        <v>1.6016372899321603</v>
      </c>
      <c r="Z88" s="5">
        <f t="shared" si="551"/>
        <v>1.1659311125009648</v>
      </c>
      <c r="AA88" s="5">
        <f t="shared" ref="AA88:CL88" si="568">IFERROR(AA77/AA55,"")</f>
        <v>1.2338426260965922</v>
      </c>
      <c r="AB88" s="5">
        <f t="shared" si="568"/>
        <v>1.2728906906457256</v>
      </c>
      <c r="AC88" s="5">
        <f t="shared" si="568"/>
        <v>1.311766300498338</v>
      </c>
      <c r="AD88" s="5">
        <f t="shared" si="568"/>
        <v>1.4301024584999926</v>
      </c>
      <c r="AE88" s="5">
        <f t="shared" si="568"/>
        <v>1.506747798750228</v>
      </c>
      <c r="AF88" s="5">
        <f t="shared" si="568"/>
        <v>1.3590318266867429</v>
      </c>
      <c r="AG88" s="5">
        <f t="shared" si="568"/>
        <v>1.4336652432155033</v>
      </c>
      <c r="AH88" s="5">
        <f t="shared" si="568"/>
        <v>1.5239550167586366</v>
      </c>
      <c r="AI88" s="5">
        <f t="shared" si="568"/>
        <v>1.3804730159405074</v>
      </c>
      <c r="AJ88" s="5">
        <f t="shared" si="568"/>
        <v>1.4353838651164661</v>
      </c>
      <c r="AK88" s="109">
        <f t="shared" si="568"/>
        <v>1.5330023462443001</v>
      </c>
      <c r="AL88" s="5">
        <f t="shared" si="568"/>
        <v>1.2509706631685722</v>
      </c>
      <c r="AM88" s="5">
        <f t="shared" si="568"/>
        <v>1.2821746072576756</v>
      </c>
      <c r="AN88" s="5">
        <f t="shared" si="568"/>
        <v>1.3188714433937876</v>
      </c>
      <c r="AO88" s="5">
        <f t="shared" si="568"/>
        <v>1.3597507713357331</v>
      </c>
      <c r="AP88" s="5">
        <f t="shared" si="568"/>
        <v>1.4845515501044024</v>
      </c>
      <c r="AQ88" s="5">
        <f t="shared" si="568"/>
        <v>1.5545612594272702</v>
      </c>
      <c r="AR88" s="5">
        <f t="shared" si="568"/>
        <v>1.42211753497208</v>
      </c>
      <c r="AS88" s="5">
        <f t="shared" si="568"/>
        <v>1.4959724055068706</v>
      </c>
      <c r="AT88" s="5">
        <f t="shared" si="568"/>
        <v>1.6017608028896528</v>
      </c>
      <c r="AU88" s="5">
        <f t="shared" si="568"/>
        <v>1.4746785642702001</v>
      </c>
      <c r="AV88" s="5">
        <f t="shared" si="568"/>
        <v>1.5297259092464515</v>
      </c>
      <c r="AW88" s="109">
        <f t="shared" si="568"/>
        <v>1.6345746782972015</v>
      </c>
      <c r="AX88" s="5">
        <f t="shared" si="568"/>
        <v>1.3139102710077644</v>
      </c>
      <c r="AY88" s="5">
        <f t="shared" si="568"/>
        <v>1.3476115131787432</v>
      </c>
      <c r="AZ88" s="5">
        <f t="shared" si="568"/>
        <v>1.3861138369359358</v>
      </c>
      <c r="BA88" s="5">
        <f t="shared" si="568"/>
        <v>1.4297437864775002</v>
      </c>
      <c r="BB88" s="5">
        <f t="shared" si="568"/>
        <v>1.5653823280990731</v>
      </c>
      <c r="BC88" s="5">
        <f t="shared" si="568"/>
        <v>1.6365252386301834</v>
      </c>
      <c r="BD88" s="5">
        <f t="shared" si="568"/>
        <v>1.4895566651838084</v>
      </c>
      <c r="BE88" s="5">
        <f t="shared" si="568"/>
        <v>1.5693372427014936</v>
      </c>
      <c r="BF88" s="5">
        <f t="shared" si="568"/>
        <v>1.6817891127401823</v>
      </c>
      <c r="BG88" s="5">
        <f t="shared" si="568"/>
        <v>1.5423916215814131</v>
      </c>
      <c r="BH88" s="5">
        <f t="shared" si="568"/>
        <v>1.6018815038355103</v>
      </c>
      <c r="BI88" s="109">
        <f t="shared" si="568"/>
        <v>1.7132146251065552</v>
      </c>
      <c r="BJ88" s="5">
        <f t="shared" si="568"/>
        <v>1.3289549844541242</v>
      </c>
      <c r="BK88" s="5">
        <f t="shared" si="568"/>
        <v>1.3709587094376832</v>
      </c>
      <c r="BL88" s="5">
        <f t="shared" si="568"/>
        <v>1.4116397191912755</v>
      </c>
      <c r="BM88" s="5">
        <f t="shared" si="568"/>
        <v>1.4566000501713572</v>
      </c>
      <c r="BN88" s="5">
        <f t="shared" si="568"/>
        <v>1.5947826524602284</v>
      </c>
      <c r="BO88" s="5">
        <f t="shared" si="568"/>
        <v>1.6691631580295359</v>
      </c>
      <c r="BP88" s="5">
        <f t="shared" si="568"/>
        <v>1.5217658648441819</v>
      </c>
      <c r="BQ88" s="5">
        <f t="shared" si="568"/>
        <v>1.603945433662084</v>
      </c>
      <c r="BR88" s="5">
        <f t="shared" si="568"/>
        <v>1.7188259664493821</v>
      </c>
      <c r="BS88" s="5">
        <f t="shared" si="568"/>
        <v>1.5776062659571681</v>
      </c>
      <c r="BT88" s="5">
        <f t="shared" si="568"/>
        <v>1.638399622816811</v>
      </c>
      <c r="BU88" s="109">
        <f t="shared" si="568"/>
        <v>1.7520078456944512</v>
      </c>
      <c r="BV88" s="5">
        <f t="shared" si="568"/>
        <v>1.3809446469511546</v>
      </c>
      <c r="BW88" s="5">
        <f t="shared" si="568"/>
        <v>1.4149787971284045</v>
      </c>
      <c r="BX88" s="5">
        <f t="shared" si="568"/>
        <v>1.4569710880636728</v>
      </c>
      <c r="BY88" s="5">
        <f t="shared" si="568"/>
        <v>1.5021956638019636</v>
      </c>
      <c r="BZ88" s="5">
        <f t="shared" si="568"/>
        <v>1.6448925509985091</v>
      </c>
      <c r="CA88" s="5">
        <f t="shared" si="568"/>
        <v>1.7210315290651881</v>
      </c>
      <c r="CB88" s="5">
        <f t="shared" si="568"/>
        <v>1.5681489892880196</v>
      </c>
      <c r="CC88" s="5">
        <f t="shared" si="568"/>
        <v>1.6526086681124148</v>
      </c>
      <c r="CD88" s="5">
        <f t="shared" si="568"/>
        <v>1.7707996618716235</v>
      </c>
      <c r="CE88" s="5">
        <f t="shared" si="568"/>
        <v>1.6246570105815306</v>
      </c>
      <c r="CF88" s="5">
        <f t="shared" si="568"/>
        <v>1.6868765335304308</v>
      </c>
      <c r="CG88" s="109">
        <f t="shared" si="568"/>
        <v>1.8037455962432511</v>
      </c>
      <c r="CH88" s="5">
        <f t="shared" si="568"/>
        <v>1.4193120853151422</v>
      </c>
      <c r="CI88" s="5">
        <f t="shared" si="568"/>
        <v>1.4564355749348064</v>
      </c>
      <c r="CJ88" s="5">
        <f t="shared" si="568"/>
        <v>1.4994875460542372</v>
      </c>
      <c r="CK88" s="5">
        <f t="shared" si="568"/>
        <v>1.5465662389766708</v>
      </c>
      <c r="CL88" s="5">
        <f t="shared" si="568"/>
        <v>1.6932025552019907</v>
      </c>
      <c r="CM88" s="5">
        <f t="shared" ref="CM88:CS88" si="569">IFERROR(CM77/CM55,"")</f>
        <v>1.7717763309019452</v>
      </c>
      <c r="CN88" s="5">
        <f t="shared" si="569"/>
        <v>1.6146232723375191</v>
      </c>
      <c r="CO88" s="5">
        <f t="shared" si="569"/>
        <v>1.7016258236311927</v>
      </c>
      <c r="CP88" s="5">
        <f t="shared" si="569"/>
        <v>1.8234481022951377</v>
      </c>
      <c r="CQ88" s="5">
        <f t="shared" si="569"/>
        <v>1.6731878291518649</v>
      </c>
      <c r="CR88" s="5">
        <f t="shared" si="569"/>
        <v>1.7374021691802708</v>
      </c>
      <c r="CS88" s="109">
        <f t="shared" si="569"/>
        <v>1.8579180079748523</v>
      </c>
    </row>
    <row r="89" spans="1:97" x14ac:dyDescent="0.25">
      <c r="AA89" s="19"/>
    </row>
    <row r="90" spans="1:97" s="116" customFormat="1" x14ac:dyDescent="0.25">
      <c r="A90" s="63"/>
      <c r="B90" s="63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5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5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5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5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5"/>
      <c r="BJ90" s="114"/>
      <c r="BK90" s="114"/>
      <c r="BL90" s="114"/>
      <c r="BM90" s="114"/>
      <c r="BN90" s="114"/>
      <c r="BO90" s="114"/>
      <c r="BP90" s="114"/>
      <c r="BQ90" s="114"/>
      <c r="BR90" s="114"/>
      <c r="BS90" s="114"/>
      <c r="BT90" s="114"/>
      <c r="BU90" s="115"/>
      <c r="BV90" s="114"/>
      <c r="BW90" s="114"/>
      <c r="BX90" s="114"/>
      <c r="BY90" s="114"/>
      <c r="BZ90" s="114"/>
      <c r="CA90" s="114"/>
      <c r="CB90" s="114"/>
      <c r="CC90" s="114"/>
      <c r="CD90" s="114"/>
      <c r="CE90" s="114"/>
      <c r="CF90" s="114"/>
      <c r="CG90" s="115"/>
      <c r="CH90" s="114"/>
      <c r="CI90" s="114"/>
      <c r="CJ90" s="114"/>
      <c r="CK90" s="114"/>
      <c r="CL90" s="114"/>
      <c r="CM90" s="114"/>
      <c r="CN90" s="114"/>
      <c r="CO90" s="114"/>
      <c r="CP90" s="114"/>
      <c r="CQ90" s="114"/>
      <c r="CR90" s="114"/>
      <c r="CS90" s="115"/>
    </row>
    <row r="91" spans="1:97" s="104" customFormat="1" x14ac:dyDescent="0.25">
      <c r="A91" s="104" t="s">
        <v>14</v>
      </c>
      <c r="B91" s="104">
        <f t="shared" ref="B91:BM91" si="570">B32</f>
        <v>42005</v>
      </c>
      <c r="C91" s="104">
        <f t="shared" si="570"/>
        <v>42036</v>
      </c>
      <c r="D91" s="104">
        <f t="shared" si="570"/>
        <v>42064</v>
      </c>
      <c r="E91" s="104">
        <f t="shared" si="570"/>
        <v>42095</v>
      </c>
      <c r="F91" s="104">
        <f t="shared" si="570"/>
        <v>42125</v>
      </c>
      <c r="G91" s="104">
        <f t="shared" si="570"/>
        <v>42156</v>
      </c>
      <c r="H91" s="104">
        <f t="shared" si="570"/>
        <v>42186</v>
      </c>
      <c r="I91" s="104">
        <f t="shared" si="570"/>
        <v>42217</v>
      </c>
      <c r="J91" s="104">
        <f t="shared" si="570"/>
        <v>42248</v>
      </c>
      <c r="K91" s="104">
        <f t="shared" si="570"/>
        <v>42278</v>
      </c>
      <c r="L91" s="104">
        <f t="shared" si="570"/>
        <v>42309</v>
      </c>
      <c r="M91" s="105">
        <f t="shared" si="570"/>
        <v>42339</v>
      </c>
      <c r="N91" s="144">
        <f t="shared" si="570"/>
        <v>42370</v>
      </c>
      <c r="O91" s="144">
        <f t="shared" si="570"/>
        <v>42401</v>
      </c>
      <c r="P91" s="144">
        <f t="shared" si="570"/>
        <v>42430</v>
      </c>
      <c r="Q91" s="144">
        <f t="shared" si="570"/>
        <v>42461</v>
      </c>
      <c r="R91" s="144">
        <f t="shared" si="570"/>
        <v>42491</v>
      </c>
      <c r="S91" s="144">
        <f t="shared" si="570"/>
        <v>42522</v>
      </c>
      <c r="T91" s="104">
        <f t="shared" si="570"/>
        <v>42552</v>
      </c>
      <c r="U91" s="104">
        <f t="shared" si="570"/>
        <v>42583</v>
      </c>
      <c r="V91" s="104">
        <f t="shared" si="570"/>
        <v>42614</v>
      </c>
      <c r="W91" s="104">
        <f t="shared" si="570"/>
        <v>42644</v>
      </c>
      <c r="X91" s="104">
        <f t="shared" si="570"/>
        <v>42675</v>
      </c>
      <c r="Y91" s="105">
        <f t="shared" si="570"/>
        <v>42705</v>
      </c>
      <c r="Z91" s="104">
        <f t="shared" si="570"/>
        <v>42752</v>
      </c>
      <c r="AA91" s="104">
        <f t="shared" si="570"/>
        <v>42783</v>
      </c>
      <c r="AB91" s="104">
        <f t="shared" si="570"/>
        <v>42811</v>
      </c>
      <c r="AC91" s="104">
        <f t="shared" si="570"/>
        <v>42842</v>
      </c>
      <c r="AD91" s="104">
        <f t="shared" si="570"/>
        <v>42872</v>
      </c>
      <c r="AE91" s="104">
        <f t="shared" si="570"/>
        <v>42903</v>
      </c>
      <c r="AF91" s="104">
        <f t="shared" si="570"/>
        <v>42933</v>
      </c>
      <c r="AG91" s="104">
        <f t="shared" si="570"/>
        <v>42964</v>
      </c>
      <c r="AH91" s="104">
        <f t="shared" si="570"/>
        <v>42995</v>
      </c>
      <c r="AI91" s="104">
        <f t="shared" si="570"/>
        <v>43025</v>
      </c>
      <c r="AJ91" s="104">
        <f t="shared" si="570"/>
        <v>43056</v>
      </c>
      <c r="AK91" s="105">
        <f t="shared" si="570"/>
        <v>43086</v>
      </c>
      <c r="AL91" s="104">
        <f t="shared" si="570"/>
        <v>43118</v>
      </c>
      <c r="AM91" s="104">
        <f t="shared" si="570"/>
        <v>43149</v>
      </c>
      <c r="AN91" s="104">
        <f t="shared" si="570"/>
        <v>43177</v>
      </c>
      <c r="AO91" s="104">
        <f t="shared" si="570"/>
        <v>43208</v>
      </c>
      <c r="AP91" s="104">
        <f t="shared" si="570"/>
        <v>43238</v>
      </c>
      <c r="AQ91" s="104">
        <f t="shared" si="570"/>
        <v>43269</v>
      </c>
      <c r="AR91" s="104">
        <f t="shared" si="570"/>
        <v>43299</v>
      </c>
      <c r="AS91" s="104">
        <f t="shared" si="570"/>
        <v>43330</v>
      </c>
      <c r="AT91" s="104">
        <f t="shared" si="570"/>
        <v>43361</v>
      </c>
      <c r="AU91" s="104">
        <f t="shared" si="570"/>
        <v>43391</v>
      </c>
      <c r="AV91" s="104">
        <f t="shared" si="570"/>
        <v>43422</v>
      </c>
      <c r="AW91" s="105">
        <f t="shared" si="570"/>
        <v>43452</v>
      </c>
      <c r="AX91" s="104">
        <f t="shared" si="570"/>
        <v>43483</v>
      </c>
      <c r="AY91" s="104">
        <f t="shared" si="570"/>
        <v>43514</v>
      </c>
      <c r="AZ91" s="104">
        <f t="shared" si="570"/>
        <v>43542</v>
      </c>
      <c r="BA91" s="104">
        <f t="shared" si="570"/>
        <v>43573</v>
      </c>
      <c r="BB91" s="104">
        <f t="shared" si="570"/>
        <v>43603</v>
      </c>
      <c r="BC91" s="104">
        <f t="shared" si="570"/>
        <v>43634</v>
      </c>
      <c r="BD91" s="104">
        <f t="shared" si="570"/>
        <v>43664</v>
      </c>
      <c r="BE91" s="104">
        <f t="shared" si="570"/>
        <v>43695</v>
      </c>
      <c r="BF91" s="104">
        <f t="shared" si="570"/>
        <v>43726</v>
      </c>
      <c r="BG91" s="104">
        <f t="shared" si="570"/>
        <v>43756</v>
      </c>
      <c r="BH91" s="104">
        <f t="shared" si="570"/>
        <v>43787</v>
      </c>
      <c r="BI91" s="105">
        <f t="shared" si="570"/>
        <v>43817</v>
      </c>
      <c r="BJ91" s="104">
        <f t="shared" si="570"/>
        <v>43848</v>
      </c>
      <c r="BK91" s="104">
        <f t="shared" si="570"/>
        <v>43879</v>
      </c>
      <c r="BL91" s="104">
        <f t="shared" si="570"/>
        <v>43908</v>
      </c>
      <c r="BM91" s="104">
        <f t="shared" si="570"/>
        <v>43939</v>
      </c>
      <c r="BN91" s="104">
        <f t="shared" ref="BN91:CS91" si="571">BN32</f>
        <v>43969</v>
      </c>
      <c r="BO91" s="104">
        <f t="shared" si="571"/>
        <v>44000</v>
      </c>
      <c r="BP91" s="104">
        <f t="shared" si="571"/>
        <v>44030</v>
      </c>
      <c r="BQ91" s="104">
        <f t="shared" si="571"/>
        <v>44061</v>
      </c>
      <c r="BR91" s="104">
        <f t="shared" si="571"/>
        <v>44092</v>
      </c>
      <c r="BS91" s="104">
        <f t="shared" si="571"/>
        <v>44122</v>
      </c>
      <c r="BT91" s="104">
        <f t="shared" si="571"/>
        <v>44153</v>
      </c>
      <c r="BU91" s="105">
        <f t="shared" si="571"/>
        <v>44183</v>
      </c>
      <c r="BV91" s="104">
        <f t="shared" si="571"/>
        <v>44214</v>
      </c>
      <c r="BW91" s="104">
        <f t="shared" si="571"/>
        <v>44245</v>
      </c>
      <c r="BX91" s="104">
        <f t="shared" si="571"/>
        <v>44273</v>
      </c>
      <c r="BY91" s="104">
        <f t="shared" si="571"/>
        <v>44304</v>
      </c>
      <c r="BZ91" s="104">
        <f t="shared" si="571"/>
        <v>44334</v>
      </c>
      <c r="CA91" s="104">
        <f t="shared" si="571"/>
        <v>44365</v>
      </c>
      <c r="CB91" s="104">
        <f t="shared" si="571"/>
        <v>44395</v>
      </c>
      <c r="CC91" s="104">
        <f t="shared" si="571"/>
        <v>44426</v>
      </c>
      <c r="CD91" s="104">
        <f t="shared" si="571"/>
        <v>44457</v>
      </c>
      <c r="CE91" s="104">
        <f t="shared" si="571"/>
        <v>44487</v>
      </c>
      <c r="CF91" s="104">
        <f t="shared" si="571"/>
        <v>44518</v>
      </c>
      <c r="CG91" s="105">
        <f t="shared" si="571"/>
        <v>44548</v>
      </c>
      <c r="CH91" s="104">
        <f t="shared" si="571"/>
        <v>44579</v>
      </c>
      <c r="CI91" s="104">
        <f t="shared" si="571"/>
        <v>44610</v>
      </c>
      <c r="CJ91" s="104">
        <f t="shared" si="571"/>
        <v>44638</v>
      </c>
      <c r="CK91" s="104">
        <f t="shared" si="571"/>
        <v>44669</v>
      </c>
      <c r="CL91" s="104">
        <f t="shared" si="571"/>
        <v>44699</v>
      </c>
      <c r="CM91" s="104">
        <f t="shared" si="571"/>
        <v>44730</v>
      </c>
      <c r="CN91" s="104">
        <f t="shared" si="571"/>
        <v>44760</v>
      </c>
      <c r="CO91" s="104">
        <f t="shared" si="571"/>
        <v>44791</v>
      </c>
      <c r="CP91" s="104">
        <f t="shared" si="571"/>
        <v>44822</v>
      </c>
      <c r="CQ91" s="104">
        <f t="shared" si="571"/>
        <v>44852</v>
      </c>
      <c r="CR91" s="104">
        <f t="shared" si="571"/>
        <v>44883</v>
      </c>
      <c r="CS91" s="105">
        <f t="shared" si="571"/>
        <v>44913</v>
      </c>
    </row>
    <row r="92" spans="1:97" s="13" customFormat="1" x14ac:dyDescent="0.25">
      <c r="A92" s="13" t="s">
        <v>4</v>
      </c>
      <c r="B92" s="13">
        <f>IFERROR(B22/B70,"")</f>
        <v>26.30713636363636</v>
      </c>
      <c r="C92" s="13">
        <f t="shared" ref="C92:S92" si="572">IFERROR(C22/C70,"")</f>
        <v>28.190874999999998</v>
      </c>
      <c r="D92" s="13">
        <f t="shared" si="572"/>
        <v>47.249829268292679</v>
      </c>
      <c r="E92" s="13">
        <f t="shared" si="572"/>
        <v>44.29642105263158</v>
      </c>
      <c r="F92" s="13">
        <f t="shared" si="572"/>
        <v>31.103526315789473</v>
      </c>
      <c r="G92" s="13">
        <f t="shared" si="572"/>
        <v>19.682884615384616</v>
      </c>
      <c r="H92" s="13">
        <f t="shared" si="572"/>
        <v>58.362652173913041</v>
      </c>
      <c r="I92" s="13">
        <f t="shared" si="572"/>
        <v>22.092565217391304</v>
      </c>
      <c r="J92" s="13">
        <f t="shared" si="572"/>
        <v>25.36646153846154</v>
      </c>
      <c r="K92" s="13">
        <f t="shared" si="572"/>
        <v>21.27864705882353</v>
      </c>
      <c r="L92" s="13">
        <f t="shared" si="572"/>
        <v>24.353574074074075</v>
      </c>
      <c r="M92" s="100">
        <f t="shared" si="572"/>
        <v>31.791135000000001</v>
      </c>
      <c r="N92" s="13">
        <f t="shared" si="572"/>
        <v>39.548705882352941</v>
      </c>
      <c r="O92" s="13">
        <f t="shared" si="572"/>
        <v>36.599166666666669</v>
      </c>
      <c r="P92" s="13">
        <f t="shared" si="572"/>
        <v>17.288068181818179</v>
      </c>
      <c r="Q92" s="13">
        <f t="shared" si="572"/>
        <v>45.611800000000002</v>
      </c>
      <c r="R92" s="13">
        <f t="shared" si="572"/>
        <v>45.190708333333333</v>
      </c>
      <c r="S92" s="13">
        <f t="shared" si="572"/>
        <v>39.544058823529411</v>
      </c>
      <c r="T92" s="328">
        <v>30.750441176470591</v>
      </c>
      <c r="U92" s="328">
        <v>22.620833333333334</v>
      </c>
      <c r="V92" s="328">
        <v>35</v>
      </c>
      <c r="W92" s="328">
        <v>35</v>
      </c>
      <c r="X92" s="328">
        <v>35</v>
      </c>
      <c r="Y92" s="329">
        <v>35</v>
      </c>
      <c r="Z92" s="330">
        <f>AVERAGE(N92:Y92)*1.02</f>
        <v>35.458071503787878</v>
      </c>
      <c r="AA92" s="331">
        <f>Z92</f>
        <v>35.458071503787878</v>
      </c>
      <c r="AB92" s="331">
        <f t="shared" ref="AB92:AK92" si="573">AA92</f>
        <v>35.458071503787878</v>
      </c>
      <c r="AC92" s="331">
        <f t="shared" si="573"/>
        <v>35.458071503787878</v>
      </c>
      <c r="AD92" s="331">
        <f t="shared" si="573"/>
        <v>35.458071503787878</v>
      </c>
      <c r="AE92" s="331">
        <f t="shared" si="573"/>
        <v>35.458071503787878</v>
      </c>
      <c r="AF92" s="331">
        <f t="shared" si="573"/>
        <v>35.458071503787878</v>
      </c>
      <c r="AG92" s="331">
        <f t="shared" si="573"/>
        <v>35.458071503787878</v>
      </c>
      <c r="AH92" s="331">
        <f t="shared" si="573"/>
        <v>35.458071503787878</v>
      </c>
      <c r="AI92" s="331">
        <f t="shared" si="573"/>
        <v>35.458071503787878</v>
      </c>
      <c r="AJ92" s="331">
        <f t="shared" si="573"/>
        <v>35.458071503787878</v>
      </c>
      <c r="AK92" s="332">
        <f t="shared" si="573"/>
        <v>35.458071503787878</v>
      </c>
      <c r="AL92" s="333">
        <f>AVERAGE(Z92:AK92)*1.05</f>
        <v>37.230975078977281</v>
      </c>
      <c r="AM92" s="331">
        <f>AL92</f>
        <v>37.230975078977281</v>
      </c>
      <c r="AN92" s="331">
        <f t="shared" ref="AN92:AV92" si="574">AM92</f>
        <v>37.230975078977281</v>
      </c>
      <c r="AO92" s="331">
        <f t="shared" si="574"/>
        <v>37.230975078977281</v>
      </c>
      <c r="AP92" s="331">
        <f t="shared" si="574"/>
        <v>37.230975078977281</v>
      </c>
      <c r="AQ92" s="331">
        <f t="shared" si="574"/>
        <v>37.230975078977281</v>
      </c>
      <c r="AR92" s="331">
        <f t="shared" si="574"/>
        <v>37.230975078977281</v>
      </c>
      <c r="AS92" s="331">
        <f t="shared" si="574"/>
        <v>37.230975078977281</v>
      </c>
      <c r="AT92" s="331">
        <f t="shared" si="574"/>
        <v>37.230975078977281</v>
      </c>
      <c r="AU92" s="331">
        <f t="shared" si="574"/>
        <v>37.230975078977281</v>
      </c>
      <c r="AV92" s="331">
        <f t="shared" si="574"/>
        <v>37.230975078977281</v>
      </c>
      <c r="AW92" s="332">
        <v>35.218745010109338</v>
      </c>
      <c r="AX92" s="333">
        <f>AVERAGE(AL92:AW92)*1.07</f>
        <v>39.657719486698305</v>
      </c>
      <c r="AY92" s="331">
        <f>AX92</f>
        <v>39.657719486698305</v>
      </c>
      <c r="AZ92" s="331">
        <f t="shared" ref="AZ92:BI92" si="575">AY92</f>
        <v>39.657719486698305</v>
      </c>
      <c r="BA92" s="331">
        <f t="shared" si="575"/>
        <v>39.657719486698305</v>
      </c>
      <c r="BB92" s="331">
        <f t="shared" si="575"/>
        <v>39.657719486698305</v>
      </c>
      <c r="BC92" s="331">
        <f t="shared" si="575"/>
        <v>39.657719486698305</v>
      </c>
      <c r="BD92" s="331">
        <f t="shared" si="575"/>
        <v>39.657719486698305</v>
      </c>
      <c r="BE92" s="331">
        <f t="shared" si="575"/>
        <v>39.657719486698305</v>
      </c>
      <c r="BF92" s="331">
        <f t="shared" si="575"/>
        <v>39.657719486698305</v>
      </c>
      <c r="BG92" s="331">
        <f t="shared" si="575"/>
        <v>39.657719486698305</v>
      </c>
      <c r="BH92" s="331">
        <f t="shared" si="575"/>
        <v>39.657719486698305</v>
      </c>
      <c r="BI92" s="332">
        <f t="shared" si="575"/>
        <v>39.657719486698305</v>
      </c>
      <c r="BJ92" s="333">
        <f>AVERAGE(AX92:BI92)*1.06</f>
        <v>42.037182655900196</v>
      </c>
      <c r="BK92" s="331">
        <f>BJ92</f>
        <v>42.037182655900196</v>
      </c>
      <c r="BL92" s="331">
        <f t="shared" ref="BL92:BU92" si="576">BK92</f>
        <v>42.037182655900196</v>
      </c>
      <c r="BM92" s="331">
        <f t="shared" si="576"/>
        <v>42.037182655900196</v>
      </c>
      <c r="BN92" s="331">
        <f t="shared" si="576"/>
        <v>42.037182655900196</v>
      </c>
      <c r="BO92" s="331">
        <f t="shared" si="576"/>
        <v>42.037182655900196</v>
      </c>
      <c r="BP92" s="331">
        <f t="shared" si="576"/>
        <v>42.037182655900196</v>
      </c>
      <c r="BQ92" s="331">
        <f t="shared" si="576"/>
        <v>42.037182655900196</v>
      </c>
      <c r="BR92" s="331">
        <f t="shared" si="576"/>
        <v>42.037182655900196</v>
      </c>
      <c r="BS92" s="331">
        <f t="shared" si="576"/>
        <v>42.037182655900196</v>
      </c>
      <c r="BT92" s="331">
        <f t="shared" si="576"/>
        <v>42.037182655900196</v>
      </c>
      <c r="BU92" s="332">
        <f t="shared" si="576"/>
        <v>42.037182655900196</v>
      </c>
      <c r="BV92" s="333">
        <f>AVERAGE(BJ92:BU92)*1.08</f>
        <v>45.400157268372226</v>
      </c>
      <c r="BW92" s="331">
        <f>BV92</f>
        <v>45.400157268372226</v>
      </c>
      <c r="BX92" s="331">
        <f t="shared" ref="BX92:CG92" si="577">BW92</f>
        <v>45.400157268372226</v>
      </c>
      <c r="BY92" s="331">
        <f t="shared" si="577"/>
        <v>45.400157268372226</v>
      </c>
      <c r="BZ92" s="331">
        <f t="shared" si="577"/>
        <v>45.400157268372226</v>
      </c>
      <c r="CA92" s="331">
        <f t="shared" si="577"/>
        <v>45.400157268372226</v>
      </c>
      <c r="CB92" s="331">
        <f t="shared" si="577"/>
        <v>45.400157268372226</v>
      </c>
      <c r="CC92" s="331">
        <f t="shared" si="577"/>
        <v>45.400157268372226</v>
      </c>
      <c r="CD92" s="331">
        <f t="shared" si="577"/>
        <v>45.400157268372226</v>
      </c>
      <c r="CE92" s="331">
        <f t="shared" si="577"/>
        <v>45.400157268372226</v>
      </c>
      <c r="CF92" s="331">
        <f t="shared" si="577"/>
        <v>45.400157268372226</v>
      </c>
      <c r="CG92" s="332">
        <f t="shared" si="577"/>
        <v>45.400157268372226</v>
      </c>
      <c r="CH92" s="333">
        <f>AVERAGE(BV92:CG92)*1.09</f>
        <v>49.486171422525736</v>
      </c>
      <c r="CI92" s="331">
        <f>CH92</f>
        <v>49.486171422525736</v>
      </c>
      <c r="CJ92" s="331">
        <f t="shared" ref="CJ92:CS92" si="578">CI92</f>
        <v>49.486171422525736</v>
      </c>
      <c r="CK92" s="331">
        <f t="shared" si="578"/>
        <v>49.486171422525736</v>
      </c>
      <c r="CL92" s="331">
        <f t="shared" si="578"/>
        <v>49.486171422525736</v>
      </c>
      <c r="CM92" s="331">
        <f t="shared" si="578"/>
        <v>49.486171422525736</v>
      </c>
      <c r="CN92" s="331">
        <f t="shared" si="578"/>
        <v>49.486171422525736</v>
      </c>
      <c r="CO92" s="331">
        <f t="shared" si="578"/>
        <v>49.486171422525736</v>
      </c>
      <c r="CP92" s="331">
        <f t="shared" si="578"/>
        <v>49.486171422525736</v>
      </c>
      <c r="CQ92" s="331">
        <f t="shared" si="578"/>
        <v>49.486171422525736</v>
      </c>
      <c r="CR92" s="331">
        <f t="shared" si="578"/>
        <v>49.486171422525736</v>
      </c>
      <c r="CS92" s="332">
        <f t="shared" si="578"/>
        <v>49.486171422525736</v>
      </c>
    </row>
    <row r="93" spans="1:97" s="13" customFormat="1" x14ac:dyDescent="0.25">
      <c r="A93" s="13" t="s">
        <v>5</v>
      </c>
      <c r="B93" s="13">
        <f t="shared" ref="B93:S93" si="579">IFERROR(B23/B71,"")</f>
        <v>14.291</v>
      </c>
      <c r="C93" s="13">
        <f t="shared" si="579"/>
        <v>12.264639344262296</v>
      </c>
      <c r="D93" s="13">
        <f t="shared" si="579"/>
        <v>13.721019607843138</v>
      </c>
      <c r="E93" s="13">
        <f t="shared" si="579"/>
        <v>18.990310606060607</v>
      </c>
      <c r="F93" s="13">
        <f t="shared" si="579"/>
        <v>16.552014084507043</v>
      </c>
      <c r="G93" s="13">
        <f t="shared" si="579"/>
        <v>13.411503759398496</v>
      </c>
      <c r="H93" s="13">
        <f t="shared" si="579"/>
        <v>12.273387850467291</v>
      </c>
      <c r="I93" s="13">
        <f t="shared" si="579"/>
        <v>12.617048</v>
      </c>
      <c r="J93" s="13">
        <f t="shared" si="579"/>
        <v>15.188284210526316</v>
      </c>
      <c r="K93" s="13">
        <f t="shared" si="579"/>
        <v>13.283150289017343</v>
      </c>
      <c r="L93" s="13">
        <f t="shared" si="579"/>
        <v>13.998921113689164</v>
      </c>
      <c r="M93" s="100">
        <f t="shared" si="579"/>
        <v>12.906109311740892</v>
      </c>
      <c r="N93" s="13">
        <f t="shared" si="579"/>
        <v>16.773777777777777</v>
      </c>
      <c r="O93" s="13">
        <f t="shared" si="579"/>
        <v>12.862638297872341</v>
      </c>
      <c r="P93" s="13">
        <f t="shared" si="579"/>
        <v>14.514312703583062</v>
      </c>
      <c r="Q93" s="13">
        <f t="shared" si="579"/>
        <v>22.127795744680895</v>
      </c>
      <c r="R93" s="13">
        <f t="shared" si="579"/>
        <v>14.617838815789474</v>
      </c>
      <c r="S93" s="13">
        <f t="shared" si="579"/>
        <v>12.915735099337841</v>
      </c>
      <c r="T93" s="328">
        <v>12.430647519582271</v>
      </c>
      <c r="U93" s="328">
        <v>12.895561363636409</v>
      </c>
      <c r="V93" s="328">
        <v>15</v>
      </c>
      <c r="W93" s="328">
        <v>15</v>
      </c>
      <c r="X93" s="328">
        <v>15</v>
      </c>
      <c r="Y93" s="329">
        <v>15</v>
      </c>
      <c r="Z93" s="333">
        <f>AVERAGE(N93:Y93)*0.9</f>
        <v>13.435373049169506</v>
      </c>
      <c r="AA93" s="334">
        <f>Z93</f>
        <v>13.435373049169506</v>
      </c>
      <c r="AB93" s="334">
        <f t="shared" ref="AB93:AK93" si="580">AA93</f>
        <v>13.435373049169506</v>
      </c>
      <c r="AC93" s="334">
        <f t="shared" si="580"/>
        <v>13.435373049169506</v>
      </c>
      <c r="AD93" s="334">
        <f t="shared" si="580"/>
        <v>13.435373049169506</v>
      </c>
      <c r="AE93" s="334">
        <f t="shared" si="580"/>
        <v>13.435373049169506</v>
      </c>
      <c r="AF93" s="334">
        <f t="shared" si="580"/>
        <v>13.435373049169506</v>
      </c>
      <c r="AG93" s="334">
        <f t="shared" si="580"/>
        <v>13.435373049169506</v>
      </c>
      <c r="AH93" s="334">
        <f t="shared" si="580"/>
        <v>13.435373049169506</v>
      </c>
      <c r="AI93" s="334">
        <f t="shared" si="580"/>
        <v>13.435373049169506</v>
      </c>
      <c r="AJ93" s="334">
        <f t="shared" si="580"/>
        <v>13.435373049169506</v>
      </c>
      <c r="AK93" s="335">
        <f t="shared" si="580"/>
        <v>13.435373049169506</v>
      </c>
      <c r="AL93" s="333">
        <f>AVERAGE(Z93:AK93)*1</f>
        <v>13.435373049169501</v>
      </c>
      <c r="AM93" s="334">
        <f t="shared" ref="AM93:AW98" si="581">AL93</f>
        <v>13.435373049169501</v>
      </c>
      <c r="AN93" s="334">
        <f t="shared" si="581"/>
        <v>13.435373049169501</v>
      </c>
      <c r="AO93" s="334">
        <f t="shared" si="581"/>
        <v>13.435373049169501</v>
      </c>
      <c r="AP93" s="334">
        <f t="shared" si="581"/>
        <v>13.435373049169501</v>
      </c>
      <c r="AQ93" s="334">
        <f t="shared" si="581"/>
        <v>13.435373049169501</v>
      </c>
      <c r="AR93" s="334">
        <f t="shared" si="581"/>
        <v>13.435373049169501</v>
      </c>
      <c r="AS93" s="334">
        <f t="shared" si="581"/>
        <v>13.435373049169501</v>
      </c>
      <c r="AT93" s="334">
        <f t="shared" si="581"/>
        <v>13.435373049169501</v>
      </c>
      <c r="AU93" s="334">
        <f t="shared" si="581"/>
        <v>13.435373049169501</v>
      </c>
      <c r="AV93" s="334">
        <f t="shared" si="581"/>
        <v>13.435373049169501</v>
      </c>
      <c r="AW93" s="335">
        <f t="shared" si="581"/>
        <v>13.435373049169501</v>
      </c>
      <c r="AX93" s="333">
        <f>AVERAGE(AL93:AW93)*1.05</f>
        <v>14.107141701627976</v>
      </c>
      <c r="AY93" s="334">
        <f t="shared" ref="AY93:BI93" si="582">AX93</f>
        <v>14.107141701627976</v>
      </c>
      <c r="AZ93" s="334">
        <f t="shared" si="582"/>
        <v>14.107141701627976</v>
      </c>
      <c r="BA93" s="334">
        <f t="shared" si="582"/>
        <v>14.107141701627976</v>
      </c>
      <c r="BB93" s="334">
        <f t="shared" si="582"/>
        <v>14.107141701627976</v>
      </c>
      <c r="BC93" s="334">
        <f t="shared" si="582"/>
        <v>14.107141701627976</v>
      </c>
      <c r="BD93" s="334">
        <f t="shared" si="582"/>
        <v>14.107141701627976</v>
      </c>
      <c r="BE93" s="334">
        <f t="shared" si="582"/>
        <v>14.107141701627976</v>
      </c>
      <c r="BF93" s="334">
        <f t="shared" si="582"/>
        <v>14.107141701627976</v>
      </c>
      <c r="BG93" s="334">
        <f t="shared" si="582"/>
        <v>14.107141701627976</v>
      </c>
      <c r="BH93" s="334">
        <f t="shared" si="582"/>
        <v>14.107141701627976</v>
      </c>
      <c r="BI93" s="335">
        <f t="shared" si="582"/>
        <v>14.107141701627976</v>
      </c>
      <c r="BJ93" s="333">
        <f t="shared" ref="BJ93:BJ98" si="583">AVERAGE(AX93:BI93)*1.06</f>
        <v>14.953570203725654</v>
      </c>
      <c r="BK93" s="334">
        <f t="shared" ref="BK93:BU93" si="584">BJ93</f>
        <v>14.953570203725654</v>
      </c>
      <c r="BL93" s="334">
        <f t="shared" si="584"/>
        <v>14.953570203725654</v>
      </c>
      <c r="BM93" s="334">
        <f t="shared" si="584"/>
        <v>14.953570203725654</v>
      </c>
      <c r="BN93" s="334">
        <f t="shared" si="584"/>
        <v>14.953570203725654</v>
      </c>
      <c r="BO93" s="334">
        <f t="shared" si="584"/>
        <v>14.953570203725654</v>
      </c>
      <c r="BP93" s="334">
        <f t="shared" si="584"/>
        <v>14.953570203725654</v>
      </c>
      <c r="BQ93" s="334">
        <f t="shared" si="584"/>
        <v>14.953570203725654</v>
      </c>
      <c r="BR93" s="334">
        <f t="shared" si="584"/>
        <v>14.953570203725654</v>
      </c>
      <c r="BS93" s="334">
        <f t="shared" si="584"/>
        <v>14.953570203725654</v>
      </c>
      <c r="BT93" s="334">
        <f t="shared" si="584"/>
        <v>14.953570203725654</v>
      </c>
      <c r="BU93" s="335">
        <f t="shared" si="584"/>
        <v>14.953570203725654</v>
      </c>
      <c r="BV93" s="333">
        <f t="shared" ref="BV93:BV98" si="585">AVERAGE(BJ93:BU93)*1.08</f>
        <v>16.149855820023713</v>
      </c>
      <c r="BW93" s="334">
        <f t="shared" ref="BW93:CG93" si="586">BV93</f>
        <v>16.149855820023713</v>
      </c>
      <c r="BX93" s="334">
        <f t="shared" si="586"/>
        <v>16.149855820023713</v>
      </c>
      <c r="BY93" s="334">
        <f t="shared" si="586"/>
        <v>16.149855820023713</v>
      </c>
      <c r="BZ93" s="334">
        <f t="shared" si="586"/>
        <v>16.149855820023713</v>
      </c>
      <c r="CA93" s="334">
        <f t="shared" si="586"/>
        <v>16.149855820023713</v>
      </c>
      <c r="CB93" s="334">
        <f t="shared" si="586"/>
        <v>16.149855820023713</v>
      </c>
      <c r="CC93" s="334">
        <f t="shared" si="586"/>
        <v>16.149855820023713</v>
      </c>
      <c r="CD93" s="334">
        <f t="shared" si="586"/>
        <v>16.149855820023713</v>
      </c>
      <c r="CE93" s="334">
        <f t="shared" si="586"/>
        <v>16.149855820023713</v>
      </c>
      <c r="CF93" s="334">
        <f t="shared" si="586"/>
        <v>16.149855820023713</v>
      </c>
      <c r="CG93" s="335">
        <f t="shared" si="586"/>
        <v>16.149855820023713</v>
      </c>
      <c r="CH93" s="333">
        <f t="shared" ref="CH93:CH98" si="587">AVERAGE(BV93:CG93)*1.09</f>
        <v>17.603342843825846</v>
      </c>
      <c r="CI93" s="334">
        <f t="shared" ref="CI93:CS93" si="588">CH93</f>
        <v>17.603342843825846</v>
      </c>
      <c r="CJ93" s="334">
        <f t="shared" si="588"/>
        <v>17.603342843825846</v>
      </c>
      <c r="CK93" s="334">
        <f t="shared" si="588"/>
        <v>17.603342843825846</v>
      </c>
      <c r="CL93" s="334">
        <f t="shared" si="588"/>
        <v>17.603342843825846</v>
      </c>
      <c r="CM93" s="334">
        <f t="shared" si="588"/>
        <v>17.603342843825846</v>
      </c>
      <c r="CN93" s="334">
        <f t="shared" si="588"/>
        <v>17.603342843825846</v>
      </c>
      <c r="CO93" s="334">
        <f t="shared" si="588"/>
        <v>17.603342843825846</v>
      </c>
      <c r="CP93" s="334">
        <f t="shared" si="588"/>
        <v>17.603342843825846</v>
      </c>
      <c r="CQ93" s="334">
        <f t="shared" si="588"/>
        <v>17.603342843825846</v>
      </c>
      <c r="CR93" s="334">
        <f t="shared" si="588"/>
        <v>17.603342843825846</v>
      </c>
      <c r="CS93" s="335">
        <f t="shared" si="588"/>
        <v>17.603342843825846</v>
      </c>
    </row>
    <row r="94" spans="1:97" s="13" customFormat="1" x14ac:dyDescent="0.25">
      <c r="A94" s="13" t="s">
        <v>6</v>
      </c>
      <c r="B94" s="13">
        <f t="shared" ref="B94:S94" si="589">IFERROR(B24/B72,"")</f>
        <v>13.443238805970148</v>
      </c>
      <c r="C94" s="13">
        <f t="shared" si="589"/>
        <v>12.978</v>
      </c>
      <c r="D94" s="13">
        <f t="shared" si="589"/>
        <v>14.086987500000001</v>
      </c>
      <c r="E94" s="13">
        <f t="shared" si="589"/>
        <v>13.371373493975904</v>
      </c>
      <c r="F94" s="13">
        <f t="shared" si="589"/>
        <v>13.507051063829788</v>
      </c>
      <c r="G94" s="13">
        <f t="shared" si="589"/>
        <v>15.468089108910892</v>
      </c>
      <c r="H94" s="13">
        <f t="shared" si="589"/>
        <v>14.562409090909091</v>
      </c>
      <c r="I94" s="13">
        <f t="shared" si="589"/>
        <v>13.340843137254902</v>
      </c>
      <c r="J94" s="13">
        <f t="shared" si="589"/>
        <v>13.446340425531913</v>
      </c>
      <c r="K94" s="13">
        <f t="shared" si="589"/>
        <v>14.598518134715027</v>
      </c>
      <c r="L94" s="13">
        <f t="shared" si="589"/>
        <v>12.332295454545456</v>
      </c>
      <c r="M94" s="100">
        <f t="shared" si="589"/>
        <v>14.40502793296095</v>
      </c>
      <c r="N94" s="13">
        <f t="shared" si="589"/>
        <v>12.682178082191767</v>
      </c>
      <c r="O94" s="13">
        <f t="shared" si="589"/>
        <v>12.40044262295082</v>
      </c>
      <c r="P94" s="13">
        <f t="shared" si="589"/>
        <v>12.884282051282051</v>
      </c>
      <c r="Q94" s="13">
        <f t="shared" si="589"/>
        <v>14.84295</v>
      </c>
      <c r="R94" s="13">
        <f t="shared" si="589"/>
        <v>11.007173076923076</v>
      </c>
      <c r="S94" s="13">
        <f t="shared" si="589"/>
        <v>14.137019933554818</v>
      </c>
      <c r="T94" s="328">
        <v>12.947330827067669</v>
      </c>
      <c r="U94" s="328">
        <v>11.47652479338843</v>
      </c>
      <c r="V94" s="328">
        <v>13</v>
      </c>
      <c r="W94" s="328">
        <v>13</v>
      </c>
      <c r="X94" s="328">
        <v>13</v>
      </c>
      <c r="Y94" s="329">
        <v>13</v>
      </c>
      <c r="Z94" s="333">
        <f>AVERAGE(N94:Y94)*0.9</f>
        <v>11.578342604051898</v>
      </c>
      <c r="AA94" s="334">
        <f t="shared" ref="AA94:AK98" si="590">Z94</f>
        <v>11.578342604051898</v>
      </c>
      <c r="AB94" s="334">
        <f t="shared" si="590"/>
        <v>11.578342604051898</v>
      </c>
      <c r="AC94" s="334">
        <f t="shared" si="590"/>
        <v>11.578342604051898</v>
      </c>
      <c r="AD94" s="334">
        <f t="shared" si="590"/>
        <v>11.578342604051898</v>
      </c>
      <c r="AE94" s="334">
        <f t="shared" si="590"/>
        <v>11.578342604051898</v>
      </c>
      <c r="AF94" s="334">
        <f t="shared" si="590"/>
        <v>11.578342604051898</v>
      </c>
      <c r="AG94" s="334">
        <f t="shared" si="590"/>
        <v>11.578342604051898</v>
      </c>
      <c r="AH94" s="334">
        <f t="shared" si="590"/>
        <v>11.578342604051898</v>
      </c>
      <c r="AI94" s="334">
        <f t="shared" si="590"/>
        <v>11.578342604051898</v>
      </c>
      <c r="AJ94" s="334">
        <f t="shared" si="590"/>
        <v>11.578342604051898</v>
      </c>
      <c r="AK94" s="335">
        <f t="shared" si="590"/>
        <v>11.578342604051898</v>
      </c>
      <c r="AL94" s="333">
        <f>AVERAGE(Z94:AK94)*1</f>
        <v>11.578342604051898</v>
      </c>
      <c r="AM94" s="334">
        <f t="shared" si="581"/>
        <v>11.578342604051898</v>
      </c>
      <c r="AN94" s="334">
        <f t="shared" si="581"/>
        <v>11.578342604051898</v>
      </c>
      <c r="AO94" s="334">
        <f t="shared" si="581"/>
        <v>11.578342604051898</v>
      </c>
      <c r="AP94" s="334">
        <f t="shared" si="581"/>
        <v>11.578342604051898</v>
      </c>
      <c r="AQ94" s="334">
        <f t="shared" si="581"/>
        <v>11.578342604051898</v>
      </c>
      <c r="AR94" s="334">
        <f t="shared" si="581"/>
        <v>11.578342604051898</v>
      </c>
      <c r="AS94" s="334">
        <f t="shared" si="581"/>
        <v>11.578342604051898</v>
      </c>
      <c r="AT94" s="334">
        <f t="shared" si="581"/>
        <v>11.578342604051898</v>
      </c>
      <c r="AU94" s="334">
        <f t="shared" si="581"/>
        <v>11.578342604051898</v>
      </c>
      <c r="AV94" s="334">
        <f t="shared" si="581"/>
        <v>11.578342604051898</v>
      </c>
      <c r="AW94" s="335">
        <f t="shared" si="581"/>
        <v>11.578342604051898</v>
      </c>
      <c r="AX94" s="333">
        <f t="shared" ref="AX94:AX98" si="591">AVERAGE(AL94:AW94)*1.05</f>
        <v>12.157259734254493</v>
      </c>
      <c r="AY94" s="334">
        <f t="shared" ref="AY94:BI94" si="592">AX94</f>
        <v>12.157259734254493</v>
      </c>
      <c r="AZ94" s="334">
        <f t="shared" si="592"/>
        <v>12.157259734254493</v>
      </c>
      <c r="BA94" s="334">
        <f t="shared" si="592"/>
        <v>12.157259734254493</v>
      </c>
      <c r="BB94" s="334">
        <f t="shared" si="592"/>
        <v>12.157259734254493</v>
      </c>
      <c r="BC94" s="334">
        <f t="shared" si="592"/>
        <v>12.157259734254493</v>
      </c>
      <c r="BD94" s="334">
        <f t="shared" si="592"/>
        <v>12.157259734254493</v>
      </c>
      <c r="BE94" s="334">
        <f t="shared" si="592"/>
        <v>12.157259734254493</v>
      </c>
      <c r="BF94" s="334">
        <f t="shared" si="592"/>
        <v>12.157259734254493</v>
      </c>
      <c r="BG94" s="334">
        <f t="shared" si="592"/>
        <v>12.157259734254493</v>
      </c>
      <c r="BH94" s="334">
        <f t="shared" si="592"/>
        <v>12.157259734254493</v>
      </c>
      <c r="BI94" s="335">
        <f t="shared" si="592"/>
        <v>12.157259734254493</v>
      </c>
      <c r="BJ94" s="333">
        <f t="shared" si="583"/>
        <v>12.886695318309764</v>
      </c>
      <c r="BK94" s="334">
        <f t="shared" ref="BK94:BU94" si="593">BJ94</f>
        <v>12.886695318309764</v>
      </c>
      <c r="BL94" s="334">
        <f t="shared" si="593"/>
        <v>12.886695318309764</v>
      </c>
      <c r="BM94" s="334">
        <f t="shared" si="593"/>
        <v>12.886695318309764</v>
      </c>
      <c r="BN94" s="334">
        <f t="shared" si="593"/>
        <v>12.886695318309764</v>
      </c>
      <c r="BO94" s="334">
        <f t="shared" si="593"/>
        <v>12.886695318309764</v>
      </c>
      <c r="BP94" s="334">
        <f t="shared" si="593"/>
        <v>12.886695318309764</v>
      </c>
      <c r="BQ94" s="334">
        <f t="shared" si="593"/>
        <v>12.886695318309764</v>
      </c>
      <c r="BR94" s="334">
        <f t="shared" si="593"/>
        <v>12.886695318309764</v>
      </c>
      <c r="BS94" s="334">
        <f t="shared" si="593"/>
        <v>12.886695318309764</v>
      </c>
      <c r="BT94" s="334">
        <f t="shared" si="593"/>
        <v>12.886695318309764</v>
      </c>
      <c r="BU94" s="335">
        <f t="shared" si="593"/>
        <v>12.886695318309764</v>
      </c>
      <c r="BV94" s="333">
        <f t="shared" si="585"/>
        <v>13.917630943774546</v>
      </c>
      <c r="BW94" s="334">
        <f t="shared" ref="BW94:CG94" si="594">BV94</f>
        <v>13.917630943774546</v>
      </c>
      <c r="BX94" s="334">
        <f t="shared" si="594"/>
        <v>13.917630943774546</v>
      </c>
      <c r="BY94" s="334">
        <f t="shared" si="594"/>
        <v>13.917630943774546</v>
      </c>
      <c r="BZ94" s="334">
        <f t="shared" si="594"/>
        <v>13.917630943774546</v>
      </c>
      <c r="CA94" s="334">
        <f t="shared" si="594"/>
        <v>13.917630943774546</v>
      </c>
      <c r="CB94" s="334">
        <f t="shared" si="594"/>
        <v>13.917630943774546</v>
      </c>
      <c r="CC94" s="334">
        <f t="shared" si="594"/>
        <v>13.917630943774546</v>
      </c>
      <c r="CD94" s="334">
        <f t="shared" si="594"/>
        <v>13.917630943774546</v>
      </c>
      <c r="CE94" s="334">
        <f t="shared" si="594"/>
        <v>13.917630943774546</v>
      </c>
      <c r="CF94" s="334">
        <f t="shared" si="594"/>
        <v>13.917630943774546</v>
      </c>
      <c r="CG94" s="335">
        <f t="shared" si="594"/>
        <v>13.917630943774546</v>
      </c>
      <c r="CH94" s="333">
        <f t="shared" si="587"/>
        <v>15.170217728714256</v>
      </c>
      <c r="CI94" s="334">
        <f t="shared" ref="CI94:CS94" si="595">CH94</f>
        <v>15.170217728714256</v>
      </c>
      <c r="CJ94" s="334">
        <f t="shared" si="595"/>
        <v>15.170217728714256</v>
      </c>
      <c r="CK94" s="334">
        <f t="shared" si="595"/>
        <v>15.170217728714256</v>
      </c>
      <c r="CL94" s="334">
        <f t="shared" si="595"/>
        <v>15.170217728714256</v>
      </c>
      <c r="CM94" s="334">
        <f t="shared" si="595"/>
        <v>15.170217728714256</v>
      </c>
      <c r="CN94" s="334">
        <f t="shared" si="595"/>
        <v>15.170217728714256</v>
      </c>
      <c r="CO94" s="334">
        <f t="shared" si="595"/>
        <v>15.170217728714256</v>
      </c>
      <c r="CP94" s="334">
        <f t="shared" si="595"/>
        <v>15.170217728714256</v>
      </c>
      <c r="CQ94" s="334">
        <f t="shared" si="595"/>
        <v>15.170217728714256</v>
      </c>
      <c r="CR94" s="334">
        <f t="shared" si="595"/>
        <v>15.170217728714256</v>
      </c>
      <c r="CS94" s="335">
        <f t="shared" si="595"/>
        <v>15.170217728714256</v>
      </c>
    </row>
    <row r="95" spans="1:97" s="13" customFormat="1" x14ac:dyDescent="0.25">
      <c r="A95" s="13" t="s">
        <v>7</v>
      </c>
      <c r="B95" s="13">
        <f t="shared" ref="B95:S95" si="596">IFERROR(B25/B73,"")</f>
        <v>14.0415375</v>
      </c>
      <c r="C95" s="13">
        <f t="shared" si="596"/>
        <v>13.919492307692309</v>
      </c>
      <c r="D95" s="13">
        <f t="shared" si="596"/>
        <v>13.928612068965517</v>
      </c>
      <c r="E95" s="13">
        <f t="shared" si="596"/>
        <v>13.356906666666667</v>
      </c>
      <c r="F95" s="13">
        <f t="shared" si="596"/>
        <v>12.324620253164557</v>
      </c>
      <c r="G95" s="13">
        <f t="shared" si="596"/>
        <v>13.983312101910828</v>
      </c>
      <c r="H95" s="13">
        <f t="shared" si="596"/>
        <v>13.493135802469135</v>
      </c>
      <c r="I95" s="13">
        <f t="shared" si="596"/>
        <v>12.78872340425532</v>
      </c>
      <c r="J95" s="13">
        <f t="shared" si="596"/>
        <v>13.802342857142857</v>
      </c>
      <c r="K95" s="13">
        <f t="shared" si="596"/>
        <v>14.327853107344634</v>
      </c>
      <c r="L95" s="13">
        <f t="shared" si="596"/>
        <v>13.960453376205788</v>
      </c>
      <c r="M95" s="100">
        <f t="shared" si="596"/>
        <v>15.715616766467067</v>
      </c>
      <c r="N95" s="13">
        <f t="shared" si="596"/>
        <v>11.609454545454545</v>
      </c>
      <c r="O95" s="13">
        <f t="shared" si="596"/>
        <v>12.460513333333333</v>
      </c>
      <c r="P95" s="13">
        <f t="shared" si="596"/>
        <v>15.932471264367816</v>
      </c>
      <c r="Q95" s="13">
        <f t="shared" si="596"/>
        <v>16.21570512820513</v>
      </c>
      <c r="R95" s="13">
        <f t="shared" si="596"/>
        <v>13.593325581395348</v>
      </c>
      <c r="S95" s="13">
        <f t="shared" si="596"/>
        <v>13.730288209606986</v>
      </c>
      <c r="T95" s="328">
        <v>15.101141242937853</v>
      </c>
      <c r="U95" s="328">
        <v>11.596215384615416</v>
      </c>
      <c r="V95" s="328">
        <v>14</v>
      </c>
      <c r="W95" s="328">
        <v>14</v>
      </c>
      <c r="X95" s="328">
        <v>14</v>
      </c>
      <c r="Y95" s="329">
        <v>14</v>
      </c>
      <c r="Z95" s="333">
        <f>AVERAGE(N95:Y95)*0.9</f>
        <v>12.467933601743734</v>
      </c>
      <c r="AA95" s="334">
        <f t="shared" si="590"/>
        <v>12.467933601743734</v>
      </c>
      <c r="AB95" s="334">
        <f t="shared" si="590"/>
        <v>12.467933601743734</v>
      </c>
      <c r="AC95" s="334">
        <f t="shared" si="590"/>
        <v>12.467933601743734</v>
      </c>
      <c r="AD95" s="334">
        <f t="shared" si="590"/>
        <v>12.467933601743734</v>
      </c>
      <c r="AE95" s="334">
        <f t="shared" si="590"/>
        <v>12.467933601743734</v>
      </c>
      <c r="AF95" s="334">
        <f t="shared" si="590"/>
        <v>12.467933601743734</v>
      </c>
      <c r="AG95" s="334">
        <f t="shared" si="590"/>
        <v>12.467933601743734</v>
      </c>
      <c r="AH95" s="334">
        <f t="shared" si="590"/>
        <v>12.467933601743734</v>
      </c>
      <c r="AI95" s="334">
        <f t="shared" si="590"/>
        <v>12.467933601743734</v>
      </c>
      <c r="AJ95" s="334">
        <f t="shared" si="590"/>
        <v>12.467933601743734</v>
      </c>
      <c r="AK95" s="335">
        <f t="shared" si="590"/>
        <v>12.467933601743734</v>
      </c>
      <c r="AL95" s="333">
        <f>AVERAGE(Z95:AK95)*1</f>
        <v>12.467933601743736</v>
      </c>
      <c r="AM95" s="334">
        <f t="shared" si="581"/>
        <v>12.467933601743736</v>
      </c>
      <c r="AN95" s="334">
        <f t="shared" si="581"/>
        <v>12.467933601743736</v>
      </c>
      <c r="AO95" s="334">
        <f t="shared" si="581"/>
        <v>12.467933601743736</v>
      </c>
      <c r="AP95" s="334">
        <f t="shared" si="581"/>
        <v>12.467933601743736</v>
      </c>
      <c r="AQ95" s="334">
        <f t="shared" si="581"/>
        <v>12.467933601743736</v>
      </c>
      <c r="AR95" s="334">
        <f t="shared" si="581"/>
        <v>12.467933601743736</v>
      </c>
      <c r="AS95" s="334">
        <f t="shared" si="581"/>
        <v>12.467933601743736</v>
      </c>
      <c r="AT95" s="334">
        <f t="shared" si="581"/>
        <v>12.467933601743736</v>
      </c>
      <c r="AU95" s="334">
        <f t="shared" si="581"/>
        <v>12.467933601743736</v>
      </c>
      <c r="AV95" s="334">
        <f t="shared" si="581"/>
        <v>12.467933601743736</v>
      </c>
      <c r="AW95" s="335">
        <f t="shared" si="581"/>
        <v>12.467933601743736</v>
      </c>
      <c r="AX95" s="333">
        <f t="shared" si="591"/>
        <v>13.091330281830924</v>
      </c>
      <c r="AY95" s="334">
        <f t="shared" ref="AY95:BI95" si="597">AX95</f>
        <v>13.091330281830924</v>
      </c>
      <c r="AZ95" s="334">
        <f t="shared" si="597"/>
        <v>13.091330281830924</v>
      </c>
      <c r="BA95" s="334">
        <f t="shared" si="597"/>
        <v>13.091330281830924</v>
      </c>
      <c r="BB95" s="334">
        <f t="shared" si="597"/>
        <v>13.091330281830924</v>
      </c>
      <c r="BC95" s="334">
        <f t="shared" si="597"/>
        <v>13.091330281830924</v>
      </c>
      <c r="BD95" s="334">
        <f t="shared" si="597"/>
        <v>13.091330281830924</v>
      </c>
      <c r="BE95" s="334">
        <f t="shared" si="597"/>
        <v>13.091330281830924</v>
      </c>
      <c r="BF95" s="334">
        <f t="shared" si="597"/>
        <v>13.091330281830924</v>
      </c>
      <c r="BG95" s="334">
        <f t="shared" si="597"/>
        <v>13.091330281830924</v>
      </c>
      <c r="BH95" s="334">
        <f t="shared" si="597"/>
        <v>13.091330281830924</v>
      </c>
      <c r="BI95" s="335">
        <f t="shared" si="597"/>
        <v>13.091330281830924</v>
      </c>
      <c r="BJ95" s="333">
        <f t="shared" si="583"/>
        <v>13.876810098740778</v>
      </c>
      <c r="BK95" s="334">
        <f t="shared" ref="BK95:BU95" si="598">BJ95</f>
        <v>13.876810098740778</v>
      </c>
      <c r="BL95" s="334">
        <f t="shared" si="598"/>
        <v>13.876810098740778</v>
      </c>
      <c r="BM95" s="334">
        <f t="shared" si="598"/>
        <v>13.876810098740778</v>
      </c>
      <c r="BN95" s="334">
        <f t="shared" si="598"/>
        <v>13.876810098740778</v>
      </c>
      <c r="BO95" s="334">
        <f t="shared" si="598"/>
        <v>13.876810098740778</v>
      </c>
      <c r="BP95" s="334">
        <f t="shared" si="598"/>
        <v>13.876810098740778</v>
      </c>
      <c r="BQ95" s="334">
        <f t="shared" si="598"/>
        <v>13.876810098740778</v>
      </c>
      <c r="BR95" s="334">
        <f t="shared" si="598"/>
        <v>13.876810098740778</v>
      </c>
      <c r="BS95" s="334">
        <f t="shared" si="598"/>
        <v>13.876810098740778</v>
      </c>
      <c r="BT95" s="334">
        <f t="shared" si="598"/>
        <v>13.876810098740778</v>
      </c>
      <c r="BU95" s="335">
        <f t="shared" si="598"/>
        <v>13.876810098740778</v>
      </c>
      <c r="BV95" s="333">
        <f t="shared" si="585"/>
        <v>14.986954906640042</v>
      </c>
      <c r="BW95" s="334">
        <f t="shared" ref="BW95:CG95" si="599">BV95</f>
        <v>14.986954906640042</v>
      </c>
      <c r="BX95" s="334">
        <f t="shared" si="599"/>
        <v>14.986954906640042</v>
      </c>
      <c r="BY95" s="334">
        <f t="shared" si="599"/>
        <v>14.986954906640042</v>
      </c>
      <c r="BZ95" s="334">
        <f t="shared" si="599"/>
        <v>14.986954906640042</v>
      </c>
      <c r="CA95" s="334">
        <f t="shared" si="599"/>
        <v>14.986954906640042</v>
      </c>
      <c r="CB95" s="334">
        <f t="shared" si="599"/>
        <v>14.986954906640042</v>
      </c>
      <c r="CC95" s="334">
        <f t="shared" si="599"/>
        <v>14.986954906640042</v>
      </c>
      <c r="CD95" s="334">
        <f t="shared" si="599"/>
        <v>14.986954906640042</v>
      </c>
      <c r="CE95" s="334">
        <f t="shared" si="599"/>
        <v>14.986954906640042</v>
      </c>
      <c r="CF95" s="334">
        <f t="shared" si="599"/>
        <v>14.986954906640042</v>
      </c>
      <c r="CG95" s="335">
        <f t="shared" si="599"/>
        <v>14.986954906640042</v>
      </c>
      <c r="CH95" s="333">
        <f t="shared" si="587"/>
        <v>16.335780848237651</v>
      </c>
      <c r="CI95" s="334">
        <f t="shared" ref="CI95:CS95" si="600">CH95</f>
        <v>16.335780848237651</v>
      </c>
      <c r="CJ95" s="334">
        <f t="shared" si="600"/>
        <v>16.335780848237651</v>
      </c>
      <c r="CK95" s="334">
        <f t="shared" si="600"/>
        <v>16.335780848237651</v>
      </c>
      <c r="CL95" s="334">
        <f t="shared" si="600"/>
        <v>16.335780848237651</v>
      </c>
      <c r="CM95" s="334">
        <f t="shared" si="600"/>
        <v>16.335780848237651</v>
      </c>
      <c r="CN95" s="334">
        <f t="shared" si="600"/>
        <v>16.335780848237651</v>
      </c>
      <c r="CO95" s="334">
        <f t="shared" si="600"/>
        <v>16.335780848237651</v>
      </c>
      <c r="CP95" s="334">
        <f t="shared" si="600"/>
        <v>16.335780848237651</v>
      </c>
      <c r="CQ95" s="334">
        <f t="shared" si="600"/>
        <v>16.335780848237651</v>
      </c>
      <c r="CR95" s="334">
        <f t="shared" si="600"/>
        <v>16.335780848237651</v>
      </c>
      <c r="CS95" s="335">
        <f t="shared" si="600"/>
        <v>16.335780848237651</v>
      </c>
    </row>
    <row r="96" spans="1:97" s="13" customFormat="1" x14ac:dyDescent="0.25">
      <c r="A96" s="13" t="s">
        <v>8</v>
      </c>
      <c r="B96" s="13">
        <f t="shared" ref="B96:S96" si="601">IFERROR(B26/B74,"")</f>
        <v>14.326594594594592</v>
      </c>
      <c r="C96" s="13">
        <f t="shared" si="601"/>
        <v>13.277911764705882</v>
      </c>
      <c r="D96" s="13">
        <f t="shared" si="601"/>
        <v>12.615961038961039</v>
      </c>
      <c r="E96" s="13">
        <f t="shared" si="601"/>
        <v>23.001364077669901</v>
      </c>
      <c r="F96" s="13">
        <f t="shared" si="601"/>
        <v>12.360366071428572</v>
      </c>
      <c r="G96" s="13">
        <f t="shared" si="601"/>
        <v>13.583870588235293</v>
      </c>
      <c r="H96" s="13">
        <f t="shared" si="601"/>
        <v>17.750412499999999</v>
      </c>
      <c r="I96" s="13">
        <f t="shared" si="601"/>
        <v>13.863290322580646</v>
      </c>
      <c r="J96" s="13">
        <f t="shared" si="601"/>
        <v>14.494885416666667</v>
      </c>
      <c r="K96" s="13">
        <f t="shared" si="601"/>
        <v>13.429901408450704</v>
      </c>
      <c r="L96" s="13">
        <f t="shared" si="601"/>
        <v>14.589820388349516</v>
      </c>
      <c r="M96" s="100">
        <f t="shared" si="601"/>
        <v>16.079436619718312</v>
      </c>
      <c r="N96" s="13">
        <f t="shared" si="601"/>
        <v>13.176663366336635</v>
      </c>
      <c r="O96" s="13">
        <f t="shared" si="601"/>
        <v>12.236357142857143</v>
      </c>
      <c r="P96" s="13">
        <f t="shared" si="601"/>
        <v>13.167722891566264</v>
      </c>
      <c r="Q96" s="13">
        <f t="shared" si="601"/>
        <v>11.816342857142857</v>
      </c>
      <c r="R96" s="13">
        <f t="shared" si="601"/>
        <v>13.432971428571429</v>
      </c>
      <c r="S96" s="13">
        <f t="shared" si="601"/>
        <v>13.403011235955056</v>
      </c>
      <c r="T96" s="328">
        <v>15.650157142857143</v>
      </c>
      <c r="U96" s="328">
        <v>14.438734693877551</v>
      </c>
      <c r="V96" s="328">
        <v>13</v>
      </c>
      <c r="W96" s="328">
        <v>13</v>
      </c>
      <c r="X96" s="328">
        <v>13</v>
      </c>
      <c r="Y96" s="329">
        <v>13</v>
      </c>
      <c r="Z96" s="333">
        <f>AVERAGE(N96:Y96)*0.9</f>
        <v>11.949147056937306</v>
      </c>
      <c r="AA96" s="334">
        <f t="shared" si="590"/>
        <v>11.949147056937306</v>
      </c>
      <c r="AB96" s="334">
        <f t="shared" si="590"/>
        <v>11.949147056937306</v>
      </c>
      <c r="AC96" s="334">
        <f t="shared" si="590"/>
        <v>11.949147056937306</v>
      </c>
      <c r="AD96" s="334">
        <f t="shared" si="590"/>
        <v>11.949147056937306</v>
      </c>
      <c r="AE96" s="334">
        <f t="shared" si="590"/>
        <v>11.949147056937306</v>
      </c>
      <c r="AF96" s="334">
        <f t="shared" si="590"/>
        <v>11.949147056937306</v>
      </c>
      <c r="AG96" s="334">
        <f t="shared" si="590"/>
        <v>11.949147056937306</v>
      </c>
      <c r="AH96" s="334">
        <f t="shared" si="590"/>
        <v>11.949147056937306</v>
      </c>
      <c r="AI96" s="334">
        <f t="shared" si="590"/>
        <v>11.949147056937306</v>
      </c>
      <c r="AJ96" s="334">
        <f t="shared" si="590"/>
        <v>11.949147056937306</v>
      </c>
      <c r="AK96" s="335">
        <f t="shared" si="590"/>
        <v>11.949147056937306</v>
      </c>
      <c r="AL96" s="333">
        <f t="shared" ref="AL96:AL98" si="602">AVERAGE(Z96:AK96)*1.05</f>
        <v>12.546604409784171</v>
      </c>
      <c r="AM96" s="334">
        <f t="shared" si="581"/>
        <v>12.546604409784171</v>
      </c>
      <c r="AN96" s="334">
        <f t="shared" si="581"/>
        <v>12.546604409784171</v>
      </c>
      <c r="AO96" s="334">
        <f t="shared" si="581"/>
        <v>12.546604409784171</v>
      </c>
      <c r="AP96" s="334">
        <f t="shared" si="581"/>
        <v>12.546604409784171</v>
      </c>
      <c r="AQ96" s="334">
        <f t="shared" si="581"/>
        <v>12.546604409784171</v>
      </c>
      <c r="AR96" s="334">
        <f t="shared" si="581"/>
        <v>12.546604409784171</v>
      </c>
      <c r="AS96" s="334">
        <f t="shared" si="581"/>
        <v>12.546604409784171</v>
      </c>
      <c r="AT96" s="334">
        <f t="shared" si="581"/>
        <v>12.546604409784171</v>
      </c>
      <c r="AU96" s="334">
        <f t="shared" si="581"/>
        <v>12.546604409784171</v>
      </c>
      <c r="AV96" s="334">
        <f t="shared" si="581"/>
        <v>12.546604409784171</v>
      </c>
      <c r="AW96" s="335">
        <f t="shared" si="581"/>
        <v>12.546604409784171</v>
      </c>
      <c r="AX96" s="333">
        <f t="shared" si="591"/>
        <v>13.173934630273381</v>
      </c>
      <c r="AY96" s="334">
        <f t="shared" ref="AY96:BI96" si="603">AX96</f>
        <v>13.173934630273381</v>
      </c>
      <c r="AZ96" s="334">
        <f t="shared" si="603"/>
        <v>13.173934630273381</v>
      </c>
      <c r="BA96" s="334">
        <f t="shared" si="603"/>
        <v>13.173934630273381</v>
      </c>
      <c r="BB96" s="334">
        <f t="shared" si="603"/>
        <v>13.173934630273381</v>
      </c>
      <c r="BC96" s="334">
        <f t="shared" si="603"/>
        <v>13.173934630273381</v>
      </c>
      <c r="BD96" s="334">
        <f t="shared" si="603"/>
        <v>13.173934630273381</v>
      </c>
      <c r="BE96" s="334">
        <f t="shared" si="603"/>
        <v>13.173934630273381</v>
      </c>
      <c r="BF96" s="334">
        <f t="shared" si="603"/>
        <v>13.173934630273381</v>
      </c>
      <c r="BG96" s="334">
        <f t="shared" si="603"/>
        <v>13.173934630273381</v>
      </c>
      <c r="BH96" s="334">
        <f t="shared" si="603"/>
        <v>13.173934630273381</v>
      </c>
      <c r="BI96" s="335">
        <f t="shared" si="603"/>
        <v>13.173934630273381</v>
      </c>
      <c r="BJ96" s="333">
        <f t="shared" si="583"/>
        <v>13.964370708089785</v>
      </c>
      <c r="BK96" s="334">
        <f t="shared" ref="BK96:BU96" si="604">BJ96</f>
        <v>13.964370708089785</v>
      </c>
      <c r="BL96" s="334">
        <f t="shared" si="604"/>
        <v>13.964370708089785</v>
      </c>
      <c r="BM96" s="334">
        <f t="shared" si="604"/>
        <v>13.964370708089785</v>
      </c>
      <c r="BN96" s="334">
        <f t="shared" si="604"/>
        <v>13.964370708089785</v>
      </c>
      <c r="BO96" s="334">
        <f t="shared" si="604"/>
        <v>13.964370708089785</v>
      </c>
      <c r="BP96" s="334">
        <f t="shared" si="604"/>
        <v>13.964370708089785</v>
      </c>
      <c r="BQ96" s="334">
        <f t="shared" si="604"/>
        <v>13.964370708089785</v>
      </c>
      <c r="BR96" s="334">
        <f t="shared" si="604"/>
        <v>13.964370708089785</v>
      </c>
      <c r="BS96" s="334">
        <f t="shared" si="604"/>
        <v>13.964370708089785</v>
      </c>
      <c r="BT96" s="334">
        <f t="shared" si="604"/>
        <v>13.964370708089785</v>
      </c>
      <c r="BU96" s="335">
        <f t="shared" si="604"/>
        <v>13.964370708089785</v>
      </c>
      <c r="BV96" s="333">
        <f t="shared" si="585"/>
        <v>15.081520364736967</v>
      </c>
      <c r="BW96" s="334">
        <f t="shared" ref="BW96:CG96" si="605">BV96</f>
        <v>15.081520364736967</v>
      </c>
      <c r="BX96" s="334">
        <f t="shared" si="605"/>
        <v>15.081520364736967</v>
      </c>
      <c r="BY96" s="334">
        <f t="shared" si="605"/>
        <v>15.081520364736967</v>
      </c>
      <c r="BZ96" s="334">
        <f t="shared" si="605"/>
        <v>15.081520364736967</v>
      </c>
      <c r="CA96" s="334">
        <f t="shared" si="605"/>
        <v>15.081520364736967</v>
      </c>
      <c r="CB96" s="334">
        <f t="shared" si="605"/>
        <v>15.081520364736967</v>
      </c>
      <c r="CC96" s="334">
        <f t="shared" si="605"/>
        <v>15.081520364736967</v>
      </c>
      <c r="CD96" s="334">
        <f t="shared" si="605"/>
        <v>15.081520364736967</v>
      </c>
      <c r="CE96" s="334">
        <f t="shared" si="605"/>
        <v>15.081520364736967</v>
      </c>
      <c r="CF96" s="334">
        <f t="shared" si="605"/>
        <v>15.081520364736967</v>
      </c>
      <c r="CG96" s="335">
        <f t="shared" si="605"/>
        <v>15.081520364736967</v>
      </c>
      <c r="CH96" s="333">
        <f t="shared" si="587"/>
        <v>16.438857197563301</v>
      </c>
      <c r="CI96" s="334">
        <f t="shared" ref="CI96:CS96" si="606">CH96</f>
        <v>16.438857197563301</v>
      </c>
      <c r="CJ96" s="334">
        <f t="shared" si="606"/>
        <v>16.438857197563301</v>
      </c>
      <c r="CK96" s="334">
        <f t="shared" si="606"/>
        <v>16.438857197563301</v>
      </c>
      <c r="CL96" s="334">
        <f t="shared" si="606"/>
        <v>16.438857197563301</v>
      </c>
      <c r="CM96" s="334">
        <f t="shared" si="606"/>
        <v>16.438857197563301</v>
      </c>
      <c r="CN96" s="334">
        <f t="shared" si="606"/>
        <v>16.438857197563301</v>
      </c>
      <c r="CO96" s="334">
        <f t="shared" si="606"/>
        <v>16.438857197563301</v>
      </c>
      <c r="CP96" s="334">
        <f t="shared" si="606"/>
        <v>16.438857197563301</v>
      </c>
      <c r="CQ96" s="334">
        <f t="shared" si="606"/>
        <v>16.438857197563301</v>
      </c>
      <c r="CR96" s="334">
        <f t="shared" si="606"/>
        <v>16.438857197563301</v>
      </c>
      <c r="CS96" s="335">
        <f t="shared" si="606"/>
        <v>16.438857197563301</v>
      </c>
    </row>
    <row r="97" spans="1:97" s="13" customFormat="1" x14ac:dyDescent="0.25">
      <c r="A97" s="13" t="s">
        <v>1</v>
      </c>
      <c r="B97" s="13">
        <f t="shared" ref="B97:S97" si="607">IFERROR(B27/B75,"")</f>
        <v>17.450212121212122</v>
      </c>
      <c r="C97" s="13">
        <f t="shared" si="607"/>
        <v>21.493322580645163</v>
      </c>
      <c r="D97" s="13">
        <f t="shared" si="607"/>
        <v>14.916863636363637</v>
      </c>
      <c r="E97" s="13">
        <f t="shared" si="607"/>
        <v>25.259331168831167</v>
      </c>
      <c r="F97" s="13">
        <f t="shared" si="607"/>
        <v>13.783142857142858</v>
      </c>
      <c r="G97" s="13">
        <f t="shared" si="607"/>
        <v>14.781901639344262</v>
      </c>
      <c r="H97" s="13">
        <f t="shared" si="607"/>
        <v>18.225328947368421</v>
      </c>
      <c r="I97" s="13">
        <f t="shared" si="607"/>
        <v>14.662344827586208</v>
      </c>
      <c r="J97" s="13">
        <f t="shared" si="607"/>
        <v>13.745799242424242</v>
      </c>
      <c r="K97" s="13">
        <f t="shared" si="607"/>
        <v>15.212297297297297</v>
      </c>
      <c r="L97" s="13">
        <f t="shared" si="607"/>
        <v>15.120005649717514</v>
      </c>
      <c r="M97" s="100">
        <f t="shared" si="607"/>
        <v>17.680094674556212</v>
      </c>
      <c r="N97" s="13">
        <f t="shared" si="607"/>
        <v>12.852678571428571</v>
      </c>
      <c r="O97" s="13">
        <f t="shared" si="607"/>
        <v>15.046590361445782</v>
      </c>
      <c r="P97" s="13">
        <f t="shared" si="607"/>
        <v>16.188942857142859</v>
      </c>
      <c r="Q97" s="13">
        <f t="shared" si="607"/>
        <v>16.416063636363639</v>
      </c>
      <c r="R97" s="13">
        <f t="shared" si="607"/>
        <v>16.652473684210527</v>
      </c>
      <c r="S97" s="13">
        <f t="shared" si="607"/>
        <v>13.862693617021277</v>
      </c>
      <c r="T97" s="336">
        <v>20.47034693877551</v>
      </c>
      <c r="U97" s="336">
        <v>16.644986666666668</v>
      </c>
      <c r="V97" s="336">
        <v>15</v>
      </c>
      <c r="W97" s="336">
        <v>15</v>
      </c>
      <c r="X97" s="336">
        <v>15</v>
      </c>
      <c r="Y97" s="329">
        <v>15</v>
      </c>
      <c r="Z97" s="333">
        <f>AVERAGE(N97:Y97)*1</f>
        <v>15.677898027754571</v>
      </c>
      <c r="AA97" s="334">
        <f t="shared" si="590"/>
        <v>15.677898027754571</v>
      </c>
      <c r="AB97" s="334">
        <f t="shared" si="590"/>
        <v>15.677898027754571</v>
      </c>
      <c r="AC97" s="334">
        <f t="shared" si="590"/>
        <v>15.677898027754571</v>
      </c>
      <c r="AD97" s="334">
        <f t="shared" si="590"/>
        <v>15.677898027754571</v>
      </c>
      <c r="AE97" s="334">
        <f t="shared" si="590"/>
        <v>15.677898027754571</v>
      </c>
      <c r="AF97" s="334">
        <f t="shared" si="590"/>
        <v>15.677898027754571</v>
      </c>
      <c r="AG97" s="334">
        <f t="shared" si="590"/>
        <v>15.677898027754571</v>
      </c>
      <c r="AH97" s="334">
        <f t="shared" si="590"/>
        <v>15.677898027754571</v>
      </c>
      <c r="AI97" s="334">
        <f t="shared" si="590"/>
        <v>15.677898027754571</v>
      </c>
      <c r="AJ97" s="334">
        <f t="shared" si="590"/>
        <v>15.677898027754571</v>
      </c>
      <c r="AK97" s="335">
        <f t="shared" si="590"/>
        <v>15.677898027754571</v>
      </c>
      <c r="AL97" s="333">
        <f t="shared" si="602"/>
        <v>16.461792929142298</v>
      </c>
      <c r="AM97" s="334">
        <f t="shared" si="581"/>
        <v>16.461792929142298</v>
      </c>
      <c r="AN97" s="334">
        <f t="shared" si="581"/>
        <v>16.461792929142298</v>
      </c>
      <c r="AO97" s="334">
        <f t="shared" si="581"/>
        <v>16.461792929142298</v>
      </c>
      <c r="AP97" s="334">
        <f t="shared" si="581"/>
        <v>16.461792929142298</v>
      </c>
      <c r="AQ97" s="334">
        <f t="shared" si="581"/>
        <v>16.461792929142298</v>
      </c>
      <c r="AR97" s="334">
        <f t="shared" si="581"/>
        <v>16.461792929142298</v>
      </c>
      <c r="AS97" s="334">
        <f t="shared" si="581"/>
        <v>16.461792929142298</v>
      </c>
      <c r="AT97" s="334">
        <f t="shared" si="581"/>
        <v>16.461792929142298</v>
      </c>
      <c r="AU97" s="334">
        <f t="shared" si="581"/>
        <v>16.461792929142298</v>
      </c>
      <c r="AV97" s="334">
        <f t="shared" si="581"/>
        <v>16.461792929142298</v>
      </c>
      <c r="AW97" s="335">
        <f t="shared" si="581"/>
        <v>16.461792929142298</v>
      </c>
      <c r="AX97" s="333">
        <f t="shared" si="591"/>
        <v>17.284882575599411</v>
      </c>
      <c r="AY97" s="334">
        <f t="shared" ref="AY97:BI97" si="608">AX97</f>
        <v>17.284882575599411</v>
      </c>
      <c r="AZ97" s="334">
        <f t="shared" si="608"/>
        <v>17.284882575599411</v>
      </c>
      <c r="BA97" s="334">
        <f t="shared" si="608"/>
        <v>17.284882575599411</v>
      </c>
      <c r="BB97" s="334">
        <f t="shared" si="608"/>
        <v>17.284882575599411</v>
      </c>
      <c r="BC97" s="334">
        <f t="shared" si="608"/>
        <v>17.284882575599411</v>
      </c>
      <c r="BD97" s="334">
        <f t="shared" si="608"/>
        <v>17.284882575599411</v>
      </c>
      <c r="BE97" s="334">
        <f t="shared" si="608"/>
        <v>17.284882575599411</v>
      </c>
      <c r="BF97" s="334">
        <f t="shared" si="608"/>
        <v>17.284882575599411</v>
      </c>
      <c r="BG97" s="334">
        <f t="shared" si="608"/>
        <v>17.284882575599411</v>
      </c>
      <c r="BH97" s="334">
        <f t="shared" si="608"/>
        <v>17.284882575599411</v>
      </c>
      <c r="BI97" s="335">
        <f t="shared" si="608"/>
        <v>17.284882575599411</v>
      </c>
      <c r="BJ97" s="333">
        <f t="shared" si="583"/>
        <v>18.321975530135372</v>
      </c>
      <c r="BK97" s="334">
        <f t="shared" ref="BK97:BU97" si="609">BJ97</f>
        <v>18.321975530135372</v>
      </c>
      <c r="BL97" s="334">
        <f t="shared" si="609"/>
        <v>18.321975530135372</v>
      </c>
      <c r="BM97" s="334">
        <f t="shared" si="609"/>
        <v>18.321975530135372</v>
      </c>
      <c r="BN97" s="334">
        <f t="shared" si="609"/>
        <v>18.321975530135372</v>
      </c>
      <c r="BO97" s="334">
        <f t="shared" si="609"/>
        <v>18.321975530135372</v>
      </c>
      <c r="BP97" s="334">
        <f t="shared" si="609"/>
        <v>18.321975530135372</v>
      </c>
      <c r="BQ97" s="334">
        <f t="shared" si="609"/>
        <v>18.321975530135372</v>
      </c>
      <c r="BR97" s="334">
        <f t="shared" si="609"/>
        <v>18.321975530135372</v>
      </c>
      <c r="BS97" s="334">
        <f t="shared" si="609"/>
        <v>18.321975530135372</v>
      </c>
      <c r="BT97" s="334">
        <f t="shared" si="609"/>
        <v>18.321975530135372</v>
      </c>
      <c r="BU97" s="335">
        <f t="shared" si="609"/>
        <v>18.321975530135372</v>
      </c>
      <c r="BV97" s="333">
        <f t="shared" si="585"/>
        <v>19.787733572546202</v>
      </c>
      <c r="BW97" s="334">
        <f t="shared" ref="BW97:CG97" si="610">BV97</f>
        <v>19.787733572546202</v>
      </c>
      <c r="BX97" s="334">
        <f t="shared" si="610"/>
        <v>19.787733572546202</v>
      </c>
      <c r="BY97" s="334">
        <f t="shared" si="610"/>
        <v>19.787733572546202</v>
      </c>
      <c r="BZ97" s="334">
        <f t="shared" si="610"/>
        <v>19.787733572546202</v>
      </c>
      <c r="CA97" s="334">
        <f t="shared" si="610"/>
        <v>19.787733572546202</v>
      </c>
      <c r="CB97" s="334">
        <f t="shared" si="610"/>
        <v>19.787733572546202</v>
      </c>
      <c r="CC97" s="334">
        <f t="shared" si="610"/>
        <v>19.787733572546202</v>
      </c>
      <c r="CD97" s="334">
        <f t="shared" si="610"/>
        <v>19.787733572546202</v>
      </c>
      <c r="CE97" s="334">
        <f t="shared" si="610"/>
        <v>19.787733572546202</v>
      </c>
      <c r="CF97" s="334">
        <f t="shared" si="610"/>
        <v>19.787733572546202</v>
      </c>
      <c r="CG97" s="335">
        <f t="shared" si="610"/>
        <v>19.787733572546202</v>
      </c>
      <c r="CH97" s="333">
        <f t="shared" si="587"/>
        <v>21.568629594075357</v>
      </c>
      <c r="CI97" s="334">
        <f t="shared" ref="CI97:CS97" si="611">CH97</f>
        <v>21.568629594075357</v>
      </c>
      <c r="CJ97" s="334">
        <f t="shared" si="611"/>
        <v>21.568629594075357</v>
      </c>
      <c r="CK97" s="334">
        <f t="shared" si="611"/>
        <v>21.568629594075357</v>
      </c>
      <c r="CL97" s="334">
        <f t="shared" si="611"/>
        <v>21.568629594075357</v>
      </c>
      <c r="CM97" s="334">
        <f t="shared" si="611"/>
        <v>21.568629594075357</v>
      </c>
      <c r="CN97" s="334">
        <f t="shared" si="611"/>
        <v>21.568629594075357</v>
      </c>
      <c r="CO97" s="334">
        <f t="shared" si="611"/>
        <v>21.568629594075357</v>
      </c>
      <c r="CP97" s="334">
        <f t="shared" si="611"/>
        <v>21.568629594075357</v>
      </c>
      <c r="CQ97" s="334">
        <f t="shared" si="611"/>
        <v>21.568629594075357</v>
      </c>
      <c r="CR97" s="334">
        <f t="shared" si="611"/>
        <v>21.568629594075357</v>
      </c>
      <c r="CS97" s="335">
        <f t="shared" si="611"/>
        <v>21.568629594075357</v>
      </c>
    </row>
    <row r="98" spans="1:97" s="13" customFormat="1" x14ac:dyDescent="0.25">
      <c r="A98" s="13" t="s">
        <v>2</v>
      </c>
      <c r="B98" s="13">
        <f t="shared" ref="B98:S98" si="612">IFERROR(B28/B76,"")</f>
        <v>18.035</v>
      </c>
      <c r="C98" s="13">
        <f t="shared" si="612"/>
        <v>16.153142857142857</v>
      </c>
      <c r="D98" s="13">
        <f t="shared" si="612"/>
        <v>25.133749999999999</v>
      </c>
      <c r="E98" s="13">
        <f t="shared" si="612"/>
        <v>15.746666666666668</v>
      </c>
      <c r="F98" s="13">
        <f t="shared" si="612"/>
        <v>-2.3321333333333332</v>
      </c>
      <c r="G98" s="13">
        <f t="shared" si="612"/>
        <v>22.924933333333335</v>
      </c>
      <c r="H98" s="13">
        <f t="shared" si="612"/>
        <v>19.643999999999998</v>
      </c>
      <c r="I98" s="13">
        <f t="shared" si="612"/>
        <v>20.519526315789474</v>
      </c>
      <c r="J98" s="13">
        <f t="shared" si="612"/>
        <v>24.327249999999999</v>
      </c>
      <c r="K98" s="13">
        <f t="shared" si="612"/>
        <v>19.109044444444446</v>
      </c>
      <c r="L98" s="13">
        <f t="shared" si="612"/>
        <v>17.160306451612904</v>
      </c>
      <c r="M98" s="100">
        <f t="shared" si="612"/>
        <v>23.862016393442623</v>
      </c>
      <c r="N98" s="13">
        <f t="shared" si="612"/>
        <v>16.526125</v>
      </c>
      <c r="O98" s="13">
        <f t="shared" si="612"/>
        <v>26.7690625</v>
      </c>
      <c r="P98" s="13">
        <f t="shared" si="612"/>
        <v>19.275043956043955</v>
      </c>
      <c r="Q98" s="13">
        <f t="shared" si="612"/>
        <v>9.7587441860465116</v>
      </c>
      <c r="R98" s="13">
        <f t="shared" si="612"/>
        <v>17.981029411764705</v>
      </c>
      <c r="S98" s="13">
        <f t="shared" si="612"/>
        <v>14.970957264957265</v>
      </c>
      <c r="T98" s="336">
        <v>14.095689655172412</v>
      </c>
      <c r="U98" s="336">
        <v>20.192837837837839</v>
      </c>
      <c r="V98" s="336">
        <v>17.5</v>
      </c>
      <c r="W98" s="336">
        <v>17.5</v>
      </c>
      <c r="X98" s="336">
        <v>17.5</v>
      </c>
      <c r="Y98" s="329">
        <v>17.5</v>
      </c>
      <c r="Z98" s="337">
        <f>AVERAGE(N98:Y98)*1.02</f>
        <v>17.813406634004931</v>
      </c>
      <c r="AA98" s="334">
        <f t="shared" si="590"/>
        <v>17.813406634004931</v>
      </c>
      <c r="AB98" s="334">
        <f t="shared" si="590"/>
        <v>17.813406634004931</v>
      </c>
      <c r="AC98" s="334">
        <f t="shared" si="590"/>
        <v>17.813406634004931</v>
      </c>
      <c r="AD98" s="334">
        <f t="shared" si="590"/>
        <v>17.813406634004931</v>
      </c>
      <c r="AE98" s="334">
        <f t="shared" si="590"/>
        <v>17.813406634004931</v>
      </c>
      <c r="AF98" s="334">
        <f t="shared" si="590"/>
        <v>17.813406634004931</v>
      </c>
      <c r="AG98" s="334">
        <f t="shared" si="590"/>
        <v>17.813406634004931</v>
      </c>
      <c r="AH98" s="334">
        <f t="shared" si="590"/>
        <v>17.813406634004931</v>
      </c>
      <c r="AI98" s="334">
        <f t="shared" si="590"/>
        <v>17.813406634004931</v>
      </c>
      <c r="AJ98" s="334">
        <f t="shared" si="590"/>
        <v>17.813406634004931</v>
      </c>
      <c r="AK98" s="335">
        <f t="shared" si="590"/>
        <v>17.813406634004931</v>
      </c>
      <c r="AL98" s="333">
        <f t="shared" si="602"/>
        <v>18.704076965705177</v>
      </c>
      <c r="AM98" s="334">
        <f t="shared" si="581"/>
        <v>18.704076965705177</v>
      </c>
      <c r="AN98" s="334">
        <f t="shared" si="581"/>
        <v>18.704076965705177</v>
      </c>
      <c r="AO98" s="334">
        <f t="shared" si="581"/>
        <v>18.704076965705177</v>
      </c>
      <c r="AP98" s="334">
        <f t="shared" si="581"/>
        <v>18.704076965705177</v>
      </c>
      <c r="AQ98" s="334">
        <f t="shared" si="581"/>
        <v>18.704076965705177</v>
      </c>
      <c r="AR98" s="334">
        <f t="shared" si="581"/>
        <v>18.704076965705177</v>
      </c>
      <c r="AS98" s="334">
        <f t="shared" si="581"/>
        <v>18.704076965705177</v>
      </c>
      <c r="AT98" s="334">
        <f t="shared" si="581"/>
        <v>18.704076965705177</v>
      </c>
      <c r="AU98" s="334">
        <f t="shared" si="581"/>
        <v>18.704076965705177</v>
      </c>
      <c r="AV98" s="334">
        <f t="shared" si="581"/>
        <v>18.704076965705177</v>
      </c>
      <c r="AW98" s="335">
        <f t="shared" si="581"/>
        <v>18.704076965705177</v>
      </c>
      <c r="AX98" s="333">
        <f t="shared" si="591"/>
        <v>19.639280813990439</v>
      </c>
      <c r="AY98" s="334">
        <f t="shared" ref="AY98:BI98" si="613">AX98</f>
        <v>19.639280813990439</v>
      </c>
      <c r="AZ98" s="334">
        <f t="shared" si="613"/>
        <v>19.639280813990439</v>
      </c>
      <c r="BA98" s="334">
        <f t="shared" si="613"/>
        <v>19.639280813990439</v>
      </c>
      <c r="BB98" s="334">
        <f t="shared" si="613"/>
        <v>19.639280813990439</v>
      </c>
      <c r="BC98" s="334">
        <f t="shared" si="613"/>
        <v>19.639280813990439</v>
      </c>
      <c r="BD98" s="334">
        <f t="shared" si="613"/>
        <v>19.639280813990439</v>
      </c>
      <c r="BE98" s="334">
        <f t="shared" si="613"/>
        <v>19.639280813990439</v>
      </c>
      <c r="BF98" s="334">
        <f t="shared" si="613"/>
        <v>19.639280813990439</v>
      </c>
      <c r="BG98" s="334">
        <f t="shared" si="613"/>
        <v>19.639280813990439</v>
      </c>
      <c r="BH98" s="334">
        <f t="shared" si="613"/>
        <v>19.639280813990439</v>
      </c>
      <c r="BI98" s="335">
        <f t="shared" si="613"/>
        <v>19.639280813990439</v>
      </c>
      <c r="BJ98" s="333">
        <f t="shared" si="583"/>
        <v>20.817637662829867</v>
      </c>
      <c r="BK98" s="334">
        <f t="shared" ref="BK98:BU98" si="614">BJ98</f>
        <v>20.817637662829867</v>
      </c>
      <c r="BL98" s="334">
        <f t="shared" si="614"/>
        <v>20.817637662829867</v>
      </c>
      <c r="BM98" s="334">
        <f t="shared" si="614"/>
        <v>20.817637662829867</v>
      </c>
      <c r="BN98" s="334">
        <f t="shared" si="614"/>
        <v>20.817637662829867</v>
      </c>
      <c r="BO98" s="334">
        <f t="shared" si="614"/>
        <v>20.817637662829867</v>
      </c>
      <c r="BP98" s="334">
        <f t="shared" si="614"/>
        <v>20.817637662829867</v>
      </c>
      <c r="BQ98" s="334">
        <f t="shared" si="614"/>
        <v>20.817637662829867</v>
      </c>
      <c r="BR98" s="334">
        <f t="shared" si="614"/>
        <v>20.817637662829867</v>
      </c>
      <c r="BS98" s="334">
        <f t="shared" si="614"/>
        <v>20.817637662829867</v>
      </c>
      <c r="BT98" s="334">
        <f t="shared" si="614"/>
        <v>20.817637662829867</v>
      </c>
      <c r="BU98" s="335">
        <f t="shared" si="614"/>
        <v>20.817637662829867</v>
      </c>
      <c r="BV98" s="333">
        <f t="shared" si="585"/>
        <v>22.483048675856256</v>
      </c>
      <c r="BW98" s="334">
        <f t="shared" ref="BW98:CG98" si="615">BV98</f>
        <v>22.483048675856256</v>
      </c>
      <c r="BX98" s="334">
        <f t="shared" si="615"/>
        <v>22.483048675856256</v>
      </c>
      <c r="BY98" s="334">
        <f t="shared" si="615"/>
        <v>22.483048675856256</v>
      </c>
      <c r="BZ98" s="334">
        <f t="shared" si="615"/>
        <v>22.483048675856256</v>
      </c>
      <c r="CA98" s="334">
        <f t="shared" si="615"/>
        <v>22.483048675856256</v>
      </c>
      <c r="CB98" s="334">
        <f t="shared" si="615"/>
        <v>22.483048675856256</v>
      </c>
      <c r="CC98" s="334">
        <f t="shared" si="615"/>
        <v>22.483048675856256</v>
      </c>
      <c r="CD98" s="334">
        <f t="shared" si="615"/>
        <v>22.483048675856256</v>
      </c>
      <c r="CE98" s="334">
        <f t="shared" si="615"/>
        <v>22.483048675856256</v>
      </c>
      <c r="CF98" s="334">
        <f t="shared" si="615"/>
        <v>22.483048675856256</v>
      </c>
      <c r="CG98" s="335">
        <f t="shared" si="615"/>
        <v>22.483048675856256</v>
      </c>
      <c r="CH98" s="333">
        <f t="shared" si="587"/>
        <v>24.506523056683321</v>
      </c>
      <c r="CI98" s="334">
        <f t="shared" ref="CI98:CS98" si="616">CH98</f>
        <v>24.506523056683321</v>
      </c>
      <c r="CJ98" s="334">
        <f t="shared" si="616"/>
        <v>24.506523056683321</v>
      </c>
      <c r="CK98" s="334">
        <f t="shared" si="616"/>
        <v>24.506523056683321</v>
      </c>
      <c r="CL98" s="334">
        <f t="shared" si="616"/>
        <v>24.506523056683321</v>
      </c>
      <c r="CM98" s="334">
        <f t="shared" si="616"/>
        <v>24.506523056683321</v>
      </c>
      <c r="CN98" s="334">
        <f t="shared" si="616"/>
        <v>24.506523056683321</v>
      </c>
      <c r="CO98" s="334">
        <f t="shared" si="616"/>
        <v>24.506523056683321</v>
      </c>
      <c r="CP98" s="334">
        <f t="shared" si="616"/>
        <v>24.506523056683321</v>
      </c>
      <c r="CQ98" s="334">
        <f t="shared" si="616"/>
        <v>24.506523056683321</v>
      </c>
      <c r="CR98" s="334">
        <f t="shared" si="616"/>
        <v>24.506523056683321</v>
      </c>
      <c r="CS98" s="335">
        <f t="shared" si="616"/>
        <v>24.506523056683321</v>
      </c>
    </row>
    <row r="99" spans="1:97" s="14" customFormat="1" x14ac:dyDescent="0.25">
      <c r="A99" s="14" t="s">
        <v>3</v>
      </c>
      <c r="B99" s="14">
        <f t="shared" ref="B99:BM99" si="617">IFERROR(B29/B77,"")</f>
        <v>16.213059375</v>
      </c>
      <c r="C99" s="14">
        <f t="shared" si="617"/>
        <v>14.947368613138689</v>
      </c>
      <c r="D99" s="14">
        <f t="shared" si="617"/>
        <v>18.28301573033708</v>
      </c>
      <c r="E99" s="14">
        <f t="shared" si="617"/>
        <v>20.76383509513742</v>
      </c>
      <c r="F99" s="14">
        <f t="shared" si="617"/>
        <v>14.457357999999997</v>
      </c>
      <c r="G99" s="14">
        <f t="shared" si="617"/>
        <v>15.314023550724638</v>
      </c>
      <c r="H99" s="14">
        <f t="shared" si="617"/>
        <v>18.446419590643274</v>
      </c>
      <c r="I99" s="14">
        <f t="shared" si="617"/>
        <v>14.669515217391305</v>
      </c>
      <c r="J99" s="14">
        <f t="shared" si="617"/>
        <v>16.05175237191651</v>
      </c>
      <c r="K99" s="14">
        <f t="shared" si="617"/>
        <v>15.228360153256705</v>
      </c>
      <c r="L99" s="14">
        <f t="shared" si="617"/>
        <v>15.298923968139052</v>
      </c>
      <c r="M99" s="101">
        <f t="shared" si="617"/>
        <v>18.101516177577142</v>
      </c>
      <c r="N99" s="14">
        <f t="shared" si="617"/>
        <v>15.023862527716183</v>
      </c>
      <c r="O99" s="14">
        <f t="shared" si="617"/>
        <v>14.806535031847133</v>
      </c>
      <c r="P99" s="14">
        <f t="shared" si="617"/>
        <v>15.804022222222223</v>
      </c>
      <c r="Q99" s="14">
        <f t="shared" si="617"/>
        <v>18.711707898658734</v>
      </c>
      <c r="R99" s="14">
        <f t="shared" si="617"/>
        <v>15.519617363344052</v>
      </c>
      <c r="S99" s="14">
        <f t="shared" si="617"/>
        <v>14.309130938586366</v>
      </c>
      <c r="T99" s="160">
        <f t="shared" si="617"/>
        <v>15.059410646387843</v>
      </c>
      <c r="U99" s="160">
        <f t="shared" si="617"/>
        <v>13.790500387296692</v>
      </c>
      <c r="V99" s="160">
        <f t="shared" si="617"/>
        <v>14.72483622972795</v>
      </c>
      <c r="W99" s="160">
        <f t="shared" si="617"/>
        <v>14.770106409730602</v>
      </c>
      <c r="X99" s="160">
        <f t="shared" si="617"/>
        <v>14.796668153492908</v>
      </c>
      <c r="Y99" s="161">
        <f t="shared" si="617"/>
        <v>14.800354196274657</v>
      </c>
      <c r="Z99" s="14">
        <f t="shared" si="617"/>
        <v>14.450824645800447</v>
      </c>
      <c r="AA99" s="14">
        <f t="shared" si="617"/>
        <v>14.901247392092406</v>
      </c>
      <c r="AB99" s="14">
        <f t="shared" si="617"/>
        <v>14.597356775821595</v>
      </c>
      <c r="AC99" s="14">
        <f t="shared" si="617"/>
        <v>14.641575841606983</v>
      </c>
      <c r="AD99" s="14">
        <f t="shared" si="617"/>
        <v>14.657207284536181</v>
      </c>
      <c r="AE99" s="14">
        <f t="shared" si="617"/>
        <v>14.601398390787629</v>
      </c>
      <c r="AF99" s="14">
        <f t="shared" si="617"/>
        <v>14.436059960558691</v>
      </c>
      <c r="AG99" s="14">
        <f t="shared" si="617"/>
        <v>14.47806207487228</v>
      </c>
      <c r="AH99" s="14">
        <f t="shared" si="617"/>
        <v>14.503506222042517</v>
      </c>
      <c r="AI99" s="14">
        <f t="shared" si="617"/>
        <v>14.520094887354404</v>
      </c>
      <c r="AJ99" s="14">
        <f t="shared" si="617"/>
        <v>14.633463097086929</v>
      </c>
      <c r="AK99" s="101">
        <f t="shared" si="617"/>
        <v>14.64367742077944</v>
      </c>
      <c r="AL99" s="14">
        <f t="shared" si="617"/>
        <v>15.675887847895723</v>
      </c>
      <c r="AM99" s="14">
        <f t="shared" si="617"/>
        <v>16.008040806435439</v>
      </c>
      <c r="AN99" s="14">
        <f t="shared" si="617"/>
        <v>15.464938515681627</v>
      </c>
      <c r="AO99" s="14">
        <f t="shared" si="617"/>
        <v>15.329360176257508</v>
      </c>
      <c r="AP99" s="14">
        <f t="shared" si="617"/>
        <v>15.24304559629412</v>
      </c>
      <c r="AQ99" s="14">
        <f t="shared" si="617"/>
        <v>15.213350366570978</v>
      </c>
      <c r="AR99" s="14">
        <f t="shared" si="617"/>
        <v>15.040137191495278</v>
      </c>
      <c r="AS99" s="14">
        <f t="shared" si="617"/>
        <v>15.033707178976726</v>
      </c>
      <c r="AT99" s="14">
        <f t="shared" si="617"/>
        <v>15.096377488540892</v>
      </c>
      <c r="AU99" s="14">
        <f t="shared" si="617"/>
        <v>15.09706860126326</v>
      </c>
      <c r="AV99" s="14">
        <f t="shared" si="617"/>
        <v>15.173600167599638</v>
      </c>
      <c r="AW99" s="101">
        <f t="shared" si="617"/>
        <v>15.110636233519209</v>
      </c>
      <c r="AX99" s="14">
        <f t="shared" si="617"/>
        <v>16.718489290289728</v>
      </c>
      <c r="AY99" s="14">
        <f t="shared" si="617"/>
        <v>17.075508868634149</v>
      </c>
      <c r="AZ99" s="14">
        <f t="shared" si="617"/>
        <v>16.339559693741975</v>
      </c>
      <c r="BA99" s="14">
        <f t="shared" si="617"/>
        <v>16.107240415463256</v>
      </c>
      <c r="BB99" s="14">
        <f t="shared" si="617"/>
        <v>15.98220185743121</v>
      </c>
      <c r="BC99" s="14">
        <f t="shared" si="617"/>
        <v>15.932521232826444</v>
      </c>
      <c r="BD99" s="14">
        <f t="shared" si="617"/>
        <v>15.724206470421072</v>
      </c>
      <c r="BE99" s="14">
        <f t="shared" si="617"/>
        <v>15.690064656391584</v>
      </c>
      <c r="BF99" s="14">
        <f t="shared" si="617"/>
        <v>15.779235999791373</v>
      </c>
      <c r="BG99" s="14">
        <f t="shared" si="617"/>
        <v>15.761685597694239</v>
      </c>
      <c r="BH99" s="14">
        <f t="shared" si="617"/>
        <v>15.808299131184169</v>
      </c>
      <c r="BI99" s="101">
        <f t="shared" si="617"/>
        <v>15.796283137898088</v>
      </c>
      <c r="BJ99" s="14">
        <f t="shared" si="617"/>
        <v>17.612154979652949</v>
      </c>
      <c r="BK99" s="14">
        <f t="shared" si="617"/>
        <v>18.02367304591338</v>
      </c>
      <c r="BL99" s="14">
        <f t="shared" si="617"/>
        <v>17.294429590124967</v>
      </c>
      <c r="BM99" s="14">
        <f t="shared" si="617"/>
        <v>17.162011997644058</v>
      </c>
      <c r="BN99" s="14">
        <f t="shared" ref="BN99:CS99" si="618">IFERROR(BN29/BN77,"")</f>
        <v>17.063132595265106</v>
      </c>
      <c r="BO99" s="14">
        <f t="shared" si="618"/>
        <v>17.035515067695396</v>
      </c>
      <c r="BP99" s="14">
        <f t="shared" si="618"/>
        <v>16.858293478074572</v>
      </c>
      <c r="BQ99" s="14">
        <f t="shared" si="618"/>
        <v>16.834978867023516</v>
      </c>
      <c r="BR99" s="14">
        <f t="shared" si="618"/>
        <v>16.932214148042839</v>
      </c>
      <c r="BS99" s="14">
        <f t="shared" si="618"/>
        <v>16.931066994756435</v>
      </c>
      <c r="BT99" s="14">
        <f t="shared" si="618"/>
        <v>16.975354658552813</v>
      </c>
      <c r="BU99" s="101">
        <f t="shared" si="618"/>
        <v>16.966843116706912</v>
      </c>
      <c r="BV99" s="14">
        <f t="shared" si="618"/>
        <v>19.278819471155266</v>
      </c>
      <c r="BW99" s="14">
        <f t="shared" si="618"/>
        <v>19.682944852629412</v>
      </c>
      <c r="BX99" s="14">
        <f t="shared" si="618"/>
        <v>18.829458351582687</v>
      </c>
      <c r="BY99" s="14">
        <f t="shared" si="618"/>
        <v>18.666161165263318</v>
      </c>
      <c r="BZ99" s="14">
        <f t="shared" si="618"/>
        <v>18.508805764255442</v>
      </c>
      <c r="CA99" s="14">
        <f t="shared" si="618"/>
        <v>18.452503481993759</v>
      </c>
      <c r="CB99" s="14">
        <f t="shared" si="618"/>
        <v>18.241413529025095</v>
      </c>
      <c r="CC99" s="14">
        <f t="shared" si="618"/>
        <v>18.206566838012712</v>
      </c>
      <c r="CD99" s="14">
        <f t="shared" si="618"/>
        <v>18.302208988123837</v>
      </c>
      <c r="CE99" s="14">
        <f t="shared" si="618"/>
        <v>18.289362652701964</v>
      </c>
      <c r="CF99" s="14">
        <f t="shared" si="618"/>
        <v>18.32443260929643</v>
      </c>
      <c r="CG99" s="101">
        <f t="shared" si="618"/>
        <v>18.343655407217362</v>
      </c>
      <c r="CH99" s="14">
        <f t="shared" si="618"/>
        <v>20.976745611146267</v>
      </c>
      <c r="CI99" s="14">
        <f t="shared" si="618"/>
        <v>21.429425358231491</v>
      </c>
      <c r="CJ99" s="14">
        <f t="shared" si="618"/>
        <v>20.487349233288374</v>
      </c>
      <c r="CK99" s="14">
        <f t="shared" si="618"/>
        <v>20.318130561874895</v>
      </c>
      <c r="CL99" s="14">
        <f t="shared" si="618"/>
        <v>20.153713582261744</v>
      </c>
      <c r="CM99" s="14">
        <f t="shared" si="618"/>
        <v>20.100892380403501</v>
      </c>
      <c r="CN99" s="14">
        <f t="shared" si="618"/>
        <v>19.878984566718099</v>
      </c>
      <c r="CO99" s="14">
        <f t="shared" si="618"/>
        <v>19.843445679657631</v>
      </c>
      <c r="CP99" s="14">
        <f t="shared" si="618"/>
        <v>19.950532466876769</v>
      </c>
      <c r="CQ99" s="14">
        <f t="shared" si="618"/>
        <v>19.942326197752141</v>
      </c>
      <c r="CR99" s="14">
        <f t="shared" si="618"/>
        <v>19.984054366422544</v>
      </c>
      <c r="CS99" s="101">
        <f t="shared" si="618"/>
        <v>20.008436459228871</v>
      </c>
    </row>
    <row r="101" spans="1:97" s="116" customFormat="1" x14ac:dyDescent="0.25">
      <c r="A101" s="63"/>
      <c r="B101" s="63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5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5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5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5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5"/>
      <c r="BJ101" s="114"/>
      <c r="BK101" s="114"/>
      <c r="BL101" s="114"/>
      <c r="BM101" s="114"/>
      <c r="BN101" s="114"/>
      <c r="BO101" s="114"/>
      <c r="BP101" s="114"/>
      <c r="BQ101" s="114"/>
      <c r="BR101" s="114"/>
      <c r="BS101" s="114"/>
      <c r="BT101" s="114"/>
      <c r="BU101" s="115"/>
      <c r="BV101" s="114"/>
      <c r="BW101" s="114"/>
      <c r="BX101" s="114"/>
      <c r="BY101" s="114"/>
      <c r="BZ101" s="114"/>
      <c r="CA101" s="114"/>
      <c r="CB101" s="114"/>
      <c r="CC101" s="114"/>
      <c r="CD101" s="114"/>
      <c r="CE101" s="114"/>
      <c r="CF101" s="114"/>
      <c r="CG101" s="115"/>
      <c r="CH101" s="114"/>
      <c r="CI101" s="114"/>
      <c r="CJ101" s="114"/>
      <c r="CK101" s="114"/>
      <c r="CL101" s="114"/>
      <c r="CM101" s="114"/>
      <c r="CN101" s="114"/>
      <c r="CO101" s="114"/>
      <c r="CP101" s="114"/>
      <c r="CQ101" s="114"/>
      <c r="CR101" s="114"/>
      <c r="CS101" s="115"/>
    </row>
    <row r="102" spans="1:97" s="104" customFormat="1" x14ac:dyDescent="0.25">
      <c r="A102" s="104" t="s">
        <v>15</v>
      </c>
      <c r="B102" s="104">
        <f t="shared" ref="B102:BM102" si="619">B47</f>
        <v>42005</v>
      </c>
      <c r="C102" s="104">
        <f t="shared" si="619"/>
        <v>42036</v>
      </c>
      <c r="D102" s="104">
        <f t="shared" si="619"/>
        <v>42064</v>
      </c>
      <c r="E102" s="104">
        <f t="shared" si="619"/>
        <v>42095</v>
      </c>
      <c r="F102" s="104">
        <f t="shared" si="619"/>
        <v>42125</v>
      </c>
      <c r="G102" s="104">
        <f t="shared" si="619"/>
        <v>42156</v>
      </c>
      <c r="H102" s="104">
        <f t="shared" si="619"/>
        <v>42186</v>
      </c>
      <c r="I102" s="104">
        <f t="shared" si="619"/>
        <v>42217</v>
      </c>
      <c r="J102" s="104">
        <f t="shared" si="619"/>
        <v>42248</v>
      </c>
      <c r="K102" s="104">
        <f t="shared" si="619"/>
        <v>42278</v>
      </c>
      <c r="L102" s="104">
        <f t="shared" si="619"/>
        <v>42309</v>
      </c>
      <c r="M102" s="105">
        <f t="shared" si="619"/>
        <v>42339</v>
      </c>
      <c r="N102" s="144">
        <f t="shared" si="619"/>
        <v>42370</v>
      </c>
      <c r="O102" s="144">
        <f t="shared" si="619"/>
        <v>42401</v>
      </c>
      <c r="P102" s="144">
        <f t="shared" si="619"/>
        <v>42430</v>
      </c>
      <c r="Q102" s="144">
        <f t="shared" si="619"/>
        <v>42461</v>
      </c>
      <c r="R102" s="144">
        <f t="shared" si="619"/>
        <v>42491</v>
      </c>
      <c r="S102" s="144">
        <f t="shared" si="619"/>
        <v>42522</v>
      </c>
      <c r="T102" s="104">
        <f t="shared" si="619"/>
        <v>42552</v>
      </c>
      <c r="U102" s="104">
        <f t="shared" si="619"/>
        <v>42583</v>
      </c>
      <c r="V102" s="104">
        <f t="shared" si="619"/>
        <v>42614</v>
      </c>
      <c r="W102" s="104">
        <f t="shared" si="619"/>
        <v>42644</v>
      </c>
      <c r="X102" s="104">
        <f t="shared" si="619"/>
        <v>42675</v>
      </c>
      <c r="Y102" s="105">
        <f t="shared" si="619"/>
        <v>42705</v>
      </c>
      <c r="Z102" s="104">
        <f t="shared" si="619"/>
        <v>42752</v>
      </c>
      <c r="AA102" s="104">
        <f t="shared" si="619"/>
        <v>42783</v>
      </c>
      <c r="AB102" s="104">
        <f t="shared" si="619"/>
        <v>42811</v>
      </c>
      <c r="AC102" s="104">
        <f t="shared" si="619"/>
        <v>42842</v>
      </c>
      <c r="AD102" s="104">
        <f t="shared" si="619"/>
        <v>42872</v>
      </c>
      <c r="AE102" s="104">
        <f t="shared" si="619"/>
        <v>42903</v>
      </c>
      <c r="AF102" s="104">
        <f t="shared" si="619"/>
        <v>42933</v>
      </c>
      <c r="AG102" s="104">
        <f t="shared" si="619"/>
        <v>42964</v>
      </c>
      <c r="AH102" s="104">
        <f t="shared" si="619"/>
        <v>42995</v>
      </c>
      <c r="AI102" s="104">
        <f t="shared" si="619"/>
        <v>43025</v>
      </c>
      <c r="AJ102" s="104">
        <f t="shared" si="619"/>
        <v>43056</v>
      </c>
      <c r="AK102" s="105">
        <f t="shared" si="619"/>
        <v>43086</v>
      </c>
      <c r="AL102" s="104">
        <f t="shared" si="619"/>
        <v>43118</v>
      </c>
      <c r="AM102" s="104">
        <f t="shared" si="619"/>
        <v>43149</v>
      </c>
      <c r="AN102" s="104">
        <f t="shared" si="619"/>
        <v>43177</v>
      </c>
      <c r="AO102" s="104">
        <f t="shared" si="619"/>
        <v>43208</v>
      </c>
      <c r="AP102" s="104">
        <f t="shared" si="619"/>
        <v>43238</v>
      </c>
      <c r="AQ102" s="104">
        <f t="shared" si="619"/>
        <v>43269</v>
      </c>
      <c r="AR102" s="104">
        <f t="shared" si="619"/>
        <v>43299</v>
      </c>
      <c r="AS102" s="104">
        <f t="shared" si="619"/>
        <v>43330</v>
      </c>
      <c r="AT102" s="104">
        <f t="shared" si="619"/>
        <v>43361</v>
      </c>
      <c r="AU102" s="104">
        <f t="shared" si="619"/>
        <v>43391</v>
      </c>
      <c r="AV102" s="104">
        <f t="shared" si="619"/>
        <v>43422</v>
      </c>
      <c r="AW102" s="105">
        <f t="shared" si="619"/>
        <v>43452</v>
      </c>
      <c r="AX102" s="104">
        <f t="shared" si="619"/>
        <v>43483</v>
      </c>
      <c r="AY102" s="104">
        <f t="shared" si="619"/>
        <v>43514</v>
      </c>
      <c r="AZ102" s="104">
        <f t="shared" si="619"/>
        <v>43542</v>
      </c>
      <c r="BA102" s="104">
        <f t="shared" si="619"/>
        <v>43573</v>
      </c>
      <c r="BB102" s="104">
        <f t="shared" si="619"/>
        <v>43603</v>
      </c>
      <c r="BC102" s="104">
        <f t="shared" si="619"/>
        <v>43634</v>
      </c>
      <c r="BD102" s="104">
        <f t="shared" si="619"/>
        <v>43664</v>
      </c>
      <c r="BE102" s="104">
        <f t="shared" si="619"/>
        <v>43695</v>
      </c>
      <c r="BF102" s="104">
        <f t="shared" si="619"/>
        <v>43726</v>
      </c>
      <c r="BG102" s="104">
        <f t="shared" si="619"/>
        <v>43756</v>
      </c>
      <c r="BH102" s="104">
        <f t="shared" si="619"/>
        <v>43787</v>
      </c>
      <c r="BI102" s="105">
        <f t="shared" si="619"/>
        <v>43817</v>
      </c>
      <c r="BJ102" s="104">
        <f t="shared" si="619"/>
        <v>43848</v>
      </c>
      <c r="BK102" s="104">
        <f t="shared" si="619"/>
        <v>43879</v>
      </c>
      <c r="BL102" s="104">
        <f t="shared" si="619"/>
        <v>43908</v>
      </c>
      <c r="BM102" s="104">
        <f t="shared" si="619"/>
        <v>43939</v>
      </c>
      <c r="BN102" s="104">
        <f t="shared" ref="BN102:CS102" si="620">BN47</f>
        <v>43969</v>
      </c>
      <c r="BO102" s="104">
        <f t="shared" si="620"/>
        <v>44000</v>
      </c>
      <c r="BP102" s="104">
        <f t="shared" si="620"/>
        <v>44030</v>
      </c>
      <c r="BQ102" s="104">
        <f t="shared" si="620"/>
        <v>44061</v>
      </c>
      <c r="BR102" s="104">
        <f t="shared" si="620"/>
        <v>44092</v>
      </c>
      <c r="BS102" s="104">
        <f t="shared" si="620"/>
        <v>44122</v>
      </c>
      <c r="BT102" s="104">
        <f t="shared" si="620"/>
        <v>44153</v>
      </c>
      <c r="BU102" s="105">
        <f t="shared" si="620"/>
        <v>44183</v>
      </c>
      <c r="BV102" s="104">
        <f t="shared" si="620"/>
        <v>44214</v>
      </c>
      <c r="BW102" s="104">
        <f t="shared" si="620"/>
        <v>44245</v>
      </c>
      <c r="BX102" s="104">
        <f t="shared" si="620"/>
        <v>44273</v>
      </c>
      <c r="BY102" s="104">
        <f t="shared" si="620"/>
        <v>44304</v>
      </c>
      <c r="BZ102" s="104">
        <f t="shared" si="620"/>
        <v>44334</v>
      </c>
      <c r="CA102" s="104">
        <f t="shared" si="620"/>
        <v>44365</v>
      </c>
      <c r="CB102" s="104">
        <f t="shared" si="620"/>
        <v>44395</v>
      </c>
      <c r="CC102" s="104">
        <f t="shared" si="620"/>
        <v>44426</v>
      </c>
      <c r="CD102" s="104">
        <f t="shared" si="620"/>
        <v>44457</v>
      </c>
      <c r="CE102" s="104">
        <f t="shared" si="620"/>
        <v>44487</v>
      </c>
      <c r="CF102" s="104">
        <f t="shared" si="620"/>
        <v>44518</v>
      </c>
      <c r="CG102" s="105">
        <f t="shared" si="620"/>
        <v>44548</v>
      </c>
      <c r="CH102" s="104">
        <f t="shared" si="620"/>
        <v>44579</v>
      </c>
      <c r="CI102" s="104">
        <f t="shared" si="620"/>
        <v>44610</v>
      </c>
      <c r="CJ102" s="104">
        <f t="shared" si="620"/>
        <v>44638</v>
      </c>
      <c r="CK102" s="104">
        <f t="shared" si="620"/>
        <v>44669</v>
      </c>
      <c r="CL102" s="104">
        <f t="shared" si="620"/>
        <v>44699</v>
      </c>
      <c r="CM102" s="104">
        <f t="shared" si="620"/>
        <v>44730</v>
      </c>
      <c r="CN102" s="104">
        <f t="shared" si="620"/>
        <v>44760</v>
      </c>
      <c r="CO102" s="104">
        <f t="shared" si="620"/>
        <v>44791</v>
      </c>
      <c r="CP102" s="104">
        <f t="shared" si="620"/>
        <v>44822</v>
      </c>
      <c r="CQ102" s="104">
        <f t="shared" si="620"/>
        <v>44852</v>
      </c>
      <c r="CR102" s="104">
        <f t="shared" si="620"/>
        <v>44883</v>
      </c>
      <c r="CS102" s="105">
        <f t="shared" si="620"/>
        <v>44913</v>
      </c>
    </row>
    <row r="103" spans="1:97" x14ac:dyDescent="0.25">
      <c r="A103" t="s">
        <v>4</v>
      </c>
      <c r="B103" s="6">
        <f t="shared" ref="B103:R103" si="621">IFERROR(B22/B48,"")</f>
        <v>52.61427272727272</v>
      </c>
      <c r="C103" s="6">
        <f t="shared" si="621"/>
        <v>45.105399999999996</v>
      </c>
      <c r="D103" s="6">
        <f t="shared" si="621"/>
        <v>176.113</v>
      </c>
      <c r="E103" s="6">
        <f t="shared" si="621"/>
        <v>76.512</v>
      </c>
      <c r="F103" s="6">
        <f t="shared" si="621"/>
        <v>36.935437499999999</v>
      </c>
      <c r="G103" s="6">
        <f t="shared" si="621"/>
        <v>39.365769230769232</v>
      </c>
      <c r="H103" s="6">
        <f t="shared" si="621"/>
        <v>191.76299999999998</v>
      </c>
      <c r="I103" s="6">
        <f t="shared" si="621"/>
        <v>39.086846153846153</v>
      </c>
      <c r="J103" s="6">
        <f t="shared" si="621"/>
        <v>77.591529411764711</v>
      </c>
      <c r="K103" s="6">
        <f t="shared" si="621"/>
        <v>38.077578947368423</v>
      </c>
      <c r="L103" s="6">
        <f t="shared" si="621"/>
        <v>109.59108333333334</v>
      </c>
      <c r="M103" s="102">
        <f t="shared" si="621"/>
        <v>211.9409</v>
      </c>
      <c r="N103" s="6">
        <f t="shared" si="621"/>
        <v>56.027333333333331</v>
      </c>
      <c r="O103" s="6">
        <f t="shared" si="621"/>
        <v>54.89875</v>
      </c>
      <c r="P103" s="6">
        <f t="shared" si="621"/>
        <v>42.259722222222223</v>
      </c>
      <c r="Q103" s="6">
        <f t="shared" si="621"/>
        <v>87.715000000000003</v>
      </c>
      <c r="R103" s="6">
        <f t="shared" si="621"/>
        <v>83.429000000000002</v>
      </c>
      <c r="S103" s="6">
        <f t="shared" ref="S103:Y103" si="622">IFERROR(S22/S48,"")</f>
        <v>89.633200000000002</v>
      </c>
      <c r="T103" s="6">
        <f t="shared" si="622"/>
        <v>69.701000000000008</v>
      </c>
      <c r="U103" s="6">
        <f t="shared" si="622"/>
        <v>56.552083333333336</v>
      </c>
      <c r="V103" s="6">
        <f t="shared" si="622"/>
        <v>84</v>
      </c>
      <c r="W103" s="6">
        <f t="shared" si="622"/>
        <v>77</v>
      </c>
      <c r="X103" s="6">
        <f t="shared" si="622"/>
        <v>84</v>
      </c>
      <c r="Y103" s="102">
        <f t="shared" si="622"/>
        <v>91</v>
      </c>
      <c r="Z103" s="4">
        <f t="shared" ref="Z103:CK103" si="623">IFERROR(Z22/Z48,"")</f>
        <v>50.232267963699499</v>
      </c>
      <c r="AA103" s="4">
        <f t="shared" si="623"/>
        <v>53.187107255681816</v>
      </c>
      <c r="AB103" s="4">
        <f t="shared" si="623"/>
        <v>55.846462618465921</v>
      </c>
      <c r="AC103" s="4">
        <f t="shared" si="623"/>
        <v>70.916143007575755</v>
      </c>
      <c r="AD103" s="4">
        <f t="shared" si="623"/>
        <v>70.916143007575755</v>
      </c>
      <c r="AE103" s="4">
        <f t="shared" si="623"/>
        <v>74.461950157954547</v>
      </c>
      <c r="AF103" s="4">
        <f t="shared" si="623"/>
        <v>67.015755142159094</v>
      </c>
      <c r="AG103" s="4">
        <f t="shared" si="623"/>
        <v>74.461950157954547</v>
      </c>
      <c r="AH103" s="4">
        <f t="shared" si="623"/>
        <v>81.553564458712103</v>
      </c>
      <c r="AI103" s="4">
        <f t="shared" si="623"/>
        <v>73.398208012840897</v>
      </c>
      <c r="AJ103" s="4">
        <f t="shared" si="623"/>
        <v>78.007757308333339</v>
      </c>
      <c r="AK103" s="108">
        <f t="shared" si="623"/>
        <v>81.553564458712103</v>
      </c>
      <c r="AL103" s="4">
        <f t="shared" si="623"/>
        <v>54.853636616359857</v>
      </c>
      <c r="AM103" s="4">
        <f t="shared" si="623"/>
        <v>57.521856497019904</v>
      </c>
      <c r="AN103" s="4">
        <f t="shared" si="623"/>
        <v>60.397949321870897</v>
      </c>
      <c r="AO103" s="4">
        <f t="shared" si="623"/>
        <v>76.69580866269321</v>
      </c>
      <c r="AP103" s="4">
        <f t="shared" si="623"/>
        <v>76.695808662693196</v>
      </c>
      <c r="AQ103" s="4">
        <f t="shared" si="623"/>
        <v>80.530599095827853</v>
      </c>
      <c r="AR103" s="4">
        <f t="shared" si="623"/>
        <v>73.884870044230411</v>
      </c>
      <c r="AS103" s="4">
        <f t="shared" si="623"/>
        <v>82.094300049144906</v>
      </c>
      <c r="AT103" s="4">
        <f t="shared" si="623"/>
        <v>89.912804815730127</v>
      </c>
      <c r="AU103" s="4">
        <f t="shared" si="623"/>
        <v>82.462886702426786</v>
      </c>
      <c r="AV103" s="4">
        <f t="shared" si="623"/>
        <v>87.641715335912536</v>
      </c>
      <c r="AW103" s="108">
        <f t="shared" si="623"/>
        <v>86.673331469879088</v>
      </c>
      <c r="AX103" s="4">
        <f t="shared" si="623"/>
        <v>61.350492045922287</v>
      </c>
      <c r="AY103" s="4">
        <f t="shared" si="623"/>
        <v>64.334735437296331</v>
      </c>
      <c r="AZ103" s="4">
        <f t="shared" si="623"/>
        <v>67.551472209161147</v>
      </c>
      <c r="BA103" s="4">
        <f t="shared" si="623"/>
        <v>85.779647249728441</v>
      </c>
      <c r="BB103" s="4">
        <f t="shared" si="623"/>
        <v>85.779647249728441</v>
      </c>
      <c r="BC103" s="4">
        <f t="shared" si="623"/>
        <v>90.068629612214863</v>
      </c>
      <c r="BD103" s="4">
        <f t="shared" si="623"/>
        <v>82.635781537420428</v>
      </c>
      <c r="BE103" s="4">
        <f t="shared" si="623"/>
        <v>91.817535041578267</v>
      </c>
      <c r="BF103" s="4">
        <f t="shared" si="623"/>
        <v>100.56206218839523</v>
      </c>
      <c r="BG103" s="4">
        <f t="shared" si="623"/>
        <v>92.229777035642485</v>
      </c>
      <c r="BH103" s="4">
        <f t="shared" si="623"/>
        <v>98.021985255272241</v>
      </c>
      <c r="BI103" s="108">
        <f t="shared" si="623"/>
        <v>102.47753003960275</v>
      </c>
      <c r="BJ103" s="4">
        <f t="shared" si="623"/>
        <v>66.332152000051153</v>
      </c>
      <c r="BK103" s="4">
        <f t="shared" si="623"/>
        <v>69.558715954804782</v>
      </c>
      <c r="BL103" s="4">
        <f t="shared" si="623"/>
        <v>73.03665175254504</v>
      </c>
      <c r="BM103" s="4">
        <f t="shared" si="623"/>
        <v>92.744954606406367</v>
      </c>
      <c r="BN103" s="4">
        <f t="shared" si="623"/>
        <v>92.744954606406395</v>
      </c>
      <c r="BO103" s="4">
        <f t="shared" si="623"/>
        <v>97.382202336726706</v>
      </c>
      <c r="BP103" s="4">
        <f t="shared" si="623"/>
        <v>89.345806998258965</v>
      </c>
      <c r="BQ103" s="4">
        <f t="shared" si="623"/>
        <v>99.273118886954407</v>
      </c>
      <c r="BR103" s="4">
        <f t="shared" si="623"/>
        <v>108.7277016380929</v>
      </c>
      <c r="BS103" s="4">
        <f t="shared" si="623"/>
        <v>99.718834930936637</v>
      </c>
      <c r="BT103" s="4">
        <f t="shared" si="623"/>
        <v>105.98137045800033</v>
      </c>
      <c r="BU103" s="108">
        <f t="shared" si="623"/>
        <v>110.79870547881846</v>
      </c>
      <c r="BV103" s="4">
        <f t="shared" si="623"/>
        <v>73.787885884856934</v>
      </c>
      <c r="BW103" s="4">
        <f t="shared" si="623"/>
        <v>77.377115628124855</v>
      </c>
      <c r="BX103" s="4">
        <f t="shared" si="623"/>
        <v>81.245971409531123</v>
      </c>
      <c r="BY103" s="4">
        <f t="shared" si="623"/>
        <v>103.1694875041665</v>
      </c>
      <c r="BZ103" s="4">
        <f t="shared" si="623"/>
        <v>103.16948750416651</v>
      </c>
      <c r="CA103" s="4">
        <f t="shared" si="623"/>
        <v>108.32796187937481</v>
      </c>
      <c r="CB103" s="4">
        <f t="shared" si="623"/>
        <v>99.388275704863304</v>
      </c>
      <c r="CC103" s="4">
        <f t="shared" si="623"/>
        <v>110.43141744984811</v>
      </c>
      <c r="CD103" s="4">
        <f t="shared" si="623"/>
        <v>120.9486953022146</v>
      </c>
      <c r="CE103" s="4">
        <f t="shared" si="623"/>
        <v>110.92723197717396</v>
      </c>
      <c r="CF103" s="4">
        <f t="shared" si="623"/>
        <v>117.89367649747959</v>
      </c>
      <c r="CG103" s="108">
        <f t="shared" si="623"/>
        <v>123.25247997463772</v>
      </c>
      <c r="CH103" s="4">
        <f t="shared" si="623"/>
        <v>82.841659482928904</v>
      </c>
      <c r="CI103" s="4">
        <f t="shared" si="623"/>
        <v>86.871287715695814</v>
      </c>
      <c r="CJ103" s="4">
        <f t="shared" si="623"/>
        <v>91.214852101480616</v>
      </c>
      <c r="CK103" s="4">
        <f t="shared" si="623"/>
        <v>115.82838362092775</v>
      </c>
      <c r="CL103" s="4">
        <f t="shared" ref="CL103:CS103" si="624">IFERROR(CL22/CL48,"")</f>
        <v>115.82838362092777</v>
      </c>
      <c r="CM103" s="4">
        <f t="shared" si="624"/>
        <v>121.61980280197415</v>
      </c>
      <c r="CN103" s="4">
        <f t="shared" si="624"/>
        <v>111.58321713385007</v>
      </c>
      <c r="CO103" s="4">
        <f t="shared" si="624"/>
        <v>123.98135237094452</v>
      </c>
      <c r="CP103" s="4">
        <f t="shared" si="624"/>
        <v>135.78910021579634</v>
      </c>
      <c r="CQ103" s="4">
        <f t="shared" si="624"/>
        <v>124.53800334077326</v>
      </c>
      <c r="CR103" s="4">
        <f t="shared" si="624"/>
        <v>132.35923060372039</v>
      </c>
      <c r="CS103" s="108">
        <f t="shared" si="624"/>
        <v>138.3755592675258</v>
      </c>
    </row>
    <row r="104" spans="1:97" x14ac:dyDescent="0.25">
      <c r="A104" t="s">
        <v>5</v>
      </c>
      <c r="B104" s="6">
        <f t="shared" ref="B104:R104" si="625">IFERROR(B23/B49,"")</f>
        <v>18.745337662337665</v>
      </c>
      <c r="C104" s="6">
        <f t="shared" si="625"/>
        <v>14.387365384615386</v>
      </c>
      <c r="D104" s="6">
        <f t="shared" si="625"/>
        <v>17.715746835443039</v>
      </c>
      <c r="E104" s="6">
        <f t="shared" si="625"/>
        <v>27.852455555555554</v>
      </c>
      <c r="F104" s="6">
        <f t="shared" si="625"/>
        <v>20.497552325581395</v>
      </c>
      <c r="G104" s="6">
        <f t="shared" si="625"/>
        <v>18.201326530612246</v>
      </c>
      <c r="H104" s="6">
        <f t="shared" si="625"/>
        <v>17.867380952380952</v>
      </c>
      <c r="I104" s="6">
        <f t="shared" si="625"/>
        <v>15.930616161616163</v>
      </c>
      <c r="J104" s="6">
        <f t="shared" si="625"/>
        <v>22.782426315789476</v>
      </c>
      <c r="K104" s="6">
        <f t="shared" si="625"/>
        <v>17.541870229007635</v>
      </c>
      <c r="L104" s="6">
        <f t="shared" si="625"/>
        <v>23.568496093750117</v>
      </c>
      <c r="M104" s="102">
        <f t="shared" si="625"/>
        <v>19.800055900621118</v>
      </c>
      <c r="N104" s="6">
        <f t="shared" si="625"/>
        <v>22.972782608695653</v>
      </c>
      <c r="O104" s="6">
        <f t="shared" si="625"/>
        <v>15.1136</v>
      </c>
      <c r="P104" s="6">
        <f t="shared" si="625"/>
        <v>23.828310160427808</v>
      </c>
      <c r="Q104" s="6">
        <f t="shared" si="625"/>
        <v>29.714468571428629</v>
      </c>
      <c r="R104" s="6">
        <f t="shared" si="625"/>
        <v>19.750324444444445</v>
      </c>
      <c r="S104" s="6">
        <f t="shared" ref="S104:Y104" si="626">IFERROR(S23/S49,"")</f>
        <v>21.198652173913196</v>
      </c>
      <c r="T104" s="6">
        <f t="shared" si="626"/>
        <v>17.003350000000037</v>
      </c>
      <c r="U104" s="6">
        <f t="shared" si="626"/>
        <v>16.98816467065874</v>
      </c>
      <c r="V104" s="6">
        <f t="shared" si="626"/>
        <v>25.5</v>
      </c>
      <c r="W104" s="6">
        <f t="shared" si="626"/>
        <v>22.500000000000004</v>
      </c>
      <c r="X104" s="6">
        <f t="shared" si="626"/>
        <v>22.5</v>
      </c>
      <c r="Y104" s="102">
        <f t="shared" si="626"/>
        <v>24</v>
      </c>
      <c r="Z104" s="4">
        <f t="shared" ref="Z104:CK104" si="627">IFERROR(Z23/Z49,"")</f>
        <v>18.400619610819106</v>
      </c>
      <c r="AA104" s="4">
        <f t="shared" si="627"/>
        <v>15.786563332774168</v>
      </c>
      <c r="AB104" s="4">
        <f t="shared" si="627"/>
        <v>16.418025866085138</v>
      </c>
      <c r="AC104" s="4">
        <f t="shared" si="627"/>
        <v>17.465984963920356</v>
      </c>
      <c r="AD104" s="4">
        <f t="shared" si="627"/>
        <v>18.809522268837309</v>
      </c>
      <c r="AE104" s="4">
        <f t="shared" si="627"/>
        <v>19.749998382279173</v>
      </c>
      <c r="AF104" s="4">
        <f t="shared" si="627"/>
        <v>17.774998544051254</v>
      </c>
      <c r="AG104" s="4">
        <f t="shared" si="627"/>
        <v>18.809522268837306</v>
      </c>
      <c r="AH104" s="4">
        <f t="shared" si="627"/>
        <v>20.153059573754259</v>
      </c>
      <c r="AI104" s="4">
        <f t="shared" si="627"/>
        <v>18.137753616378834</v>
      </c>
      <c r="AJ104" s="4">
        <f t="shared" si="627"/>
        <v>18.809522268837306</v>
      </c>
      <c r="AK104" s="108">
        <f t="shared" si="627"/>
        <v>20.153059573754259</v>
      </c>
      <c r="AL104" s="4">
        <f t="shared" si="627"/>
        <v>19.136644395251864</v>
      </c>
      <c r="AM104" s="4">
        <f t="shared" si="627"/>
        <v>16.260160232757389</v>
      </c>
      <c r="AN104" s="4">
        <f t="shared" si="627"/>
        <v>16.910566642067689</v>
      </c>
      <c r="AO104" s="4">
        <f t="shared" si="627"/>
        <v>17.989964512837961</v>
      </c>
      <c r="AP104" s="4">
        <f t="shared" si="627"/>
        <v>19.37380793690242</v>
      </c>
      <c r="AQ104" s="4">
        <f t="shared" si="627"/>
        <v>20.342498333747542</v>
      </c>
      <c r="AR104" s="4">
        <f t="shared" si="627"/>
        <v>18.663748471253815</v>
      </c>
      <c r="AS104" s="4">
        <f t="shared" si="627"/>
        <v>19.749998382279166</v>
      </c>
      <c r="AT104" s="4">
        <f t="shared" si="627"/>
        <v>21.160712552441964</v>
      </c>
      <c r="AU104" s="4">
        <f t="shared" si="627"/>
        <v>19.407396369525344</v>
      </c>
      <c r="AV104" s="4">
        <f t="shared" si="627"/>
        <v>20.126188827655913</v>
      </c>
      <c r="AW104" s="108">
        <f t="shared" si="627"/>
        <v>21.563773743917046</v>
      </c>
      <c r="AX104" s="4">
        <f t="shared" si="627"/>
        <v>21.098150445765182</v>
      </c>
      <c r="AY104" s="4">
        <f t="shared" si="627"/>
        <v>17.92682665661502</v>
      </c>
      <c r="AZ104" s="4">
        <f t="shared" si="627"/>
        <v>18.643899722879627</v>
      </c>
      <c r="BA104" s="4">
        <f t="shared" si="627"/>
        <v>19.833935875403853</v>
      </c>
      <c r="BB104" s="4">
        <f t="shared" si="627"/>
        <v>21.359623250434918</v>
      </c>
      <c r="BC104" s="4">
        <f t="shared" si="627"/>
        <v>22.427604412956665</v>
      </c>
      <c r="BD104" s="4">
        <f t="shared" si="627"/>
        <v>20.576782689557334</v>
      </c>
      <c r="BE104" s="4">
        <f t="shared" si="627"/>
        <v>21.774373216462781</v>
      </c>
      <c r="BF104" s="4">
        <f t="shared" si="627"/>
        <v>23.329685589067271</v>
      </c>
      <c r="BG104" s="4">
        <f t="shared" si="627"/>
        <v>21.396654497401695</v>
      </c>
      <c r="BH104" s="4">
        <f t="shared" si="627"/>
        <v>22.189123182490643</v>
      </c>
      <c r="BI104" s="108">
        <f t="shared" si="627"/>
        <v>23.774060552668548</v>
      </c>
      <c r="BJ104" s="4">
        <f t="shared" si="627"/>
        <v>22.811320261961313</v>
      </c>
      <c r="BK104" s="4">
        <f t="shared" si="627"/>
        <v>19.382484981132162</v>
      </c>
      <c r="BL104" s="4">
        <f t="shared" si="627"/>
        <v>20.157784380377453</v>
      </c>
      <c r="BM104" s="4">
        <f t="shared" si="627"/>
        <v>21.444451468486648</v>
      </c>
      <c r="BN104" s="4">
        <f t="shared" si="627"/>
        <v>23.094024658370234</v>
      </c>
      <c r="BO104" s="4">
        <f t="shared" si="627"/>
        <v>24.248725891288743</v>
      </c>
      <c r="BP104" s="4">
        <f t="shared" si="627"/>
        <v>22.247617443949387</v>
      </c>
      <c r="BQ104" s="4">
        <f t="shared" si="627"/>
        <v>23.542452321639558</v>
      </c>
      <c r="BR104" s="4">
        <f t="shared" si="627"/>
        <v>25.224056058899528</v>
      </c>
      <c r="BS104" s="4">
        <f t="shared" si="627"/>
        <v>23.134062842590708</v>
      </c>
      <c r="BT104" s="4">
        <f t="shared" si="627"/>
        <v>23.990879984908883</v>
      </c>
      <c r="BU104" s="108">
        <f t="shared" si="627"/>
        <v>25.704514269545236</v>
      </c>
      <c r="BV104" s="4">
        <f t="shared" si="627"/>
        <v>25.375312659405779</v>
      </c>
      <c r="BW104" s="4">
        <f t="shared" si="627"/>
        <v>21.561076293011425</v>
      </c>
      <c r="BX104" s="4">
        <f t="shared" si="627"/>
        <v>22.42351934473189</v>
      </c>
      <c r="BY104" s="4">
        <f t="shared" si="627"/>
        <v>23.854807813544557</v>
      </c>
      <c r="BZ104" s="4">
        <f t="shared" si="627"/>
        <v>25.689793029971057</v>
      </c>
      <c r="CA104" s="4">
        <f t="shared" si="627"/>
        <v>26.974282681469614</v>
      </c>
      <c r="CB104" s="4">
        <f t="shared" si="627"/>
        <v>24.748249644649306</v>
      </c>
      <c r="CC104" s="4">
        <f t="shared" si="627"/>
        <v>26.188623962591862</v>
      </c>
      <c r="CD104" s="4">
        <f t="shared" si="627"/>
        <v>28.05923995991985</v>
      </c>
      <c r="CE104" s="4">
        <f t="shared" si="627"/>
        <v>25.734331506097917</v>
      </c>
      <c r="CF104" s="4">
        <f t="shared" si="627"/>
        <v>26.687454895212653</v>
      </c>
      <c r="CG104" s="108">
        <f t="shared" si="627"/>
        <v>28.593701673442133</v>
      </c>
      <c r="CH104" s="4">
        <f t="shared" si="627"/>
        <v>28.488863522714865</v>
      </c>
      <c r="CI104" s="4">
        <f t="shared" si="627"/>
        <v>24.206620354163924</v>
      </c>
      <c r="CJ104" s="4">
        <f t="shared" si="627"/>
        <v>25.174885168330487</v>
      </c>
      <c r="CK104" s="4">
        <f t="shared" si="627"/>
        <v>26.781792732266474</v>
      </c>
      <c r="CL104" s="4">
        <f t="shared" ref="CL104:CS104" si="628">IFERROR(CL23/CL49,"")</f>
        <v>28.8419306347485</v>
      </c>
      <c r="CM104" s="4">
        <f t="shared" si="628"/>
        <v>30.284027166485938</v>
      </c>
      <c r="CN104" s="4">
        <f t="shared" si="628"/>
        <v>27.784859876047776</v>
      </c>
      <c r="CO104" s="4">
        <f t="shared" si="628"/>
        <v>29.401968122801879</v>
      </c>
      <c r="CP104" s="4">
        <f t="shared" si="628"/>
        <v>31.502108703002012</v>
      </c>
      <c r="CQ104" s="4">
        <f t="shared" si="628"/>
        <v>28.89193398189613</v>
      </c>
      <c r="CR104" s="4">
        <f t="shared" si="628"/>
        <v>29.96200561085524</v>
      </c>
      <c r="CS104" s="108">
        <f t="shared" si="628"/>
        <v>32.102148868773476</v>
      </c>
    </row>
    <row r="105" spans="1:97" x14ac:dyDescent="0.25">
      <c r="A105" t="s">
        <v>6</v>
      </c>
      <c r="B105" s="6">
        <f t="shared" ref="B105:R105" si="629">IFERROR(B24/B50,"")</f>
        <v>19.580369565217392</v>
      </c>
      <c r="C105" s="6">
        <f t="shared" si="629"/>
        <v>15.411375</v>
      </c>
      <c r="D105" s="6">
        <f t="shared" si="629"/>
        <v>22.539180000000002</v>
      </c>
      <c r="E105" s="6">
        <f t="shared" si="629"/>
        <v>16.320941176470591</v>
      </c>
      <c r="F105" s="6">
        <f t="shared" si="629"/>
        <v>19.354615853658537</v>
      </c>
      <c r="G105" s="6">
        <f t="shared" si="629"/>
        <v>20.029192307692309</v>
      </c>
      <c r="H105" s="6">
        <f t="shared" si="629"/>
        <v>21.598179775280901</v>
      </c>
      <c r="I105" s="6">
        <f t="shared" si="629"/>
        <v>16.39477108433735</v>
      </c>
      <c r="J105" s="6">
        <f t="shared" si="629"/>
        <v>22.773981981981979</v>
      </c>
      <c r="K105" s="6">
        <f t="shared" si="629"/>
        <v>20.1251</v>
      </c>
      <c r="L105" s="6">
        <f t="shared" si="629"/>
        <v>22.299493150684931</v>
      </c>
      <c r="M105" s="102">
        <f t="shared" si="629"/>
        <v>26.446153846153948</v>
      </c>
      <c r="N105" s="6">
        <f t="shared" si="629"/>
        <v>13.817895522388044</v>
      </c>
      <c r="O105" s="6">
        <f t="shared" si="629"/>
        <v>18.010166666666667</v>
      </c>
      <c r="P105" s="6">
        <f t="shared" si="629"/>
        <v>20.09948</v>
      </c>
      <c r="Q105" s="6">
        <f t="shared" si="629"/>
        <v>18.101158536585366</v>
      </c>
      <c r="R105" s="6">
        <f t="shared" si="629"/>
        <v>16.671058252427184</v>
      </c>
      <c r="S105" s="6">
        <f t="shared" ref="S105:Y105" si="630">IFERROR(S24/S50,"")</f>
        <v>25.946603658536588</v>
      </c>
      <c r="T105" s="6">
        <f t="shared" si="630"/>
        <v>16.018558139534882</v>
      </c>
      <c r="U105" s="6">
        <f t="shared" si="630"/>
        <v>17.577968354430379</v>
      </c>
      <c r="V105" s="6">
        <f t="shared" si="630"/>
        <v>20.800000000000004</v>
      </c>
      <c r="W105" s="6">
        <f t="shared" si="630"/>
        <v>16.900000000000002</v>
      </c>
      <c r="X105" s="6">
        <f t="shared" si="630"/>
        <v>16.899999999999999</v>
      </c>
      <c r="Y105" s="102">
        <f t="shared" si="630"/>
        <v>19.499999999999996</v>
      </c>
      <c r="Z105" s="4">
        <f t="shared" ref="Z105:CK105" si="631">IFERROR(Z24/Z50,"")</f>
        <v>12.615209105907292</v>
      </c>
      <c r="AA105" s="4">
        <f t="shared" si="631"/>
        <v>16.81616425826585</v>
      </c>
      <c r="AB105" s="4">
        <f t="shared" si="631"/>
        <v>17.488810828596485</v>
      </c>
      <c r="AC105" s="4">
        <f t="shared" si="631"/>
        <v>16.209679645672654</v>
      </c>
      <c r="AD105" s="4">
        <f t="shared" si="631"/>
        <v>17.367513906077846</v>
      </c>
      <c r="AE105" s="4">
        <f t="shared" si="631"/>
        <v>18.235889601381743</v>
      </c>
      <c r="AF105" s="4">
        <f t="shared" si="631"/>
        <v>16.412300641243565</v>
      </c>
      <c r="AG105" s="4">
        <f t="shared" si="631"/>
        <v>17.367513906077846</v>
      </c>
      <c r="AH105" s="4">
        <f t="shared" si="631"/>
        <v>18.525348166483035</v>
      </c>
      <c r="AI105" s="4">
        <f t="shared" si="631"/>
        <v>16.672813349834733</v>
      </c>
      <c r="AJ105" s="4">
        <f t="shared" si="631"/>
        <v>17.36751390607785</v>
      </c>
      <c r="AK105" s="108">
        <f t="shared" si="631"/>
        <v>18.525348166483038</v>
      </c>
      <c r="AL105" s="4">
        <f t="shared" si="631"/>
        <v>13.119817470143582</v>
      </c>
      <c r="AM105" s="4">
        <f t="shared" si="631"/>
        <v>17.320649186013828</v>
      </c>
      <c r="AN105" s="4">
        <f t="shared" si="631"/>
        <v>18.013475153454383</v>
      </c>
      <c r="AO105" s="4">
        <f t="shared" si="631"/>
        <v>16.695970035042837</v>
      </c>
      <c r="AP105" s="4">
        <f t="shared" si="631"/>
        <v>17.888539323260183</v>
      </c>
      <c r="AQ105" s="4">
        <f t="shared" si="631"/>
        <v>18.782966289423193</v>
      </c>
      <c r="AR105" s="4">
        <f t="shared" si="631"/>
        <v>17.232915673305747</v>
      </c>
      <c r="AS105" s="4">
        <f t="shared" si="631"/>
        <v>18.235889601381743</v>
      </c>
      <c r="AT105" s="4">
        <f t="shared" si="631"/>
        <v>19.451615574807189</v>
      </c>
      <c r="AU105" s="4">
        <f t="shared" si="631"/>
        <v>17.839910284323164</v>
      </c>
      <c r="AV105" s="4">
        <f t="shared" si="631"/>
        <v>18.583239879503296</v>
      </c>
      <c r="AW105" s="108">
        <f t="shared" si="631"/>
        <v>19.822122538136853</v>
      </c>
      <c r="AX105" s="4">
        <f t="shared" si="631"/>
        <v>14.464598760833303</v>
      </c>
      <c r="AY105" s="4">
        <f t="shared" si="631"/>
        <v>19.096015727580244</v>
      </c>
      <c r="AZ105" s="4">
        <f t="shared" si="631"/>
        <v>19.859856356683459</v>
      </c>
      <c r="BA105" s="4">
        <f t="shared" si="631"/>
        <v>18.407306963634728</v>
      </c>
      <c r="BB105" s="4">
        <f t="shared" si="631"/>
        <v>19.722114603894354</v>
      </c>
      <c r="BC105" s="4">
        <f t="shared" si="631"/>
        <v>20.708220334089074</v>
      </c>
      <c r="BD105" s="4">
        <f t="shared" si="631"/>
        <v>18.999289529819585</v>
      </c>
      <c r="BE105" s="4">
        <f t="shared" si="631"/>
        <v>20.10506828552337</v>
      </c>
      <c r="BF105" s="4">
        <f t="shared" si="631"/>
        <v>21.445406171224931</v>
      </c>
      <c r="BG105" s="4">
        <f t="shared" si="631"/>
        <v>19.668501088466293</v>
      </c>
      <c r="BH105" s="4">
        <f t="shared" si="631"/>
        <v>20.488021967152388</v>
      </c>
      <c r="BI105" s="108">
        <f t="shared" si="631"/>
        <v>21.853890098295878</v>
      </c>
      <c r="BJ105" s="4">
        <f t="shared" si="631"/>
        <v>15.639124180212971</v>
      </c>
      <c r="BK105" s="4">
        <f t="shared" si="631"/>
        <v>20.646612204659764</v>
      </c>
      <c r="BL105" s="4">
        <f t="shared" si="631"/>
        <v>21.472476692846158</v>
      </c>
      <c r="BM105" s="4">
        <f t="shared" si="631"/>
        <v>19.90198028908187</v>
      </c>
      <c r="BN105" s="4">
        <f t="shared" si="631"/>
        <v>21.323550309730578</v>
      </c>
      <c r="BO105" s="4">
        <f t="shared" si="631"/>
        <v>22.389727825217111</v>
      </c>
      <c r="BP105" s="4">
        <f t="shared" si="631"/>
        <v>20.542031839640938</v>
      </c>
      <c r="BQ105" s="4">
        <f t="shared" si="631"/>
        <v>21.737599830307872</v>
      </c>
      <c r="BR105" s="4">
        <f t="shared" si="631"/>
        <v>23.186773152328396</v>
      </c>
      <c r="BS105" s="4">
        <f t="shared" si="631"/>
        <v>21.265583376849758</v>
      </c>
      <c r="BT105" s="4">
        <f t="shared" si="631"/>
        <v>22.151649350885162</v>
      </c>
      <c r="BU105" s="108">
        <f t="shared" si="631"/>
        <v>23.628425974277508</v>
      </c>
      <c r="BV105" s="4">
        <f t="shared" si="631"/>
        <v>17.396961738068907</v>
      </c>
      <c r="BW105" s="4">
        <f t="shared" si="631"/>
        <v>22.967291416463524</v>
      </c>
      <c r="BX105" s="4">
        <f t="shared" si="631"/>
        <v>23.885983073122066</v>
      </c>
      <c r="BY105" s="4">
        <f t="shared" si="631"/>
        <v>22.138962873574673</v>
      </c>
      <c r="BZ105" s="4">
        <f t="shared" si="631"/>
        <v>23.720317364544293</v>
      </c>
      <c r="CA105" s="4">
        <f t="shared" si="631"/>
        <v>24.906333232771516</v>
      </c>
      <c r="CB105" s="4">
        <f t="shared" si="631"/>
        <v>22.850956218416581</v>
      </c>
      <c r="CC105" s="4">
        <f t="shared" si="631"/>
        <v>24.18090605123448</v>
      </c>
      <c r="CD105" s="4">
        <f t="shared" si="631"/>
        <v>25.792966454650109</v>
      </c>
      <c r="CE105" s="4">
        <f t="shared" si="631"/>
        <v>23.655834948407673</v>
      </c>
      <c r="CF105" s="4">
        <f t="shared" si="631"/>
        <v>24.64149473792466</v>
      </c>
      <c r="CG105" s="108">
        <f t="shared" si="631"/>
        <v>26.284261053786299</v>
      </c>
      <c r="CH105" s="4">
        <f t="shared" si="631"/>
        <v>19.531568943329965</v>
      </c>
      <c r="CI105" s="4">
        <f t="shared" si="631"/>
        <v>25.785378073263601</v>
      </c>
      <c r="CJ105" s="4">
        <f t="shared" si="631"/>
        <v>26.816793196194151</v>
      </c>
      <c r="CK105" s="4">
        <f t="shared" si="631"/>
        <v>24.855413618162284</v>
      </c>
      <c r="CL105" s="4">
        <f t="shared" ref="CL105:CS105" si="632">IFERROR(CL24/CL50,"")</f>
        <v>26.630800305173885</v>
      </c>
      <c r="CM105" s="4">
        <f t="shared" si="632"/>
        <v>27.962340320432585</v>
      </c>
      <c r="CN105" s="4">
        <f t="shared" si="632"/>
        <v>25.654768546416303</v>
      </c>
      <c r="CO105" s="4">
        <f t="shared" si="632"/>
        <v>27.147903223720952</v>
      </c>
      <c r="CP105" s="4">
        <f t="shared" si="632"/>
        <v>28.957763438635681</v>
      </c>
      <c r="CQ105" s="4">
        <f t="shared" si="632"/>
        <v>26.558405896577295</v>
      </c>
      <c r="CR105" s="4">
        <f t="shared" si="632"/>
        <v>27.665006142268016</v>
      </c>
      <c r="CS105" s="108">
        <f t="shared" si="632"/>
        <v>29.509339885085883</v>
      </c>
    </row>
    <row r="106" spans="1:97" x14ac:dyDescent="0.25">
      <c r="A106" t="s">
        <v>7</v>
      </c>
      <c r="B106" s="6">
        <f t="shared" ref="B106:R106" si="633">IFERROR(B25/B51,"")</f>
        <v>17.551921875000001</v>
      </c>
      <c r="C106" s="6">
        <f t="shared" si="633"/>
        <v>16.754944444444444</v>
      </c>
      <c r="D106" s="6">
        <f t="shared" si="633"/>
        <v>19.234750000000002</v>
      </c>
      <c r="E106" s="6">
        <f t="shared" si="633"/>
        <v>17.271862068965518</v>
      </c>
      <c r="F106" s="6">
        <f t="shared" si="633"/>
        <v>15.213203125</v>
      </c>
      <c r="G106" s="6">
        <f t="shared" si="633"/>
        <v>18.44857142857143</v>
      </c>
      <c r="H106" s="6">
        <f t="shared" si="633"/>
        <v>19.692684684684686</v>
      </c>
      <c r="I106" s="6">
        <f t="shared" si="633"/>
        <v>13.978372093023257</v>
      </c>
      <c r="J106" s="6">
        <f t="shared" si="633"/>
        <v>21.1348375</v>
      </c>
      <c r="K106" s="6">
        <f t="shared" si="633"/>
        <v>18.925597014925376</v>
      </c>
      <c r="L106" s="6">
        <f t="shared" si="633"/>
        <v>27.306295597484276</v>
      </c>
      <c r="M106" s="102">
        <f t="shared" si="633"/>
        <v>23.294449704142014</v>
      </c>
      <c r="N106" s="6">
        <f t="shared" si="633"/>
        <v>13.165360824742267</v>
      </c>
      <c r="O106" s="6">
        <f t="shared" si="633"/>
        <v>15.446917355371902</v>
      </c>
      <c r="P106" s="6">
        <f t="shared" si="633"/>
        <v>28.877604166666668</v>
      </c>
      <c r="Q106" s="6">
        <f t="shared" si="633"/>
        <v>34.184459459459461</v>
      </c>
      <c r="R106" s="6">
        <f t="shared" si="633"/>
        <v>25.050557142857144</v>
      </c>
      <c r="S106" s="6">
        <f t="shared" ref="S106:Y106" si="634">IFERROR(S25/S51,"")</f>
        <v>20.822754966887416</v>
      </c>
      <c r="T106" s="6">
        <f t="shared" si="634"/>
        <v>20.560784615384616</v>
      </c>
      <c r="U106" s="6">
        <f t="shared" si="634"/>
        <v>16.315021645021687</v>
      </c>
      <c r="V106" s="6">
        <f t="shared" si="634"/>
        <v>28</v>
      </c>
      <c r="W106" s="6">
        <f t="shared" si="634"/>
        <v>26.6</v>
      </c>
      <c r="X106" s="6">
        <f t="shared" si="634"/>
        <v>26.599999999999998</v>
      </c>
      <c r="Y106" s="102">
        <f t="shared" si="634"/>
        <v>29.4</v>
      </c>
      <c r="Z106" s="4">
        <f t="shared" ref="Z106:CK106" si="635">IFERROR(Z25/Z51,"")</f>
        <v>14.138893775173306</v>
      </c>
      <c r="AA106" s="4">
        <f t="shared" si="635"/>
        <v>15.456116035219505</v>
      </c>
      <c r="AB106" s="4">
        <f t="shared" si="635"/>
        <v>16.074360676628284</v>
      </c>
      <c r="AC106" s="4">
        <f t="shared" si="635"/>
        <v>18.701900402615603</v>
      </c>
      <c r="AD106" s="4">
        <f t="shared" si="635"/>
        <v>19.948693762789976</v>
      </c>
      <c r="AE106" s="4">
        <f t="shared" si="635"/>
        <v>20.946128450929475</v>
      </c>
      <c r="AF106" s="4">
        <f t="shared" si="635"/>
        <v>18.851515605836529</v>
      </c>
      <c r="AG106" s="4">
        <f t="shared" si="635"/>
        <v>19.948693762789979</v>
      </c>
      <c r="AH106" s="4">
        <f t="shared" si="635"/>
        <v>21.195487122964348</v>
      </c>
      <c r="AI106" s="4">
        <f t="shared" si="635"/>
        <v>19.075938410667916</v>
      </c>
      <c r="AJ106" s="4">
        <f t="shared" si="635"/>
        <v>19.948693762789976</v>
      </c>
      <c r="AK106" s="108">
        <f t="shared" si="635"/>
        <v>21.195487122964344</v>
      </c>
      <c r="AL106" s="4">
        <f t="shared" si="635"/>
        <v>14.704449526180243</v>
      </c>
      <c r="AM106" s="4">
        <f t="shared" si="635"/>
        <v>15.919799516276093</v>
      </c>
      <c r="AN106" s="4">
        <f t="shared" si="635"/>
        <v>16.556591496927137</v>
      </c>
      <c r="AO106" s="4">
        <f t="shared" si="635"/>
        <v>19.262957414694071</v>
      </c>
      <c r="AP106" s="4">
        <f t="shared" si="635"/>
        <v>20.547154575673677</v>
      </c>
      <c r="AQ106" s="4">
        <f t="shared" si="635"/>
        <v>21.574512304457361</v>
      </c>
      <c r="AR106" s="4">
        <f t="shared" si="635"/>
        <v>19.794091386128361</v>
      </c>
      <c r="AS106" s="4">
        <f t="shared" si="635"/>
        <v>20.946128450929475</v>
      </c>
      <c r="AT106" s="4">
        <f t="shared" si="635"/>
        <v>22.255261479112566</v>
      </c>
      <c r="AU106" s="4">
        <f t="shared" si="635"/>
        <v>20.411254099414673</v>
      </c>
      <c r="AV106" s="4">
        <f t="shared" si="635"/>
        <v>21.34510232618528</v>
      </c>
      <c r="AW106" s="108">
        <f t="shared" si="635"/>
        <v>22.679171221571853</v>
      </c>
      <c r="AX106" s="4">
        <f t="shared" si="635"/>
        <v>16.211655602613718</v>
      </c>
      <c r="AY106" s="4">
        <f t="shared" si="635"/>
        <v>17.551578966694397</v>
      </c>
      <c r="AZ106" s="4">
        <f t="shared" si="635"/>
        <v>18.253642125362173</v>
      </c>
      <c r="BA106" s="4">
        <f t="shared" si="635"/>
        <v>21.237410549700215</v>
      </c>
      <c r="BB106" s="4">
        <f t="shared" si="635"/>
        <v>22.653237919680233</v>
      </c>
      <c r="BC106" s="4">
        <f t="shared" si="635"/>
        <v>23.785899815664248</v>
      </c>
      <c r="BD106" s="4">
        <f t="shared" si="635"/>
        <v>21.82298575320652</v>
      </c>
      <c r="BE106" s="4">
        <f t="shared" si="635"/>
        <v>23.093106617149754</v>
      </c>
      <c r="BF106" s="4">
        <f t="shared" si="635"/>
        <v>24.536425780721611</v>
      </c>
      <c r="BG106" s="4">
        <f t="shared" si="635"/>
        <v>22.503407644604682</v>
      </c>
      <c r="BH106" s="4">
        <f t="shared" si="635"/>
        <v>23.532975314619275</v>
      </c>
      <c r="BI106" s="108">
        <f t="shared" si="635"/>
        <v>25.003786271782975</v>
      </c>
      <c r="BJ106" s="4">
        <f t="shared" si="635"/>
        <v>17.528042037545951</v>
      </c>
      <c r="BK106" s="4">
        <f t="shared" si="635"/>
        <v>18.976767178789977</v>
      </c>
      <c r="BL106" s="4">
        <f t="shared" si="635"/>
        <v>19.73583786594158</v>
      </c>
      <c r="BM106" s="4">
        <f t="shared" si="635"/>
        <v>22.961888286335871</v>
      </c>
      <c r="BN106" s="4">
        <f t="shared" si="635"/>
        <v>24.492680838758265</v>
      </c>
      <c r="BO106" s="4">
        <f t="shared" si="635"/>
        <v>25.717314880696179</v>
      </c>
      <c r="BP106" s="4">
        <f t="shared" si="635"/>
        <v>23.595012196366888</v>
      </c>
      <c r="BQ106" s="4">
        <f t="shared" si="635"/>
        <v>24.968266874462309</v>
      </c>
      <c r="BR106" s="4">
        <f t="shared" si="635"/>
        <v>26.528783554116202</v>
      </c>
      <c r="BS106" s="4">
        <f t="shared" si="635"/>
        <v>24.33068434534658</v>
      </c>
      <c r="BT106" s="4">
        <f t="shared" si="635"/>
        <v>25.443852910166356</v>
      </c>
      <c r="BU106" s="108">
        <f t="shared" si="635"/>
        <v>27.03409371705175</v>
      </c>
      <c r="BV106" s="4">
        <f t="shared" si="635"/>
        <v>19.498193962566116</v>
      </c>
      <c r="BW106" s="4">
        <f t="shared" si="635"/>
        <v>21.109755809685979</v>
      </c>
      <c r="BX106" s="4">
        <f t="shared" si="635"/>
        <v>21.954146042073415</v>
      </c>
      <c r="BY106" s="4">
        <f t="shared" si="635"/>
        <v>25.54280452972003</v>
      </c>
      <c r="BZ106" s="4">
        <f t="shared" si="635"/>
        <v>27.245658165034701</v>
      </c>
      <c r="CA106" s="4">
        <f t="shared" si="635"/>
        <v>28.607941073286437</v>
      </c>
      <c r="CB106" s="4">
        <f t="shared" si="635"/>
        <v>26.247091567238535</v>
      </c>
      <c r="CC106" s="4">
        <f t="shared" si="635"/>
        <v>27.774700071151877</v>
      </c>
      <c r="CD106" s="4">
        <f t="shared" si="635"/>
        <v>29.510618825598868</v>
      </c>
      <c r="CE106" s="4">
        <f t="shared" si="635"/>
        <v>27.065453265763537</v>
      </c>
      <c r="CF106" s="4">
        <f t="shared" si="635"/>
        <v>28.303741977269059</v>
      </c>
      <c r="CG106" s="108">
        <f t="shared" si="635"/>
        <v>30.072725850848371</v>
      </c>
      <c r="CH106" s="4">
        <f t="shared" si="635"/>
        <v>21.890622361772984</v>
      </c>
      <c r="CI106" s="4">
        <f t="shared" si="635"/>
        <v>23.699922847534452</v>
      </c>
      <c r="CJ106" s="4">
        <f t="shared" si="635"/>
        <v>24.647919761435833</v>
      </c>
      <c r="CK106" s="4">
        <f t="shared" si="635"/>
        <v>28.676906645516684</v>
      </c>
      <c r="CL106" s="4">
        <f t="shared" ref="CL106:CS106" si="636">IFERROR(CL25/CL51,"")</f>
        <v>30.588700421884464</v>
      </c>
      <c r="CM106" s="4">
        <f t="shared" si="636"/>
        <v>32.118135442978691</v>
      </c>
      <c r="CN106" s="4">
        <f t="shared" si="636"/>
        <v>29.467609702538702</v>
      </c>
      <c r="CO106" s="4">
        <f t="shared" si="636"/>
        <v>31.182655769882224</v>
      </c>
      <c r="CP106" s="4">
        <f t="shared" si="636"/>
        <v>33.131571755499856</v>
      </c>
      <c r="CQ106" s="4">
        <f t="shared" si="636"/>
        <v>30.38638438147273</v>
      </c>
      <c r="CR106" s="4">
        <f t="shared" si="636"/>
        <v>31.776611117879984</v>
      </c>
      <c r="CS106" s="108">
        <f t="shared" si="636"/>
        <v>33.762649312747477</v>
      </c>
    </row>
    <row r="107" spans="1:97" x14ac:dyDescent="0.25">
      <c r="A107" t="s">
        <v>8</v>
      </c>
      <c r="B107" s="6">
        <f t="shared" ref="B107:R107" si="637">IFERROR(B26/B52,"")</f>
        <v>17.669466666666665</v>
      </c>
      <c r="C107" s="6">
        <f t="shared" si="637"/>
        <v>15.048300000000001</v>
      </c>
      <c r="D107" s="6">
        <f t="shared" si="637"/>
        <v>14.718621212121212</v>
      </c>
      <c r="E107" s="6">
        <f t="shared" si="637"/>
        <v>38.211943548387097</v>
      </c>
      <c r="F107" s="6">
        <f t="shared" si="637"/>
        <v>16.2866</v>
      </c>
      <c r="G107" s="6">
        <f t="shared" si="637"/>
        <v>15.816835616438356</v>
      </c>
      <c r="H107" s="6">
        <f t="shared" si="637"/>
        <v>23.279229508196721</v>
      </c>
      <c r="I107" s="6">
        <f t="shared" si="637"/>
        <v>15.079368421052632</v>
      </c>
      <c r="J107" s="6">
        <f t="shared" si="637"/>
        <v>16.969621951219512</v>
      </c>
      <c r="K107" s="6">
        <f t="shared" si="637"/>
        <v>15.379403225806451</v>
      </c>
      <c r="L107" s="6">
        <f t="shared" si="637"/>
        <v>27.828731481481483</v>
      </c>
      <c r="M107" s="102">
        <f t="shared" si="637"/>
        <v>31.712222222222223</v>
      </c>
      <c r="N107" s="6">
        <f t="shared" si="637"/>
        <v>15.123215909090909</v>
      </c>
      <c r="O107" s="6">
        <f t="shared" si="637"/>
        <v>13.943755813953489</v>
      </c>
      <c r="P107" s="6">
        <f t="shared" si="637"/>
        <v>19.062575581395347</v>
      </c>
      <c r="Q107" s="6">
        <f t="shared" si="637"/>
        <v>11.48811111111111</v>
      </c>
      <c r="R107" s="6">
        <f t="shared" si="637"/>
        <v>16.993518072289156</v>
      </c>
      <c r="S107" s="6">
        <f t="shared" ref="S107:Y107" si="638">IFERROR(S26/S52,"")</f>
        <v>18.638562499999999</v>
      </c>
      <c r="T107" s="6">
        <f t="shared" si="638"/>
        <v>21.067519230769228</v>
      </c>
      <c r="U107" s="6">
        <f t="shared" si="638"/>
        <v>18.866613333333333</v>
      </c>
      <c r="V107" s="6">
        <f t="shared" si="638"/>
        <v>18.200000000000003</v>
      </c>
      <c r="W107" s="6">
        <f t="shared" si="638"/>
        <v>15.6</v>
      </c>
      <c r="X107" s="6">
        <f t="shared" si="638"/>
        <v>15.6</v>
      </c>
      <c r="Y107" s="102">
        <f t="shared" si="638"/>
        <v>18.2</v>
      </c>
      <c r="Z107" s="4">
        <f t="shared" ref="Z107:CK107" si="639">IFERROR(Z26/Z52,"")</f>
        <v>13.71436196307577</v>
      </c>
      <c r="AA107" s="4">
        <f t="shared" si="639"/>
        <v>13.616469902091351</v>
      </c>
      <c r="AB107" s="4">
        <f t="shared" si="639"/>
        <v>14.161128698175006</v>
      </c>
      <c r="AC107" s="4">
        <f t="shared" si="639"/>
        <v>14.338976468324766</v>
      </c>
      <c r="AD107" s="4">
        <f t="shared" si="639"/>
        <v>14.338976468324766</v>
      </c>
      <c r="AE107" s="4">
        <f t="shared" si="639"/>
        <v>15.055925291741005</v>
      </c>
      <c r="AF107" s="4">
        <f t="shared" si="639"/>
        <v>13.550332762566907</v>
      </c>
      <c r="AG107" s="4">
        <f t="shared" si="639"/>
        <v>14.338976468324768</v>
      </c>
      <c r="AH107" s="4">
        <f t="shared" si="639"/>
        <v>15.5338911740185</v>
      </c>
      <c r="AI107" s="4">
        <f t="shared" si="639"/>
        <v>13.98050205661665</v>
      </c>
      <c r="AJ107" s="4">
        <f t="shared" si="639"/>
        <v>14.338976468324766</v>
      </c>
      <c r="AK107" s="108">
        <f t="shared" si="639"/>
        <v>15.5338911740185</v>
      </c>
      <c r="AL107" s="4">
        <f t="shared" si="639"/>
        <v>14.976083263678742</v>
      </c>
      <c r="AM107" s="4">
        <f t="shared" si="639"/>
        <v>14.726212199111794</v>
      </c>
      <c r="AN107" s="4">
        <f t="shared" si="639"/>
        <v>15.315260687076268</v>
      </c>
      <c r="AO107" s="4">
        <f t="shared" si="639"/>
        <v>15.507603050493236</v>
      </c>
      <c r="AP107" s="4">
        <f t="shared" si="639"/>
        <v>15.507603050493236</v>
      </c>
      <c r="AQ107" s="4">
        <f t="shared" si="639"/>
        <v>16.282983203017899</v>
      </c>
      <c r="AR107" s="4">
        <f t="shared" si="639"/>
        <v>14.939241870730015</v>
      </c>
      <c r="AS107" s="4">
        <f t="shared" si="639"/>
        <v>15.808721556328058</v>
      </c>
      <c r="AT107" s="4">
        <f t="shared" si="639"/>
        <v>17.126115019355396</v>
      </c>
      <c r="AU107" s="4">
        <f t="shared" si="639"/>
        <v>15.707094060608807</v>
      </c>
      <c r="AV107" s="4">
        <f t="shared" si="639"/>
        <v>16.109840062162878</v>
      </c>
      <c r="AW107" s="108">
        <f t="shared" si="639"/>
        <v>17.452326734009787</v>
      </c>
      <c r="AX107" s="4">
        <f t="shared" si="639"/>
        <v>16.511131798205813</v>
      </c>
      <c r="AY107" s="4">
        <f t="shared" si="639"/>
        <v>16.235648949520755</v>
      </c>
      <c r="AZ107" s="4">
        <f t="shared" si="639"/>
        <v>16.885074907501586</v>
      </c>
      <c r="BA107" s="4">
        <f t="shared" si="639"/>
        <v>17.097132363168797</v>
      </c>
      <c r="BB107" s="4">
        <f t="shared" si="639"/>
        <v>17.097132363168797</v>
      </c>
      <c r="BC107" s="4">
        <f t="shared" si="639"/>
        <v>17.951988981327236</v>
      </c>
      <c r="BD107" s="4">
        <f t="shared" si="639"/>
        <v>16.470514162479844</v>
      </c>
      <c r="BE107" s="4">
        <f t="shared" si="639"/>
        <v>17.429115515851684</v>
      </c>
      <c r="BF107" s="4">
        <f t="shared" si="639"/>
        <v>18.881541808839327</v>
      </c>
      <c r="BG107" s="4">
        <f t="shared" si="639"/>
        <v>17.317071201821214</v>
      </c>
      <c r="BH107" s="4">
        <f t="shared" si="639"/>
        <v>17.761098668534576</v>
      </c>
      <c r="BI107" s="108">
        <f t="shared" si="639"/>
        <v>19.241190224245791</v>
      </c>
      <c r="BJ107" s="4">
        <f t="shared" si="639"/>
        <v>17.851835700220132</v>
      </c>
      <c r="BK107" s="4">
        <f t="shared" si="639"/>
        <v>17.553983644221837</v>
      </c>
      <c r="BL107" s="4">
        <f t="shared" si="639"/>
        <v>18.256142989990721</v>
      </c>
      <c r="BM107" s="4">
        <f t="shared" si="639"/>
        <v>18.485419511058101</v>
      </c>
      <c r="BN107" s="4">
        <f t="shared" si="639"/>
        <v>18.485419511058101</v>
      </c>
      <c r="BO107" s="4">
        <f t="shared" si="639"/>
        <v>19.409690486611009</v>
      </c>
      <c r="BP107" s="4">
        <f t="shared" si="639"/>
        <v>17.80791991247321</v>
      </c>
      <c r="BQ107" s="4">
        <f t="shared" si="639"/>
        <v>18.844359695738842</v>
      </c>
      <c r="BR107" s="4">
        <f t="shared" si="639"/>
        <v>20.414723003717082</v>
      </c>
      <c r="BS107" s="4">
        <f t="shared" si="639"/>
        <v>18.7232173834091</v>
      </c>
      <c r="BT107" s="4">
        <f t="shared" si="639"/>
        <v>19.203299880419582</v>
      </c>
      <c r="BU107" s="108">
        <f t="shared" si="639"/>
        <v>20.80357487045455</v>
      </c>
      <c r="BV107" s="4">
        <f t="shared" si="639"/>
        <v>19.858382032924872</v>
      </c>
      <c r="BW107" s="4">
        <f t="shared" si="639"/>
        <v>19.527051405832374</v>
      </c>
      <c r="BX107" s="4">
        <f t="shared" si="639"/>
        <v>20.308133462065676</v>
      </c>
      <c r="BY107" s="4">
        <f t="shared" si="639"/>
        <v>20.563180664101033</v>
      </c>
      <c r="BZ107" s="4">
        <f t="shared" si="639"/>
        <v>20.563180664101033</v>
      </c>
      <c r="CA107" s="4">
        <f t="shared" si="639"/>
        <v>21.591339697306083</v>
      </c>
      <c r="CB107" s="4">
        <f t="shared" si="639"/>
        <v>19.809530110635198</v>
      </c>
      <c r="CC107" s="4">
        <f t="shared" si="639"/>
        <v>20.962465725539889</v>
      </c>
      <c r="CD107" s="4">
        <f t="shared" si="639"/>
        <v>22.709337869334881</v>
      </c>
      <c r="CE107" s="4">
        <f t="shared" si="639"/>
        <v>20.827707017304284</v>
      </c>
      <c r="CF107" s="4">
        <f t="shared" si="639"/>
        <v>21.361750786978746</v>
      </c>
      <c r="CG107" s="108">
        <f t="shared" si="639"/>
        <v>23.141896685893641</v>
      </c>
      <c r="CH107" s="4">
        <f t="shared" si="639"/>
        <v>22.295005508364767</v>
      </c>
      <c r="CI107" s="4">
        <f t="shared" si="639"/>
        <v>21.923020613328017</v>
      </c>
      <c r="CJ107" s="4">
        <f t="shared" si="639"/>
        <v>22.799941437861143</v>
      </c>
      <c r="CK107" s="4">
        <f t="shared" si="639"/>
        <v>23.086282931586243</v>
      </c>
      <c r="CL107" s="4">
        <f t="shared" ref="CL107:CS107" si="640">IFERROR(CL26/CL52,"")</f>
        <v>23.086282931586243</v>
      </c>
      <c r="CM107" s="4">
        <f t="shared" si="640"/>
        <v>24.24059707816555</v>
      </c>
      <c r="CN107" s="4">
        <f t="shared" si="640"/>
        <v>22.240159455210144</v>
      </c>
      <c r="CO107" s="4">
        <f t="shared" si="640"/>
        <v>23.534560270063643</v>
      </c>
      <c r="CP107" s="4">
        <f t="shared" si="640"/>
        <v>25.495773625902284</v>
      </c>
      <c r="CQ107" s="4">
        <f t="shared" si="640"/>
        <v>23.383266668327526</v>
      </c>
      <c r="CR107" s="4">
        <f t="shared" si="640"/>
        <v>23.982837608541047</v>
      </c>
      <c r="CS107" s="108">
        <f t="shared" si="640"/>
        <v>25.9814074092528</v>
      </c>
    </row>
    <row r="108" spans="1:97" x14ac:dyDescent="0.25">
      <c r="A108" t="s">
        <v>1</v>
      </c>
      <c r="B108" s="6">
        <f t="shared" ref="B108:R108" si="641">IFERROR(B27/B53,"")</f>
        <v>17.995531249999999</v>
      </c>
      <c r="C108" s="6">
        <f t="shared" si="641"/>
        <v>24.677518518518518</v>
      </c>
      <c r="D108" s="6">
        <f t="shared" si="641"/>
        <v>23.440785714285717</v>
      </c>
      <c r="E108" s="6">
        <f t="shared" si="641"/>
        <v>37.403240384615387</v>
      </c>
      <c r="F108" s="6">
        <f t="shared" si="641"/>
        <v>14.400298507462688</v>
      </c>
      <c r="G108" s="6">
        <f t="shared" si="641"/>
        <v>15.282983050847458</v>
      </c>
      <c r="H108" s="6">
        <f t="shared" si="641"/>
        <v>23.085416666666667</v>
      </c>
      <c r="I108" s="6">
        <f t="shared" si="641"/>
        <v>16.674823529411764</v>
      </c>
      <c r="J108" s="6">
        <f t="shared" si="641"/>
        <v>16.20040625</v>
      </c>
      <c r="K108" s="6">
        <f t="shared" si="641"/>
        <v>18.156612903225806</v>
      </c>
      <c r="L108" s="6">
        <f t="shared" si="641"/>
        <v>28.77678494623656</v>
      </c>
      <c r="M108" s="102">
        <f t="shared" si="641"/>
        <v>27.163054545454546</v>
      </c>
      <c r="N108" s="6">
        <f t="shared" si="641"/>
        <v>13.328703703703704</v>
      </c>
      <c r="O108" s="6">
        <f t="shared" si="641"/>
        <v>18.922227272727273</v>
      </c>
      <c r="P108" s="6">
        <f t="shared" si="641"/>
        <v>26.232083333333335</v>
      </c>
      <c r="Q108" s="6">
        <f t="shared" si="641"/>
        <v>16.876327102803739</v>
      </c>
      <c r="R108" s="6">
        <f t="shared" si="641"/>
        <v>24.338230769230769</v>
      </c>
      <c r="S108" s="6">
        <f t="shared" ref="S108:Y108" si="642">IFERROR(S27/S53,"")</f>
        <v>22.941781690140846</v>
      </c>
      <c r="T108" s="6">
        <f t="shared" si="642"/>
        <v>23.32667441860465</v>
      </c>
      <c r="U108" s="6">
        <f t="shared" si="642"/>
        <v>19.815460317460317</v>
      </c>
      <c r="V108" s="6">
        <f t="shared" si="642"/>
        <v>24</v>
      </c>
      <c r="W108" s="6">
        <f t="shared" si="642"/>
        <v>21</v>
      </c>
      <c r="X108" s="6">
        <f t="shared" si="642"/>
        <v>21</v>
      </c>
      <c r="Y108" s="102">
        <f t="shared" si="642"/>
        <v>24</v>
      </c>
      <c r="Z108" s="4">
        <f t="shared" ref="Z108:CK108" si="643">IFERROR(Z27/Z53,"")</f>
        <v>16.258560917671407</v>
      </c>
      <c r="AA108" s="4">
        <f t="shared" si="643"/>
        <v>19.716144489448933</v>
      </c>
      <c r="AB108" s="4">
        <f t="shared" si="643"/>
        <v>20.504790269026888</v>
      </c>
      <c r="AC108" s="4">
        <f t="shared" si="643"/>
        <v>20.381267436080943</v>
      </c>
      <c r="AD108" s="4">
        <f t="shared" si="643"/>
        <v>21.949057238856401</v>
      </c>
      <c r="AE108" s="4">
        <f t="shared" si="643"/>
        <v>23.046510100799221</v>
      </c>
      <c r="AF108" s="4">
        <f t="shared" si="643"/>
        <v>20.741859090719295</v>
      </c>
      <c r="AG108" s="4">
        <f t="shared" si="643"/>
        <v>21.949057238856398</v>
      </c>
      <c r="AH108" s="4">
        <f t="shared" si="643"/>
        <v>23.516847041631856</v>
      </c>
      <c r="AI108" s="4">
        <f t="shared" si="643"/>
        <v>21.165162337468672</v>
      </c>
      <c r="AJ108" s="4">
        <f t="shared" si="643"/>
        <v>21.949057238856398</v>
      </c>
      <c r="AK108" s="108">
        <f t="shared" si="643"/>
        <v>23.516847041631856</v>
      </c>
      <c r="AL108" s="4">
        <f t="shared" si="643"/>
        <v>17.754348522097175</v>
      </c>
      <c r="AM108" s="4">
        <f t="shared" si="643"/>
        <v>21.323010265339018</v>
      </c>
      <c r="AN108" s="4">
        <f t="shared" si="643"/>
        <v>22.175930675952578</v>
      </c>
      <c r="AO108" s="4">
        <f t="shared" si="643"/>
        <v>22.042340732121541</v>
      </c>
      <c r="AP108" s="4">
        <f t="shared" si="643"/>
        <v>23.737905403823191</v>
      </c>
      <c r="AQ108" s="4">
        <f t="shared" si="643"/>
        <v>24.924800674014353</v>
      </c>
      <c r="AR108" s="4">
        <f t="shared" si="643"/>
        <v>22.867899647518026</v>
      </c>
      <c r="AS108" s="4">
        <f t="shared" si="643"/>
        <v>24.198835605839175</v>
      </c>
      <c r="AT108" s="4">
        <f t="shared" si="643"/>
        <v>25.927323863399121</v>
      </c>
      <c r="AU108" s="4">
        <f t="shared" si="643"/>
        <v>23.779059886146051</v>
      </c>
      <c r="AV108" s="4">
        <f t="shared" si="643"/>
        <v>24.659765807855162</v>
      </c>
      <c r="AW108" s="108">
        <f t="shared" si="643"/>
        <v>26.421177651273389</v>
      </c>
      <c r="AX108" s="4">
        <f t="shared" si="643"/>
        <v>19.574169245612133</v>
      </c>
      <c r="AY108" s="4">
        <f t="shared" si="643"/>
        <v>23.508618817536263</v>
      </c>
      <c r="AZ108" s="4">
        <f t="shared" si="643"/>
        <v>24.448963570237719</v>
      </c>
      <c r="BA108" s="4">
        <f t="shared" si="643"/>
        <v>24.301680657163995</v>
      </c>
      <c r="BB108" s="4">
        <f t="shared" si="643"/>
        <v>26.171040707715068</v>
      </c>
      <c r="BC108" s="4">
        <f t="shared" si="643"/>
        <v>27.479592743100824</v>
      </c>
      <c r="BD108" s="4">
        <f t="shared" si="643"/>
        <v>25.211859361388623</v>
      </c>
      <c r="BE108" s="4">
        <f t="shared" si="643"/>
        <v>26.679216255437691</v>
      </c>
      <c r="BF108" s="4">
        <f t="shared" si="643"/>
        <v>28.584874559397534</v>
      </c>
      <c r="BG108" s="4">
        <f t="shared" si="643"/>
        <v>26.216413524476014</v>
      </c>
      <c r="BH108" s="4">
        <f t="shared" si="643"/>
        <v>27.187391803160313</v>
      </c>
      <c r="BI108" s="108">
        <f t="shared" si="643"/>
        <v>29.129348360528912</v>
      </c>
      <c r="BJ108" s="4">
        <f t="shared" si="643"/>
        <v>21.163591788355834</v>
      </c>
      <c r="BK108" s="4">
        <f t="shared" si="643"/>
        <v>25.417518665520202</v>
      </c>
      <c r="BL108" s="4">
        <f t="shared" si="643"/>
        <v>26.434219412141015</v>
      </c>
      <c r="BM108" s="4">
        <f t="shared" si="643"/>
        <v>26.274977126525709</v>
      </c>
      <c r="BN108" s="4">
        <f t="shared" si="643"/>
        <v>28.296129213181526</v>
      </c>
      <c r="BO108" s="4">
        <f t="shared" si="643"/>
        <v>29.710935673840606</v>
      </c>
      <c r="BP108" s="4">
        <f t="shared" si="643"/>
        <v>27.259062341533372</v>
      </c>
      <c r="BQ108" s="4">
        <f t="shared" si="643"/>
        <v>28.845568615379225</v>
      </c>
      <c r="BR108" s="4">
        <f t="shared" si="643"/>
        <v>30.905966373620608</v>
      </c>
      <c r="BS108" s="4">
        <f t="shared" si="643"/>
        <v>28.345186302663461</v>
      </c>
      <c r="BT108" s="4">
        <f t="shared" si="643"/>
        <v>29.395008017576927</v>
      </c>
      <c r="BU108" s="108">
        <f t="shared" si="643"/>
        <v>31.494651447403857</v>
      </c>
      <c r="BV108" s="4">
        <f t="shared" si="643"/>
        <v>23.542379505367027</v>
      </c>
      <c r="BW108" s="4">
        <f t="shared" si="643"/>
        <v>28.274447763524673</v>
      </c>
      <c r="BX108" s="4">
        <f t="shared" si="643"/>
        <v>29.405425674065668</v>
      </c>
      <c r="BY108" s="4">
        <f t="shared" si="643"/>
        <v>29.228284555547202</v>
      </c>
      <c r="BZ108" s="4">
        <f t="shared" si="643"/>
        <v>31.47661413674313</v>
      </c>
      <c r="CA108" s="4">
        <f t="shared" si="643"/>
        <v>33.050444843580287</v>
      </c>
      <c r="CB108" s="4">
        <f t="shared" si="643"/>
        <v>30.322980948721721</v>
      </c>
      <c r="CC108" s="4">
        <f t="shared" si="643"/>
        <v>32.087810527747848</v>
      </c>
      <c r="CD108" s="4">
        <f t="shared" si="643"/>
        <v>34.379796994015557</v>
      </c>
      <c r="CE108" s="4">
        <f t="shared" si="643"/>
        <v>31.531185243082838</v>
      </c>
      <c r="CF108" s="4">
        <f t="shared" si="643"/>
        <v>32.699006918752573</v>
      </c>
      <c r="CG108" s="108">
        <f t="shared" si="643"/>
        <v>35.034650270092044</v>
      </c>
      <c r="CH108" s="4">
        <f t="shared" si="643"/>
        <v>26.431029470675558</v>
      </c>
      <c r="CI108" s="4">
        <f t="shared" si="643"/>
        <v>31.743722504109151</v>
      </c>
      <c r="CJ108" s="4">
        <f t="shared" si="643"/>
        <v>33.013471404273517</v>
      </c>
      <c r="CK108" s="4">
        <f t="shared" si="643"/>
        <v>32.814595070512844</v>
      </c>
      <c r="CL108" s="4">
        <f t="shared" ref="CL108:CS108" si="644">IFERROR(CL27/CL53,"")</f>
        <v>35.338794691321503</v>
      </c>
      <c r="CM108" s="4">
        <f t="shared" si="644"/>
        <v>37.10573442588759</v>
      </c>
      <c r="CN108" s="4">
        <f t="shared" si="644"/>
        <v>34.043610711129872</v>
      </c>
      <c r="CO108" s="4">
        <f t="shared" si="644"/>
        <v>36.024984879502512</v>
      </c>
      <c r="CP108" s="4">
        <f t="shared" si="644"/>
        <v>38.598198085181266</v>
      </c>
      <c r="CQ108" s="4">
        <f t="shared" si="644"/>
        <v>35.400061672409102</v>
      </c>
      <c r="CR108" s="4">
        <f t="shared" si="644"/>
        <v>36.711175067683506</v>
      </c>
      <c r="CS108" s="108">
        <f t="shared" si="644"/>
        <v>39.333401858232335</v>
      </c>
    </row>
    <row r="109" spans="1:97" x14ac:dyDescent="0.25">
      <c r="A109" t="s">
        <v>2</v>
      </c>
      <c r="B109" s="6">
        <f t="shared" ref="B109:R109" si="645">IFERROR(B28/B54,"")</f>
        <v>18.035</v>
      </c>
      <c r="C109" s="6">
        <f t="shared" si="645"/>
        <v>18.845333333333333</v>
      </c>
      <c r="D109" s="6">
        <f t="shared" si="645"/>
        <v>25.133749999999999</v>
      </c>
      <c r="E109" s="6">
        <f t="shared" si="645"/>
        <v>15.746666666666668</v>
      </c>
      <c r="F109" s="6">
        <f t="shared" si="645"/>
        <v>-2.3321333333333332</v>
      </c>
      <c r="G109" s="6">
        <f t="shared" si="645"/>
        <v>26.451846153846155</v>
      </c>
      <c r="H109" s="6">
        <f t="shared" si="645"/>
        <v>19.643999999999998</v>
      </c>
      <c r="I109" s="6">
        <f t="shared" si="645"/>
        <v>17.721409090909091</v>
      </c>
      <c r="J109" s="6">
        <f t="shared" si="645"/>
        <v>28.069903846153846</v>
      </c>
      <c r="K109" s="6">
        <f t="shared" si="645"/>
        <v>16.536673076923076</v>
      </c>
      <c r="L109" s="6">
        <f t="shared" si="645"/>
        <v>39.40514814814815</v>
      </c>
      <c r="M109" s="102">
        <f t="shared" si="645"/>
        <v>43.667490000000001</v>
      </c>
      <c r="N109" s="6">
        <f t="shared" si="645"/>
        <v>26.441800000000001</v>
      </c>
      <c r="O109" s="6">
        <f t="shared" si="645"/>
        <v>35.692083333333336</v>
      </c>
      <c r="P109" s="6">
        <f t="shared" si="645"/>
        <v>35.796510204081635</v>
      </c>
      <c r="Q109" s="6">
        <f t="shared" si="645"/>
        <v>13.536322580645161</v>
      </c>
      <c r="R109" s="6">
        <f t="shared" si="645"/>
        <v>23.513653846153847</v>
      </c>
      <c r="S109" s="6">
        <f t="shared" ref="S109:Y109" si="646">IFERROR(S28/S54,"")</f>
        <v>25.38553623188406</v>
      </c>
      <c r="T109" s="6">
        <f t="shared" si="646"/>
        <v>15.425471698113206</v>
      </c>
      <c r="U109" s="6">
        <f t="shared" si="646"/>
        <v>27.00487951807229</v>
      </c>
      <c r="V109" s="6">
        <f t="shared" si="646"/>
        <v>28.000000000000004</v>
      </c>
      <c r="W109" s="6">
        <f t="shared" si="646"/>
        <v>26.25</v>
      </c>
      <c r="X109" s="6">
        <f t="shared" si="646"/>
        <v>26.25</v>
      </c>
      <c r="Y109" s="102">
        <f t="shared" si="646"/>
        <v>29.75</v>
      </c>
      <c r="Z109" s="4">
        <f t="shared" ref="Z109:CK109" si="647">IFERROR(Z28/Z54,"")</f>
        <v>28.501450614407894</v>
      </c>
      <c r="AA109" s="4">
        <f t="shared" si="647"/>
        <v>23.751208845339907</v>
      </c>
      <c r="AB109" s="4">
        <f t="shared" si="647"/>
        <v>24.701257199153503</v>
      </c>
      <c r="AC109" s="4">
        <f t="shared" si="647"/>
        <v>24.938769287606902</v>
      </c>
      <c r="AD109" s="4">
        <f t="shared" si="647"/>
        <v>28.501450614407894</v>
      </c>
      <c r="AE109" s="4">
        <f t="shared" si="647"/>
        <v>29.926523145128289</v>
      </c>
      <c r="AF109" s="4">
        <f t="shared" si="647"/>
        <v>26.933870830615458</v>
      </c>
      <c r="AG109" s="4">
        <f t="shared" si="647"/>
        <v>28.50145061440789</v>
      </c>
      <c r="AH109" s="4">
        <f t="shared" si="647"/>
        <v>30.282791277808379</v>
      </c>
      <c r="AI109" s="4">
        <f t="shared" si="647"/>
        <v>27.254512150027544</v>
      </c>
      <c r="AJ109" s="4">
        <f t="shared" si="647"/>
        <v>28.50145061440789</v>
      </c>
      <c r="AK109" s="108">
        <f t="shared" si="647"/>
        <v>30.282791277808382</v>
      </c>
      <c r="AL109" s="4">
        <f t="shared" si="647"/>
        <v>31.123584070933418</v>
      </c>
      <c r="AM109" s="4">
        <f t="shared" si="647"/>
        <v>25.686932366235109</v>
      </c>
      <c r="AN109" s="4">
        <f t="shared" si="647"/>
        <v>26.714409660884517</v>
      </c>
      <c r="AO109" s="4">
        <f t="shared" si="647"/>
        <v>26.97127898454686</v>
      </c>
      <c r="AP109" s="4">
        <f t="shared" si="647"/>
        <v>30.824318839482132</v>
      </c>
      <c r="AQ109" s="4">
        <f t="shared" si="647"/>
        <v>32.36553478145624</v>
      </c>
      <c r="AR109" s="4">
        <f t="shared" si="647"/>
        <v>29.694592590753548</v>
      </c>
      <c r="AS109" s="4">
        <f t="shared" si="647"/>
        <v>31.422849302384698</v>
      </c>
      <c r="AT109" s="4">
        <f t="shared" si="647"/>
        <v>33.386777383783738</v>
      </c>
      <c r="AU109" s="4">
        <f t="shared" si="647"/>
        <v>30.620444400555943</v>
      </c>
      <c r="AV109" s="4">
        <f t="shared" si="647"/>
        <v>32.021379765287264</v>
      </c>
      <c r="AW109" s="108">
        <f t="shared" si="647"/>
        <v>34.022716000617713</v>
      </c>
      <c r="AX109" s="4">
        <f t="shared" si="647"/>
        <v>34.3137514382041</v>
      </c>
      <c r="AY109" s="4">
        <f t="shared" si="647"/>
        <v>28.319842933774211</v>
      </c>
      <c r="AZ109" s="4">
        <f t="shared" si="647"/>
        <v>29.452636651125182</v>
      </c>
      <c r="BA109" s="4">
        <f t="shared" si="647"/>
        <v>29.73583508046292</v>
      </c>
      <c r="BB109" s="4">
        <f t="shared" si="647"/>
        <v>33.983811520529059</v>
      </c>
      <c r="BC109" s="4">
        <f t="shared" si="647"/>
        <v>35.683002096555512</v>
      </c>
      <c r="BD109" s="4">
        <f t="shared" si="647"/>
        <v>32.738288331305789</v>
      </c>
      <c r="BE109" s="4">
        <f t="shared" si="647"/>
        <v>34.643691355879135</v>
      </c>
      <c r="BF109" s="4">
        <f t="shared" si="647"/>
        <v>36.80892206562158</v>
      </c>
      <c r="BG109" s="4">
        <f t="shared" si="647"/>
        <v>33.759039951612941</v>
      </c>
      <c r="BH109" s="4">
        <f t="shared" si="647"/>
        <v>35.303571191229217</v>
      </c>
      <c r="BI109" s="108">
        <f t="shared" si="647"/>
        <v>37.510044390681038</v>
      </c>
      <c r="BJ109" s="4">
        <f t="shared" si="647"/>
        <v>37.100028054986275</v>
      </c>
      <c r="BK109" s="4">
        <f t="shared" si="647"/>
        <v>30.619414179996681</v>
      </c>
      <c r="BL109" s="4">
        <f t="shared" si="647"/>
        <v>31.844190747196553</v>
      </c>
      <c r="BM109" s="4">
        <f t="shared" si="647"/>
        <v>32.150384888996513</v>
      </c>
      <c r="BN109" s="4">
        <f t="shared" si="647"/>
        <v>36.743297015996021</v>
      </c>
      <c r="BO109" s="4">
        <f t="shared" si="647"/>
        <v>38.580461866795822</v>
      </c>
      <c r="BP109" s="4">
        <f t="shared" si="647"/>
        <v>35.396637343807825</v>
      </c>
      <c r="BQ109" s="4">
        <f t="shared" si="647"/>
        <v>37.45675909397653</v>
      </c>
      <c r="BR109" s="4">
        <f t="shared" si="647"/>
        <v>39.797806537350056</v>
      </c>
      <c r="BS109" s="4">
        <f t="shared" si="647"/>
        <v>36.500273995683912</v>
      </c>
      <c r="BT109" s="4">
        <f t="shared" si="647"/>
        <v>38.170221171957031</v>
      </c>
      <c r="BU109" s="108">
        <f t="shared" si="647"/>
        <v>40.555859995204344</v>
      </c>
      <c r="BV109" s="4">
        <f t="shared" si="647"/>
        <v>41.270071208366737</v>
      </c>
      <c r="BW109" s="4">
        <f t="shared" si="647"/>
        <v>34.061036333828312</v>
      </c>
      <c r="BX109" s="4">
        <f t="shared" si="647"/>
        <v>35.423477787181447</v>
      </c>
      <c r="BY109" s="4">
        <f t="shared" si="647"/>
        <v>35.764088150519719</v>
      </c>
      <c r="BZ109" s="4">
        <f t="shared" si="647"/>
        <v>40.873243600593973</v>
      </c>
      <c r="CA109" s="4">
        <f t="shared" si="647"/>
        <v>42.916905780623679</v>
      </c>
      <c r="CB109" s="4">
        <f t="shared" si="647"/>
        <v>39.375219381251824</v>
      </c>
      <c r="CC109" s="4">
        <f t="shared" si="647"/>
        <v>41.666898816139494</v>
      </c>
      <c r="CD109" s="4">
        <f t="shared" si="647"/>
        <v>44.271079992148202</v>
      </c>
      <c r="CE109" s="4">
        <f t="shared" si="647"/>
        <v>40.602904792798789</v>
      </c>
      <c r="CF109" s="4">
        <f t="shared" si="647"/>
        <v>42.460554031685007</v>
      </c>
      <c r="CG109" s="108">
        <f t="shared" si="647"/>
        <v>45.114338658665318</v>
      </c>
      <c r="CH109" s="4">
        <f t="shared" si="647"/>
        <v>46.33390894563334</v>
      </c>
      <c r="CI109" s="4">
        <f t="shared" si="647"/>
        <v>38.24032549198904</v>
      </c>
      <c r="CJ109" s="4">
        <f t="shared" si="647"/>
        <v>39.769938511668613</v>
      </c>
      <c r="CK109" s="4">
        <f t="shared" si="647"/>
        <v>40.152341766588492</v>
      </c>
      <c r="CL109" s="4">
        <f t="shared" ref="CL109:CS109" si="648">IFERROR(CL28/CL54,"")</f>
        <v>45.888390590386855</v>
      </c>
      <c r="CM109" s="4">
        <f t="shared" si="648"/>
        <v>48.182810119906208</v>
      </c>
      <c r="CN109" s="4">
        <f t="shared" si="648"/>
        <v>44.206558799331425</v>
      </c>
      <c r="CO109" s="4">
        <f t="shared" si="648"/>
        <v>46.77942730087981</v>
      </c>
      <c r="CP109" s="4">
        <f t="shared" si="648"/>
        <v>49.703141507184789</v>
      </c>
      <c r="CQ109" s="4">
        <f t="shared" si="648"/>
        <v>45.584881210875203</v>
      </c>
      <c r="CR109" s="4">
        <f t="shared" si="648"/>
        <v>47.670464011372758</v>
      </c>
      <c r="CS109" s="108">
        <f t="shared" si="648"/>
        <v>50.649868012083552</v>
      </c>
    </row>
    <row r="110" spans="1:97" s="5" customFormat="1" x14ac:dyDescent="0.25">
      <c r="A110" s="1" t="s">
        <v>3</v>
      </c>
      <c r="B110" s="7">
        <f t="shared" ref="B110:R110" si="649">IFERROR(B29/B55,"")</f>
        <v>20.670035856573705</v>
      </c>
      <c r="C110" s="7">
        <f t="shared" si="649"/>
        <v>17.577592274678114</v>
      </c>
      <c r="D110" s="7">
        <f t="shared" si="649"/>
        <v>25.033667692307692</v>
      </c>
      <c r="E110" s="7">
        <f t="shared" si="649"/>
        <v>29.493375375375376</v>
      </c>
      <c r="F110" s="7">
        <f t="shared" si="649"/>
        <v>18.11698997493734</v>
      </c>
      <c r="G110" s="7">
        <f t="shared" si="649"/>
        <v>19.212138636363637</v>
      </c>
      <c r="H110" s="7">
        <f t="shared" si="649"/>
        <v>25.85522745901639</v>
      </c>
      <c r="I110" s="7">
        <f t="shared" si="649"/>
        <v>16.954716080402012</v>
      </c>
      <c r="J110" s="7">
        <f t="shared" si="649"/>
        <v>22.618378342245993</v>
      </c>
      <c r="K110" s="7">
        <f t="shared" si="649"/>
        <v>19.32545542949757</v>
      </c>
      <c r="L110" s="7">
        <f t="shared" si="649"/>
        <v>28.435819650067337</v>
      </c>
      <c r="M110" s="103">
        <f t="shared" si="649"/>
        <v>30.336588902900406</v>
      </c>
      <c r="N110" s="7">
        <f t="shared" si="649"/>
        <v>17.737596858638739</v>
      </c>
      <c r="O110" s="7">
        <f t="shared" si="649"/>
        <v>18.400733509234829</v>
      </c>
      <c r="P110" s="7">
        <f t="shared" si="649"/>
        <v>25.678434850863422</v>
      </c>
      <c r="Q110" s="7">
        <f t="shared" si="649"/>
        <v>23.251029629629652</v>
      </c>
      <c r="R110" s="7">
        <f t="shared" si="649"/>
        <v>22.276620000000001</v>
      </c>
      <c r="S110" s="7">
        <f t="shared" ref="S110:Y110" si="650">IFERROR(S29/S55,"")</f>
        <v>23.521485714285777</v>
      </c>
      <c r="T110" s="7">
        <f t="shared" si="650"/>
        <v>19.414828431372563</v>
      </c>
      <c r="U110" s="7">
        <f t="shared" si="650"/>
        <v>18.859677966101724</v>
      </c>
      <c r="V110" s="7">
        <f t="shared" si="650"/>
        <v>24.033706350994382</v>
      </c>
      <c r="W110" s="7">
        <f t="shared" si="650"/>
        <v>21.089260061093604</v>
      </c>
      <c r="X110" s="7">
        <f t="shared" si="650"/>
        <v>21.07575254050785</v>
      </c>
      <c r="Y110" s="103">
        <f t="shared" si="650"/>
        <v>23.70479918495742</v>
      </c>
      <c r="Z110" s="5">
        <f t="shared" ref="Z110:CK110" si="651">IFERROR(Z29/Z55,"")</f>
        <v>16.848666055834478</v>
      </c>
      <c r="AA110" s="5">
        <f t="shared" si="651"/>
        <v>18.38579421437429</v>
      </c>
      <c r="AB110" s="5">
        <f t="shared" si="651"/>
        <v>18.580839547977615</v>
      </c>
      <c r="AC110" s="5">
        <f t="shared" si="651"/>
        <v>19.20632577521063</v>
      </c>
      <c r="AD110" s="5">
        <f t="shared" si="651"/>
        <v>20.961308172359193</v>
      </c>
      <c r="AE110" s="5">
        <f t="shared" si="651"/>
        <v>22.000624883994384</v>
      </c>
      <c r="AF110" s="5">
        <f t="shared" si="651"/>
        <v>19.619064938357425</v>
      </c>
      <c r="AG110" s="5">
        <f t="shared" si="651"/>
        <v>20.756694385860921</v>
      </c>
      <c r="AH110" s="5">
        <f t="shared" si="651"/>
        <v>22.102691067671795</v>
      </c>
      <c r="AI110" s="5">
        <f t="shared" si="651"/>
        <v>20.044599180888476</v>
      </c>
      <c r="AJ110" s="5">
        <f t="shared" si="651"/>
        <v>21.004636820335808</v>
      </c>
      <c r="AK110" s="109">
        <f t="shared" si="651"/>
        <v>22.448791843699563</v>
      </c>
      <c r="AL110" s="5">
        <f t="shared" si="651"/>
        <v>19.610075816838275</v>
      </c>
      <c r="AM110" s="5">
        <f t="shared" si="651"/>
        <v>20.5251034339562</v>
      </c>
      <c r="AN110" s="5">
        <f t="shared" si="651"/>
        <v>20.396265782173206</v>
      </c>
      <c r="AO110" s="5">
        <f t="shared" si="651"/>
        <v>20.844109323749414</v>
      </c>
      <c r="AP110" s="5">
        <f t="shared" si="651"/>
        <v>22.629086968290522</v>
      </c>
      <c r="AQ110" s="5">
        <f t="shared" si="651"/>
        <v>23.650085105964902</v>
      </c>
      <c r="AR110" s="5">
        <f t="shared" si="651"/>
        <v>21.388842828411168</v>
      </c>
      <c r="AS110" s="5">
        <f t="shared" si="651"/>
        <v>22.490011092219724</v>
      </c>
      <c r="AT110" s="5">
        <f t="shared" si="651"/>
        <v>24.180785726770541</v>
      </c>
      <c r="AU110" s="5">
        <f t="shared" si="651"/>
        <v>22.263323449599621</v>
      </c>
      <c r="AV110" s="5">
        <f t="shared" si="651"/>
        <v>23.211449312923463</v>
      </c>
      <c r="AW110" s="109">
        <f t="shared" si="651"/>
        <v>24.699463360270698</v>
      </c>
      <c r="AX110" s="5">
        <f t="shared" si="651"/>
        <v>21.96659479424498</v>
      </c>
      <c r="AY110" s="5">
        <f t="shared" si="651"/>
        <v>23.011152344757114</v>
      </c>
      <c r="AZ110" s="5">
        <f t="shared" si="651"/>
        <v>22.648489780936455</v>
      </c>
      <c r="BA110" s="5">
        <f t="shared" si="651"/>
        <v>23.029226901307858</v>
      </c>
      <c r="BB110" s="5">
        <f t="shared" si="651"/>
        <v>25.018256351734998</v>
      </c>
      <c r="BC110" s="5">
        <f t="shared" si="651"/>
        <v>26.073973112531757</v>
      </c>
      <c r="BD110" s="5">
        <f t="shared" si="651"/>
        <v>23.422096552742076</v>
      </c>
      <c r="BE110" s="5">
        <f t="shared" si="651"/>
        <v>24.623002805669728</v>
      </c>
      <c r="BF110" s="5">
        <f t="shared" si="651"/>
        <v>26.537347311807078</v>
      </c>
      <c r="BG110" s="5">
        <f t="shared" si="651"/>
        <v>24.31069180788402</v>
      </c>
      <c r="BH110" s="5">
        <f t="shared" si="651"/>
        <v>25.323021985342887</v>
      </c>
      <c r="BI110" s="109">
        <f t="shared" si="651"/>
        <v>27.062423294171072</v>
      </c>
      <c r="BJ110" s="5">
        <f t="shared" si="651"/>
        <v>23.405761147188315</v>
      </c>
      <c r="BK110" s="5">
        <f t="shared" si="651"/>
        <v>24.709711538352163</v>
      </c>
      <c r="BL110" s="5">
        <f t="shared" si="651"/>
        <v>24.413503730177297</v>
      </c>
      <c r="BM110" s="5">
        <f t="shared" si="651"/>
        <v>24.998187536809766</v>
      </c>
      <c r="BN110" s="5">
        <f t="shared" si="651"/>
        <v>27.211987859557464</v>
      </c>
      <c r="BO110" s="5">
        <f t="shared" si="651"/>
        <v>28.43505412905419</v>
      </c>
      <c r="BP110" s="5">
        <f t="shared" si="651"/>
        <v>25.654375554459182</v>
      </c>
      <c r="BQ110" s="5">
        <f t="shared" si="651"/>
        <v>27.002387479560056</v>
      </c>
      <c r="BR110" s="5">
        <f t="shared" si="651"/>
        <v>29.103529347137634</v>
      </c>
      <c r="BS110" s="5">
        <f t="shared" si="651"/>
        <v>26.710557380268348</v>
      </c>
      <c r="BT110" s="5">
        <f t="shared" si="651"/>
        <v>27.812414669754524</v>
      </c>
      <c r="BU110" s="109">
        <f t="shared" si="651"/>
        <v>29.726042257137404</v>
      </c>
      <c r="BV110" s="5">
        <f t="shared" si="651"/>
        <v>26.622982548229551</v>
      </c>
      <c r="BW110" s="5">
        <f t="shared" si="651"/>
        <v>27.850949631518283</v>
      </c>
      <c r="BX110" s="5">
        <f t="shared" si="651"/>
        <v>27.433976422155041</v>
      </c>
      <c r="BY110" s="5">
        <f t="shared" si="651"/>
        <v>28.040226362287164</v>
      </c>
      <c r="BZ110" s="5">
        <f t="shared" si="651"/>
        <v>30.444996729502048</v>
      </c>
      <c r="CA110" s="5">
        <f t="shared" si="651"/>
        <v>31.757340282696429</v>
      </c>
      <c r="CB110" s="5">
        <f t="shared" si="651"/>
        <v>28.60525418872551</v>
      </c>
      <c r="CC110" s="5">
        <f t="shared" si="651"/>
        <v>30.088330173067845</v>
      </c>
      <c r="CD110" s="5">
        <f t="shared" si="651"/>
        <v>32.409545487673476</v>
      </c>
      <c r="CE110" s="5">
        <f t="shared" si="651"/>
        <v>29.713941252780266</v>
      </c>
      <c r="CF110" s="5">
        <f t="shared" si="651"/>
        <v>30.911055358881949</v>
      </c>
      <c r="CG110" s="109">
        <f t="shared" si="651"/>
        <v>33.087287659772024</v>
      </c>
      <c r="CH110" s="5">
        <f t="shared" si="651"/>
        <v>29.772548556481265</v>
      </c>
      <c r="CI110" s="5">
        <f t="shared" si="651"/>
        <v>31.210577442138398</v>
      </c>
      <c r="CJ110" s="5">
        <f t="shared" si="651"/>
        <v>30.720525026979736</v>
      </c>
      <c r="CK110" s="5">
        <f t="shared" si="651"/>
        <v>31.423334766115811</v>
      </c>
      <c r="CL110" s="5">
        <f t="shared" ref="CL110:CS110" si="652">IFERROR(CL29/CL55,"")</f>
        <v>34.124319334294654</v>
      </c>
      <c r="CM110" s="5">
        <f t="shared" si="652"/>
        <v>35.614285349606178</v>
      </c>
      <c r="CN110" s="5">
        <f t="shared" si="652"/>
        <v>32.097071111861425</v>
      </c>
      <c r="CO110" s="5">
        <f t="shared" si="652"/>
        <v>33.766119598328245</v>
      </c>
      <c r="CP110" s="5">
        <f t="shared" si="652"/>
        <v>36.378760566503978</v>
      </c>
      <c r="CQ110" s="5">
        <f t="shared" si="652"/>
        <v>33.367257479055269</v>
      </c>
      <c r="CR110" s="5">
        <f t="shared" si="652"/>
        <v>34.720339405238995</v>
      </c>
      <c r="CS110" s="109">
        <f t="shared" si="652"/>
        <v>37.174034409021914</v>
      </c>
    </row>
    <row r="112" spans="1:97" s="116" customFormat="1" x14ac:dyDescent="0.25">
      <c r="A112" s="63"/>
      <c r="B112" s="63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5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5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5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5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5"/>
      <c r="BJ112" s="114"/>
      <c r="BK112" s="114"/>
      <c r="BL112" s="114"/>
      <c r="BM112" s="114"/>
      <c r="BN112" s="114"/>
      <c r="BO112" s="114"/>
      <c r="BP112" s="114"/>
      <c r="BQ112" s="114"/>
      <c r="BR112" s="114"/>
      <c r="BS112" s="114"/>
      <c r="BT112" s="114"/>
      <c r="BU112" s="115"/>
      <c r="BV112" s="114"/>
      <c r="BW112" s="114"/>
      <c r="BX112" s="114"/>
      <c r="BY112" s="114"/>
      <c r="BZ112" s="114"/>
      <c r="CA112" s="114"/>
      <c r="CB112" s="114"/>
      <c r="CC112" s="114"/>
      <c r="CD112" s="114"/>
      <c r="CE112" s="114"/>
      <c r="CF112" s="114"/>
      <c r="CG112" s="115"/>
      <c r="CH112" s="114"/>
      <c r="CI112" s="114"/>
      <c r="CJ112" s="114"/>
      <c r="CK112" s="114"/>
      <c r="CL112" s="114"/>
      <c r="CM112" s="114"/>
      <c r="CN112" s="114"/>
      <c r="CO112" s="114"/>
      <c r="CP112" s="114"/>
      <c r="CQ112" s="114"/>
      <c r="CR112" s="114"/>
      <c r="CS112" s="115"/>
    </row>
    <row r="113" spans="1:97" s="10" customFormat="1" x14ac:dyDescent="0.25">
      <c r="A113" s="2" t="s">
        <v>66</v>
      </c>
      <c r="B113" s="3">
        <f t="shared" ref="B113:Y113" si="653">B58</f>
        <v>42005</v>
      </c>
      <c r="C113" s="3">
        <f t="shared" si="653"/>
        <v>42036</v>
      </c>
      <c r="D113" s="3">
        <f t="shared" si="653"/>
        <v>42064</v>
      </c>
      <c r="E113" s="3">
        <f t="shared" si="653"/>
        <v>42095</v>
      </c>
      <c r="F113" s="3">
        <f t="shared" si="653"/>
        <v>42125</v>
      </c>
      <c r="G113" s="3">
        <f t="shared" si="653"/>
        <v>42156</v>
      </c>
      <c r="H113" s="3">
        <f t="shared" si="653"/>
        <v>42186</v>
      </c>
      <c r="I113" s="3">
        <f t="shared" si="653"/>
        <v>42217</v>
      </c>
      <c r="J113" s="3">
        <f t="shared" si="653"/>
        <v>42248</v>
      </c>
      <c r="K113" s="3">
        <f t="shared" si="653"/>
        <v>42278</v>
      </c>
      <c r="L113" s="3">
        <f t="shared" si="653"/>
        <v>42309</v>
      </c>
      <c r="M113" s="95">
        <f t="shared" si="653"/>
        <v>42339</v>
      </c>
      <c r="N113" s="162">
        <f t="shared" si="653"/>
        <v>42370</v>
      </c>
      <c r="O113" s="162">
        <f t="shared" si="653"/>
        <v>42401</v>
      </c>
      <c r="P113" s="162">
        <f t="shared" si="653"/>
        <v>42430</v>
      </c>
      <c r="Q113" s="162">
        <f t="shared" si="653"/>
        <v>42461</v>
      </c>
      <c r="R113" s="162">
        <f t="shared" si="653"/>
        <v>42491</v>
      </c>
      <c r="S113" s="162">
        <f t="shared" si="653"/>
        <v>42522</v>
      </c>
      <c r="T113" s="3">
        <f t="shared" si="653"/>
        <v>42552</v>
      </c>
      <c r="U113" s="3">
        <f t="shared" si="653"/>
        <v>42583</v>
      </c>
      <c r="V113" s="3">
        <f t="shared" si="653"/>
        <v>42614</v>
      </c>
      <c r="W113" s="3">
        <f t="shared" si="653"/>
        <v>42644</v>
      </c>
      <c r="X113" s="3">
        <f t="shared" si="653"/>
        <v>42675</v>
      </c>
      <c r="Y113" s="95">
        <f t="shared" si="653"/>
        <v>42705</v>
      </c>
      <c r="AK113" s="110"/>
      <c r="AW113" s="110"/>
      <c r="BI113" s="110"/>
      <c r="BU113" s="110"/>
      <c r="CG113" s="110"/>
      <c r="CS113" s="110"/>
    </row>
    <row r="114" spans="1:97" x14ac:dyDescent="0.25">
      <c r="A114" t="s">
        <v>4</v>
      </c>
      <c r="B114" s="6">
        <f t="shared" ref="B114:AG114" si="654">IFERROR(B22/B33,"")</f>
        <v>32.153166666666664</v>
      </c>
      <c r="C114" s="6">
        <f t="shared" si="654"/>
        <v>12.529277777777777</v>
      </c>
      <c r="D114" s="6">
        <f t="shared" si="654"/>
        <v>96.86215</v>
      </c>
      <c r="E114" s="13">
        <f t="shared" si="654"/>
        <v>42.081599999999995</v>
      </c>
      <c r="F114" s="13">
        <f t="shared" si="654"/>
        <v>31.103526315789473</v>
      </c>
      <c r="G114" s="13">
        <f t="shared" si="654"/>
        <v>28.430833333333332</v>
      </c>
      <c r="H114" s="13">
        <f t="shared" si="654"/>
        <v>116.72530434782608</v>
      </c>
      <c r="I114" s="13">
        <f t="shared" si="654"/>
        <v>22.092565217391304</v>
      </c>
      <c r="J114" s="13">
        <f t="shared" si="654"/>
        <v>54.960666666666668</v>
      </c>
      <c r="K114" s="13">
        <f t="shared" si="654"/>
        <v>30.144750000000002</v>
      </c>
      <c r="L114" s="13">
        <f t="shared" si="654"/>
        <v>57.177956521739134</v>
      </c>
      <c r="M114" s="100">
        <f t="shared" si="654"/>
        <v>127.16454</v>
      </c>
      <c r="N114" s="13">
        <f t="shared" si="654"/>
        <v>18.171027027027026</v>
      </c>
      <c r="O114" s="13">
        <f t="shared" si="654"/>
        <v>12.199722222222222</v>
      </c>
      <c r="P114" s="13">
        <f t="shared" si="654"/>
        <v>20.558783783783781</v>
      </c>
      <c r="Q114" s="13">
        <f t="shared" si="654"/>
        <v>31.674861111111113</v>
      </c>
      <c r="R114" s="13">
        <f t="shared" si="654"/>
        <v>33.89303125</v>
      </c>
      <c r="S114" s="13">
        <f t="shared" si="654"/>
        <v>44.816600000000001</v>
      </c>
      <c r="T114" s="13">
        <f t="shared" si="654"/>
        <v>36.052241379310345</v>
      </c>
      <c r="U114" s="13">
        <f t="shared" si="654"/>
        <v>26.10096153846154</v>
      </c>
      <c r="V114" s="13">
        <f t="shared" si="654"/>
        <v>36.96</v>
      </c>
      <c r="W114" s="13">
        <f t="shared" si="654"/>
        <v>32.340000000000003</v>
      </c>
      <c r="X114" s="13">
        <f t="shared" si="654"/>
        <v>37.800000000000004</v>
      </c>
      <c r="Y114" s="100">
        <f t="shared" si="654"/>
        <v>43.68</v>
      </c>
      <c r="Z114" s="4">
        <f t="shared" si="654"/>
        <v>17.581293787294825</v>
      </c>
      <c r="AA114" s="4">
        <f t="shared" si="654"/>
        <v>18.615487539488633</v>
      </c>
      <c r="AB114" s="4">
        <f t="shared" si="654"/>
        <v>19.546261916463074</v>
      </c>
      <c r="AC114" s="4">
        <f t="shared" si="654"/>
        <v>24.32423705159848</v>
      </c>
      <c r="AD114" s="4">
        <f t="shared" si="654"/>
        <v>24.567479422114467</v>
      </c>
      <c r="AE114" s="4">
        <f t="shared" si="654"/>
        <v>26.053811927152388</v>
      </c>
      <c r="AF114" s="4">
        <f t="shared" si="654"/>
        <v>23.682915041781524</v>
      </c>
      <c r="AG114" s="4">
        <f t="shared" si="654"/>
        <v>26.577493546888149</v>
      </c>
      <c r="AH114" s="4">
        <f t="shared" ref="AH114:BM114" si="655">IFERROR(AH22/AH33,"")</f>
        <v>29.399770242581507</v>
      </c>
      <c r="AI114" s="4">
        <f t="shared" si="655"/>
        <v>26.724391150506591</v>
      </c>
      <c r="AJ114" s="4">
        <f t="shared" si="655"/>
        <v>28.686761901654911</v>
      </c>
      <c r="AK114" s="108">
        <f t="shared" si="655"/>
        <v>30.290612680701969</v>
      </c>
      <c r="AL114" s="4">
        <f t="shared" si="655"/>
        <v>19.582748272040469</v>
      </c>
      <c r="AM114" s="4">
        <f t="shared" si="655"/>
        <v>20.535302769436104</v>
      </c>
      <c r="AN114" s="4">
        <f t="shared" si="655"/>
        <v>21.35067508528136</v>
      </c>
      <c r="AO114" s="4">
        <f t="shared" si="655"/>
        <v>26.569728995016806</v>
      </c>
      <c r="AP114" s="4">
        <f t="shared" si="655"/>
        <v>26.835426284966967</v>
      </c>
      <c r="AQ114" s="4">
        <f t="shared" si="655"/>
        <v>28.458969575207465</v>
      </c>
      <c r="AR114" s="4">
        <f t="shared" si="655"/>
        <v>26.371517971899774</v>
      </c>
      <c r="AS114" s="4">
        <f t="shared" si="655"/>
        <v>29.594703501798637</v>
      </c>
      <c r="AT114" s="4">
        <f t="shared" si="655"/>
        <v>32.737379159370583</v>
      </c>
      <c r="AU114" s="4">
        <f t="shared" si="655"/>
        <v>30.325101992170111</v>
      </c>
      <c r="AV114" s="4">
        <f t="shared" si="655"/>
        <v>32.551872766474396</v>
      </c>
      <c r="AW114" s="108">
        <f t="shared" si="655"/>
        <v>32.514117733942157</v>
      </c>
      <c r="AX114" s="4">
        <f t="shared" si="655"/>
        <v>21.902125660394255</v>
      </c>
      <c r="AY114" s="4">
        <f t="shared" si="655"/>
        <v>22.967500551114789</v>
      </c>
      <c r="AZ114" s="4">
        <f t="shared" si="655"/>
        <v>25.312212151494773</v>
      </c>
      <c r="BA114" s="4">
        <f t="shared" si="655"/>
        <v>31.499641788526827</v>
      </c>
      <c r="BB114" s="4">
        <f t="shared" si="655"/>
        <v>31.814638206412091</v>
      </c>
      <c r="BC114" s="4">
        <f t="shared" si="655"/>
        <v>33.421127366787758</v>
      </c>
      <c r="BD114" s="4">
        <f t="shared" si="655"/>
        <v>30.969703898282113</v>
      </c>
      <c r="BE114" s="4">
        <f t="shared" si="655"/>
        <v>34.754889930294368</v>
      </c>
      <c r="BF114" s="4">
        <f t="shared" si="655"/>
        <v>38.445528241939918</v>
      </c>
      <c r="BG114" s="4">
        <f t="shared" si="655"/>
        <v>35.612642032340965</v>
      </c>
      <c r="BH114" s="4">
        <f t="shared" si="655"/>
        <v>38.227676616358295</v>
      </c>
      <c r="BI114" s="108">
        <f t="shared" si="655"/>
        <v>41.133807478089302</v>
      </c>
      <c r="BJ114" s="4">
        <f t="shared" si="655"/>
        <v>23.680578264018258</v>
      </c>
      <c r="BK114" s="4">
        <f t="shared" si="655"/>
        <v>24.832461595865301</v>
      </c>
      <c r="BL114" s="4">
        <f t="shared" si="655"/>
        <v>27.36756377819615</v>
      </c>
      <c r="BM114" s="4">
        <f t="shared" si="655"/>
        <v>34.057412701755197</v>
      </c>
      <c r="BN114" s="4">
        <f t="shared" ref="BN114:CS114" si="656">IFERROR(BN22/BN33,"")</f>
        <v>34.397986828772758</v>
      </c>
      <c r="BO114" s="4">
        <f t="shared" si="656"/>
        <v>36.134922908970921</v>
      </c>
      <c r="BP114" s="4">
        <f t="shared" si="656"/>
        <v>33.819288293370853</v>
      </c>
      <c r="BQ114" s="4">
        <f t="shared" si="656"/>
        <v>37.952756862560612</v>
      </c>
      <c r="BR114" s="4">
        <f t="shared" si="656"/>
        <v>41.982978186537274</v>
      </c>
      <c r="BS114" s="4">
        <f t="shared" si="656"/>
        <v>38.889432451020724</v>
      </c>
      <c r="BT114" s="4">
        <f t="shared" si="656"/>
        <v>41.74508159718264</v>
      </c>
      <c r="BU114" s="108">
        <f t="shared" si="656"/>
        <v>44.918611371763248</v>
      </c>
      <c r="BV114" s="4">
        <f t="shared" si="656"/>
        <v>26.342275260893924</v>
      </c>
      <c r="BW114" s="4">
        <f t="shared" si="656"/>
        <v>27.623630279240572</v>
      </c>
      <c r="BX114" s="4">
        <f t="shared" si="656"/>
        <v>30.443677946865403</v>
      </c>
      <c r="BY114" s="4">
        <f t="shared" si="656"/>
        <v>37.885465889432496</v>
      </c>
      <c r="BZ114" s="4">
        <f t="shared" si="656"/>
        <v>38.264320548326829</v>
      </c>
      <c r="CA114" s="4">
        <f t="shared" si="656"/>
        <v>40.196488243939264</v>
      </c>
      <c r="CB114" s="4">
        <f t="shared" si="656"/>
        <v>37.620576297545746</v>
      </c>
      <c r="CC114" s="4">
        <f t="shared" si="656"/>
        <v>43.063019668590684</v>
      </c>
      <c r="CD114" s="4">
        <f t="shared" si="656"/>
        <v>47.63590223339817</v>
      </c>
      <c r="CE114" s="4">
        <f t="shared" si="656"/>
        <v>44.125816751685782</v>
      </c>
      <c r="CF114" s="4">
        <f t="shared" si="656"/>
        <v>47.830345631767166</v>
      </c>
      <c r="CG114" s="108">
        <f t="shared" si="656"/>
        <v>53.964860353145419</v>
      </c>
      <c r="CH114" s="4">
        <f t="shared" si="656"/>
        <v>29.574472435405614</v>
      </c>
      <c r="CI114" s="4">
        <f t="shared" si="656"/>
        <v>31.013049714503403</v>
      </c>
      <c r="CJ114" s="4">
        <f t="shared" si="656"/>
        <v>34.179117230945799</v>
      </c>
      <c r="CK114" s="4">
        <f t="shared" si="656"/>
        <v>42.534012554065875</v>
      </c>
      <c r="CL114" s="4">
        <f t="shared" si="656"/>
        <v>42.959352679606539</v>
      </c>
      <c r="CM114" s="4">
        <f t="shared" si="656"/>
        <v>45.128597351470617</v>
      </c>
      <c r="CN114" s="4">
        <f t="shared" si="656"/>
        <v>42.236621009254613</v>
      </c>
      <c r="CO114" s="4">
        <f t="shared" si="656"/>
        <v>48.346852181926778</v>
      </c>
      <c r="CP114" s="4">
        <f t="shared" si="656"/>
        <v>53.48082743743614</v>
      </c>
      <c r="CQ114" s="4">
        <f t="shared" si="656"/>
        <v>50.530855556460004</v>
      </c>
      <c r="CR114" s="4">
        <f t="shared" si="656"/>
        <v>54.773111621600719</v>
      </c>
      <c r="CS114" s="108">
        <f t="shared" si="656"/>
        <v>61.798075692845906</v>
      </c>
    </row>
    <row r="115" spans="1:97" x14ac:dyDescent="0.25">
      <c r="A115" t="s">
        <v>5</v>
      </c>
      <c r="B115" s="6">
        <f t="shared" ref="B115:AG115" si="657">IFERROR(B23/B34,"")</f>
        <v>6.5908264840182653</v>
      </c>
      <c r="C115" s="6">
        <f t="shared" si="657"/>
        <v>5.2317692307692312</v>
      </c>
      <c r="D115" s="6">
        <f t="shared" si="657"/>
        <v>6.1383508771929831</v>
      </c>
      <c r="E115" s="13">
        <f t="shared" si="657"/>
        <v>8.984663082437276</v>
      </c>
      <c r="F115" s="13">
        <f t="shared" si="657"/>
        <v>7.0794759036144583</v>
      </c>
      <c r="G115" s="13">
        <f t="shared" si="657"/>
        <v>7.2509349593495935</v>
      </c>
      <c r="H115" s="13">
        <f t="shared" si="657"/>
        <v>9.7639591078066914</v>
      </c>
      <c r="I115" s="13">
        <f t="shared" si="657"/>
        <v>6.0426475095785444</v>
      </c>
      <c r="J115" s="13">
        <f t="shared" si="657"/>
        <v>12.367602857142858</v>
      </c>
      <c r="K115" s="13">
        <f t="shared" si="657"/>
        <v>8.2365053763440859</v>
      </c>
      <c r="L115" s="13">
        <f t="shared" si="657"/>
        <v>12.213633603238927</v>
      </c>
      <c r="M115" s="100">
        <f t="shared" si="657"/>
        <v>9.2668866279069775</v>
      </c>
      <c r="N115" s="13">
        <f t="shared" si="657"/>
        <v>7.8861791044776126</v>
      </c>
      <c r="O115" s="13">
        <f t="shared" si="657"/>
        <v>4.9552786885245901</v>
      </c>
      <c r="P115" s="13">
        <f t="shared" si="657"/>
        <v>12.275190082644629</v>
      </c>
      <c r="Q115" s="13">
        <f t="shared" si="657"/>
        <v>15.339327433628348</v>
      </c>
      <c r="R115" s="13">
        <f t="shared" si="657"/>
        <v>8.3062112149532723</v>
      </c>
      <c r="S115" s="13">
        <f t="shared" si="657"/>
        <v>9.8998781725889042</v>
      </c>
      <c r="T115" s="13">
        <f t="shared" si="657"/>
        <v>7.001379411764721</v>
      </c>
      <c r="U115" s="13">
        <f t="shared" si="657"/>
        <v>6.9705737100737339</v>
      </c>
      <c r="V115" s="13">
        <f t="shared" si="657"/>
        <v>11.475</v>
      </c>
      <c r="W115" s="13">
        <f t="shared" si="657"/>
        <v>10.350000000000001</v>
      </c>
      <c r="X115" s="13">
        <f t="shared" si="657"/>
        <v>10.575000000000001</v>
      </c>
      <c r="Y115" s="100">
        <f t="shared" si="657"/>
        <v>11.52</v>
      </c>
      <c r="Z115" s="4">
        <f t="shared" si="657"/>
        <v>2.7600929416228661</v>
      </c>
      <c r="AA115" s="4">
        <f t="shared" si="657"/>
        <v>2.3679844999161253</v>
      </c>
      <c r="AB115" s="4">
        <f t="shared" si="657"/>
        <v>5.7463090531297984</v>
      </c>
      <c r="AC115" s="4">
        <f t="shared" si="657"/>
        <v>5.9908328426246813</v>
      </c>
      <c r="AD115" s="4">
        <f t="shared" si="657"/>
        <v>6.5161827995933086</v>
      </c>
      <c r="AE115" s="4">
        <f t="shared" si="657"/>
        <v>6.9104118589687022</v>
      </c>
      <c r="AF115" s="4">
        <f t="shared" si="657"/>
        <v>6.2815643798025498</v>
      </c>
      <c r="AG115" s="4">
        <f t="shared" si="657"/>
        <v>6.7136296546037837</v>
      </c>
      <c r="AH115" s="4">
        <f t="shared" ref="AH115:BM115" si="658">IFERROR(AH23/AH34,"")</f>
        <v>7.2651063762319517</v>
      </c>
      <c r="AI115" s="4">
        <f t="shared" si="658"/>
        <v>6.6039816959948441</v>
      </c>
      <c r="AJ115" s="4">
        <f t="shared" si="658"/>
        <v>6.9170593467679318</v>
      </c>
      <c r="AK115" s="108">
        <f t="shared" si="658"/>
        <v>7.4852463645381562</v>
      </c>
      <c r="AL115" s="4">
        <f t="shared" si="658"/>
        <v>2.9279065924735348</v>
      </c>
      <c r="AM115" s="4">
        <f t="shared" si="658"/>
        <v>2.4878045156118809</v>
      </c>
      <c r="AN115" s="4">
        <f t="shared" si="658"/>
        <v>5.9778853079709275</v>
      </c>
      <c r="AO115" s="4">
        <f t="shared" si="658"/>
        <v>6.2322634061824553</v>
      </c>
      <c r="AP115" s="4">
        <f t="shared" si="658"/>
        <v>6.7787849664169153</v>
      </c>
      <c r="AQ115" s="4">
        <f t="shared" si="658"/>
        <v>7.1889014568851382</v>
      </c>
      <c r="AR115" s="4">
        <f t="shared" si="658"/>
        <v>6.6615990247806032</v>
      </c>
      <c r="AS115" s="4">
        <f t="shared" si="658"/>
        <v>7.1198042487073101</v>
      </c>
      <c r="AT115" s="4">
        <f t="shared" si="658"/>
        <v>7.7046453119939828</v>
      </c>
      <c r="AU115" s="4">
        <f t="shared" si="658"/>
        <v>7.1369230188616255</v>
      </c>
      <c r="AV115" s="4">
        <f t="shared" si="658"/>
        <v>7.475266036052103</v>
      </c>
      <c r="AW115" s="108">
        <f t="shared" si="658"/>
        <v>8.0893057461563806</v>
      </c>
      <c r="AX115" s="4">
        <f t="shared" si="658"/>
        <v>3.2280170182020731</v>
      </c>
      <c r="AY115" s="4">
        <f t="shared" si="658"/>
        <v>2.7428044784620975</v>
      </c>
      <c r="AZ115" s="4">
        <f t="shared" si="658"/>
        <v>6.986055665160225</v>
      </c>
      <c r="BA115" s="4">
        <f t="shared" si="658"/>
        <v>7.2833346296351253</v>
      </c>
      <c r="BB115" s="4">
        <f t="shared" si="658"/>
        <v>7.9220270510031288</v>
      </c>
      <c r="BC115" s="4">
        <f t="shared" si="658"/>
        <v>8.3220520490266594</v>
      </c>
      <c r="BD115" s="4">
        <f t="shared" si="658"/>
        <v>7.7116335710616477</v>
      </c>
      <c r="BE115" s="4">
        <f t="shared" si="658"/>
        <v>8.2420633934098007</v>
      </c>
      <c r="BF115" s="4">
        <f t="shared" si="658"/>
        <v>8.9190900292970365</v>
      </c>
      <c r="BG115" s="4">
        <f t="shared" si="658"/>
        <v>8.2618805097096892</v>
      </c>
      <c r="BH115" s="4">
        <f t="shared" si="658"/>
        <v>8.6535548449848161</v>
      </c>
      <c r="BI115" s="108">
        <f t="shared" si="658"/>
        <v>9.3643825643942833</v>
      </c>
      <c r="BJ115" s="4">
        <f t="shared" si="658"/>
        <v>3.4901320000800808</v>
      </c>
      <c r="BK115" s="4">
        <f t="shared" si="658"/>
        <v>2.9655202021132205</v>
      </c>
      <c r="BL115" s="4">
        <f t="shared" si="658"/>
        <v>7.553323385171236</v>
      </c>
      <c r="BM115" s="4">
        <f t="shared" si="658"/>
        <v>7.8747414015614989</v>
      </c>
      <c r="BN115" s="4">
        <f t="shared" ref="BN115:CS115" si="659">IFERROR(BN23/BN34,"")</f>
        <v>8.5652956475445823</v>
      </c>
      <c r="BO115" s="4">
        <f t="shared" si="659"/>
        <v>8.9978026754076215</v>
      </c>
      <c r="BP115" s="4">
        <f t="shared" si="659"/>
        <v>8.4211963992021719</v>
      </c>
      <c r="BQ115" s="4">
        <f t="shared" si="659"/>
        <v>9.0004321303642225</v>
      </c>
      <c r="BR115" s="4">
        <f t="shared" si="659"/>
        <v>9.7397533410727135</v>
      </c>
      <c r="BS115" s="4">
        <f t="shared" si="659"/>
        <v>9.0220726591690976</v>
      </c>
      <c r="BT115" s="4">
        <f t="shared" si="659"/>
        <v>9.4497857333815585</v>
      </c>
      <c r="BU115" s="108">
        <f t="shared" si="659"/>
        <v>10.226018132909331</v>
      </c>
      <c r="BV115" s="4">
        <f t="shared" si="659"/>
        <v>3.8824228368890843</v>
      </c>
      <c r="BW115" s="4">
        <f t="shared" si="659"/>
        <v>3.2988446728307483</v>
      </c>
      <c r="BX115" s="4">
        <f t="shared" si="659"/>
        <v>8.4023169336644852</v>
      </c>
      <c r="BY115" s="4">
        <f t="shared" si="659"/>
        <v>8.7598623350970151</v>
      </c>
      <c r="BZ115" s="4">
        <f t="shared" si="659"/>
        <v>9.5280348783285973</v>
      </c>
      <c r="CA115" s="4">
        <f t="shared" si="659"/>
        <v>10.009155696123445</v>
      </c>
      <c r="CB115" s="4">
        <f t="shared" si="659"/>
        <v>9.367738874472499</v>
      </c>
      <c r="CC115" s="4">
        <f t="shared" si="659"/>
        <v>10.212322315853511</v>
      </c>
      <c r="CD115" s="4">
        <f t="shared" si="659"/>
        <v>11.051191648941478</v>
      </c>
      <c r="CE115" s="4">
        <f t="shared" si="659"/>
        <v>10.236876698580904</v>
      </c>
      <c r="CF115" s="4">
        <f t="shared" si="659"/>
        <v>10.827299899308059</v>
      </c>
      <c r="CG115" s="108">
        <f t="shared" si="659"/>
        <v>11.716685248179795</v>
      </c>
      <c r="CH115" s="4">
        <f t="shared" si="659"/>
        <v>4.3587961189753743</v>
      </c>
      <c r="CI115" s="4">
        <f t="shared" si="659"/>
        <v>3.7036129141870804</v>
      </c>
      <c r="CJ115" s="4">
        <f t="shared" si="659"/>
        <v>9.4332812214251156</v>
      </c>
      <c r="CK115" s="4">
        <f t="shared" si="659"/>
        <v>9.83469744361342</v>
      </c>
      <c r="CL115" s="4">
        <f t="shared" si="659"/>
        <v>10.697124757899514</v>
      </c>
      <c r="CM115" s="4">
        <f t="shared" si="659"/>
        <v>11.237279100037792</v>
      </c>
      <c r="CN115" s="4">
        <f t="shared" si="659"/>
        <v>10.517160434370274</v>
      </c>
      <c r="CO115" s="4">
        <f t="shared" si="659"/>
        <v>11.465374264008735</v>
      </c>
      <c r="CP115" s="4">
        <f t="shared" si="659"/>
        <v>12.407172864266595</v>
      </c>
      <c r="CQ115" s="4">
        <f t="shared" si="659"/>
        <v>11.722800298886716</v>
      </c>
      <c r="CR115" s="4">
        <f t="shared" si="659"/>
        <v>12.398925788892219</v>
      </c>
      <c r="CS115" s="108">
        <f t="shared" si="659"/>
        <v>13.417408978694082</v>
      </c>
    </row>
    <row r="116" spans="1:97" x14ac:dyDescent="0.25">
      <c r="A116" t="s">
        <v>6</v>
      </c>
      <c r="B116" s="6">
        <f t="shared" ref="B116:AG116" si="660">IFERROR(B24/B35,"")</f>
        <v>5.2982176470588236</v>
      </c>
      <c r="C116" s="6">
        <f t="shared" si="660"/>
        <v>4.5244403669724766</v>
      </c>
      <c r="D116" s="6">
        <f t="shared" si="660"/>
        <v>8.0497071428571427</v>
      </c>
      <c r="E116" s="13">
        <f t="shared" si="660"/>
        <v>4.9107256637168142</v>
      </c>
      <c r="F116" s="13">
        <f t="shared" si="660"/>
        <v>5.9664605263157897</v>
      </c>
      <c r="G116" s="13">
        <f t="shared" si="660"/>
        <v>6.8822775330396482</v>
      </c>
      <c r="H116" s="13">
        <f t="shared" si="660"/>
        <v>8.2146923076923084</v>
      </c>
      <c r="I116" s="13">
        <f t="shared" si="660"/>
        <v>5.193763358778626</v>
      </c>
      <c r="J116" s="13">
        <f t="shared" si="660"/>
        <v>9.8362334630350183</v>
      </c>
      <c r="K116" s="13">
        <f t="shared" si="660"/>
        <v>8.1667072463768111</v>
      </c>
      <c r="L116" s="13">
        <f t="shared" si="660"/>
        <v>6.0068745387453877</v>
      </c>
      <c r="M116" s="100">
        <f t="shared" si="660"/>
        <v>11.019230769230813</v>
      </c>
      <c r="N116" s="13">
        <f t="shared" si="660"/>
        <v>2.6912761627906945</v>
      </c>
      <c r="O116" s="13">
        <f t="shared" si="660"/>
        <v>5.6449776119402983</v>
      </c>
      <c r="P116" s="13">
        <f t="shared" si="660"/>
        <v>4.1873916666666666</v>
      </c>
      <c r="Q116" s="13">
        <f t="shared" si="660"/>
        <v>4.1576890756302527</v>
      </c>
      <c r="R116" s="13">
        <f t="shared" si="660"/>
        <v>5.0802337278106506</v>
      </c>
      <c r="S116" s="13">
        <f t="shared" si="660"/>
        <v>8.1206927480916047</v>
      </c>
      <c r="T116" s="13">
        <f t="shared" si="660"/>
        <v>3.5286782786885245</v>
      </c>
      <c r="U116" s="13">
        <f t="shared" si="660"/>
        <v>4.1514484304932733</v>
      </c>
      <c r="V116" s="13">
        <f t="shared" si="660"/>
        <v>6.2400000000000011</v>
      </c>
      <c r="W116" s="13">
        <f t="shared" si="660"/>
        <v>5.2389999999999999</v>
      </c>
      <c r="X116" s="13">
        <f t="shared" si="660"/>
        <v>5.4080000000000004</v>
      </c>
      <c r="Y116" s="100">
        <f t="shared" si="660"/>
        <v>6.4349999999999987</v>
      </c>
      <c r="Z116" s="4">
        <f t="shared" si="660"/>
        <v>1.8922813658860935</v>
      </c>
      <c r="AA116" s="4">
        <f t="shared" si="660"/>
        <v>2.5224246387398774</v>
      </c>
      <c r="AB116" s="4">
        <f t="shared" si="660"/>
        <v>4.3722027071491212</v>
      </c>
      <c r="AC116" s="4">
        <f t="shared" si="660"/>
        <v>3.9713715131898</v>
      </c>
      <c r="AD116" s="4">
        <f t="shared" si="660"/>
        <v>4.2975913160589636</v>
      </c>
      <c r="AE116" s="4">
        <f t="shared" si="660"/>
        <v>4.5575955906805312</v>
      </c>
      <c r="AF116" s="4">
        <f t="shared" si="660"/>
        <v>4.1428543919286023</v>
      </c>
      <c r="AG116" s="4">
        <f t="shared" si="660"/>
        <v>4.4278126305268657</v>
      </c>
      <c r="AH116" s="4">
        <f t="shared" ref="AH116:BM116" si="661">IFERROR(AH24/AH35,"")</f>
        <v>4.7702301406209431</v>
      </c>
      <c r="AI116" s="4">
        <f t="shared" si="661"/>
        <v>4.3361391978244388</v>
      </c>
      <c r="AJ116" s="4">
        <f t="shared" si="661"/>
        <v>4.5619797810444611</v>
      </c>
      <c r="AK116" s="108">
        <f t="shared" si="661"/>
        <v>4.9147728841118994</v>
      </c>
      <c r="AL116" s="4">
        <f t="shared" si="661"/>
        <v>2.0073320729319684</v>
      </c>
      <c r="AM116" s="4">
        <f t="shared" si="661"/>
        <v>2.6500593254601155</v>
      </c>
      <c r="AN116" s="4">
        <f t="shared" si="661"/>
        <v>4.5484024762472313</v>
      </c>
      <c r="AO116" s="4">
        <f t="shared" si="661"/>
        <v>4.1314177851713492</v>
      </c>
      <c r="AP116" s="4">
        <f t="shared" si="661"/>
        <v>4.4707842460961391</v>
      </c>
      <c r="AQ116" s="4">
        <f t="shared" si="661"/>
        <v>4.7412666929849552</v>
      </c>
      <c r="AR116" s="4">
        <f t="shared" si="661"/>
        <v>4.393497082640283</v>
      </c>
      <c r="AS116" s="4">
        <f t="shared" si="661"/>
        <v>4.695695294673742</v>
      </c>
      <c r="AT116" s="4">
        <f t="shared" si="661"/>
        <v>5.0588290641285116</v>
      </c>
      <c r="AU116" s="4">
        <f t="shared" si="661"/>
        <v>4.6860656310888702</v>
      </c>
      <c r="AV116" s="4">
        <f t="shared" si="661"/>
        <v>4.9301315493747486</v>
      </c>
      <c r="AW116" s="108">
        <f t="shared" si="661"/>
        <v>5.3113950558597312</v>
      </c>
      <c r="AX116" s="4">
        <f t="shared" si="661"/>
        <v>2.2130836104074953</v>
      </c>
      <c r="AY116" s="4">
        <f t="shared" si="661"/>
        <v>2.9216904063197773</v>
      </c>
      <c r="AZ116" s="4">
        <f t="shared" si="661"/>
        <v>5.3154905538663275</v>
      </c>
      <c r="BA116" s="4">
        <f t="shared" si="661"/>
        <v>4.8281813946404979</v>
      </c>
      <c r="BB116" s="4">
        <f t="shared" si="661"/>
        <v>5.2247820092002542</v>
      </c>
      <c r="BC116" s="4">
        <f t="shared" si="661"/>
        <v>5.4886088554667101</v>
      </c>
      <c r="BD116" s="4">
        <f t="shared" si="661"/>
        <v>5.0860220602914579</v>
      </c>
      <c r="BE116" s="4">
        <f t="shared" si="661"/>
        <v>5.4358542654966913</v>
      </c>
      <c r="BF116" s="4">
        <f t="shared" si="661"/>
        <v>5.8562269953617694</v>
      </c>
      <c r="BG116" s="4">
        <f t="shared" si="661"/>
        <v>5.424706726189255</v>
      </c>
      <c r="BH116" s="4">
        <f t="shared" si="661"/>
        <v>5.7072435348449453</v>
      </c>
      <c r="BI116" s="108">
        <f t="shared" si="661"/>
        <v>6.1486037015396207</v>
      </c>
      <c r="BJ116" s="4">
        <f t="shared" si="661"/>
        <v>2.3927859995725842</v>
      </c>
      <c r="BK116" s="4">
        <f t="shared" si="661"/>
        <v>3.1589316673129435</v>
      </c>
      <c r="BL116" s="4">
        <f t="shared" si="661"/>
        <v>5.7471083868402744</v>
      </c>
      <c r="BM116" s="4">
        <f t="shared" si="661"/>
        <v>5.220229723885307</v>
      </c>
      <c r="BN116" s="4">
        <f t="shared" ref="BN116:CS116" si="662">IFERROR(BN24/BN35,"")</f>
        <v>5.649034308347316</v>
      </c>
      <c r="BO116" s="4">
        <f t="shared" si="662"/>
        <v>5.9342838945306093</v>
      </c>
      <c r="BP116" s="4">
        <f t="shared" si="662"/>
        <v>5.5539971221029969</v>
      </c>
      <c r="BQ116" s="4">
        <f t="shared" si="662"/>
        <v>5.936018088173574</v>
      </c>
      <c r="BR116" s="4">
        <f t="shared" si="662"/>
        <v>6.3950701536589962</v>
      </c>
      <c r="BS116" s="4">
        <f t="shared" si="662"/>
        <v>5.9238448414793812</v>
      </c>
      <c r="BT116" s="4">
        <f t="shared" si="662"/>
        <v>6.2323784269730984</v>
      </c>
      <c r="BU116" s="108">
        <f t="shared" si="662"/>
        <v>6.7143490253256859</v>
      </c>
      <c r="BV116" s="4">
        <f t="shared" si="662"/>
        <v>2.6617351459245429</v>
      </c>
      <c r="BW116" s="4">
        <f t="shared" si="662"/>
        <v>3.5139955867189192</v>
      </c>
      <c r="BX116" s="4">
        <f t="shared" si="662"/>
        <v>6.3930833695211211</v>
      </c>
      <c r="BY116" s="4">
        <f t="shared" si="662"/>
        <v>5.8069835448500164</v>
      </c>
      <c r="BZ116" s="4">
        <f t="shared" si="662"/>
        <v>6.2839857646055526</v>
      </c>
      <c r="CA116" s="4">
        <f t="shared" si="662"/>
        <v>6.601297404275849</v>
      </c>
      <c r="CB116" s="4">
        <f t="shared" si="662"/>
        <v>6.1782663986273736</v>
      </c>
      <c r="CC116" s="4">
        <f t="shared" si="662"/>
        <v>6.7352910517099698</v>
      </c>
      <c r="CD116" s="4">
        <f t="shared" si="662"/>
        <v>7.2561535597088742</v>
      </c>
      <c r="CE116" s="4">
        <f t="shared" si="662"/>
        <v>6.7214787016948989</v>
      </c>
      <c r="CF116" s="4">
        <f t="shared" si="662"/>
        <v>7.1408846950298228</v>
      </c>
      <c r="CG116" s="108">
        <f t="shared" si="662"/>
        <v>7.6931131114454603</v>
      </c>
      <c r="CH116" s="4">
        <f t="shared" si="662"/>
        <v>2.9883300483294843</v>
      </c>
      <c r="CI116" s="4">
        <f t="shared" si="662"/>
        <v>3.9451628452093304</v>
      </c>
      <c r="CJ116" s="4">
        <f t="shared" si="662"/>
        <v>7.1775146989613647</v>
      </c>
      <c r="CK116" s="4">
        <f t="shared" si="662"/>
        <v>6.5195004258031126</v>
      </c>
      <c r="CL116" s="4">
        <f t="shared" si="662"/>
        <v>7.0550308179226571</v>
      </c>
      <c r="CM116" s="4">
        <f t="shared" si="662"/>
        <v>7.4112765957804978</v>
      </c>
      <c r="CN116" s="4">
        <f t="shared" si="662"/>
        <v>6.9363396857389539</v>
      </c>
      <c r="CO116" s="4">
        <f t="shared" si="662"/>
        <v>7.5617112637547832</v>
      </c>
      <c r="CP116" s="4">
        <f t="shared" si="662"/>
        <v>8.1464836014851532</v>
      </c>
      <c r="CQ116" s="4">
        <f t="shared" si="662"/>
        <v>7.6971282211607202</v>
      </c>
      <c r="CR116" s="4">
        <f t="shared" si="662"/>
        <v>8.1774126720521814</v>
      </c>
      <c r="CS116" s="108">
        <f t="shared" si="662"/>
        <v>8.8097992520242183</v>
      </c>
    </row>
    <row r="117" spans="1:97" x14ac:dyDescent="0.25">
      <c r="A117" t="s">
        <v>7</v>
      </c>
      <c r="B117" s="6">
        <f t="shared" ref="B117:AG117" si="663">IFERROR(B25/B36,"")</f>
        <v>4.1451033210332104</v>
      </c>
      <c r="C117" s="6">
        <f t="shared" si="663"/>
        <v>2.6610794117647059</v>
      </c>
      <c r="D117" s="6">
        <f t="shared" si="663"/>
        <v>4.4387884615384614</v>
      </c>
      <c r="E117" s="13">
        <f t="shared" si="663"/>
        <v>2.920606413994169</v>
      </c>
      <c r="F117" s="13">
        <f t="shared" si="663"/>
        <v>3.5149638989169674</v>
      </c>
      <c r="G117" s="13">
        <f t="shared" si="663"/>
        <v>5.901559139784947</v>
      </c>
      <c r="H117" s="13">
        <f t="shared" si="663"/>
        <v>5.4647199999999998</v>
      </c>
      <c r="I117" s="13">
        <f t="shared" si="663"/>
        <v>3.0280604534005042</v>
      </c>
      <c r="J117" s="13">
        <f t="shared" si="663"/>
        <v>8.013208530805688</v>
      </c>
      <c r="K117" s="13">
        <f t="shared" si="663"/>
        <v>5.6231263858093135</v>
      </c>
      <c r="L117" s="13">
        <f t="shared" si="663"/>
        <v>8.529864440078585</v>
      </c>
      <c r="M117" s="100">
        <f t="shared" si="663"/>
        <v>8.067135245901639</v>
      </c>
      <c r="N117" s="13">
        <f t="shared" si="663"/>
        <v>2.0367464114832536</v>
      </c>
      <c r="O117" s="13">
        <f t="shared" si="663"/>
        <v>2.6288002812939522</v>
      </c>
      <c r="P117" s="13">
        <f t="shared" si="663"/>
        <v>6.6801204819277107</v>
      </c>
      <c r="Q117" s="13">
        <f t="shared" si="663"/>
        <v>5.4992391304347832</v>
      </c>
      <c r="R117" s="13">
        <f t="shared" si="663"/>
        <v>4.097053738317757</v>
      </c>
      <c r="S117" s="13">
        <f t="shared" si="663"/>
        <v>4.9593627760252366</v>
      </c>
      <c r="T117" s="13">
        <f t="shared" si="663"/>
        <v>3.2556662606577347</v>
      </c>
      <c r="U117" s="13">
        <f t="shared" si="663"/>
        <v>2.6862223806129792</v>
      </c>
      <c r="V117" s="13">
        <f t="shared" si="663"/>
        <v>7</v>
      </c>
      <c r="W117" s="13">
        <f t="shared" si="663"/>
        <v>4.7880000000000003</v>
      </c>
      <c r="X117" s="13">
        <f t="shared" si="663"/>
        <v>5.0539999999999994</v>
      </c>
      <c r="Y117" s="100">
        <f t="shared" si="663"/>
        <v>6.1740000000000004</v>
      </c>
      <c r="Z117" s="4">
        <f t="shared" si="663"/>
        <v>1.6966672530207969</v>
      </c>
      <c r="AA117" s="4">
        <f t="shared" si="663"/>
        <v>1.8547339242263408</v>
      </c>
      <c r="AB117" s="4">
        <f t="shared" si="663"/>
        <v>3.5363593488582228</v>
      </c>
      <c r="AC117" s="4">
        <f t="shared" si="663"/>
        <v>4.032129726803924</v>
      </c>
      <c r="AD117" s="4">
        <f t="shared" si="663"/>
        <v>4.343947759010093</v>
      </c>
      <c r="AE117" s="4">
        <f t="shared" si="663"/>
        <v>4.6067565984302048</v>
      </c>
      <c r="AF117" s="4">
        <f t="shared" si="663"/>
        <v>4.1875417479730555</v>
      </c>
      <c r="AG117" s="4">
        <f t="shared" si="663"/>
        <v>4.4755737200558583</v>
      </c>
      <c r="AH117" s="4">
        <f t="shared" ref="AH117:BM117" si="664">IFERROR(AH25/AH36,"")</f>
        <v>4.8028500483349426</v>
      </c>
      <c r="AI117" s="4">
        <f t="shared" si="664"/>
        <v>4.3657906939364635</v>
      </c>
      <c r="AJ117" s="4">
        <f t="shared" si="664"/>
        <v>4.6111880793472704</v>
      </c>
      <c r="AK117" s="108">
        <f t="shared" si="664"/>
        <v>4.9483812076495388</v>
      </c>
      <c r="AL117" s="4">
        <f t="shared" si="664"/>
        <v>1.7998246220044616</v>
      </c>
      <c r="AM117" s="4">
        <f t="shared" si="664"/>
        <v>1.9485834607921937</v>
      </c>
      <c r="AN117" s="4">
        <f t="shared" si="664"/>
        <v>3.6788746306172104</v>
      </c>
      <c r="AO117" s="4">
        <f t="shared" si="664"/>
        <v>4.1946245547941219</v>
      </c>
      <c r="AP117" s="4">
        <f t="shared" si="664"/>
        <v>4.5190088536982014</v>
      </c>
      <c r="AQ117" s="4">
        <f t="shared" si="664"/>
        <v>4.7924088893469419</v>
      </c>
      <c r="AR117" s="4">
        <f t="shared" si="664"/>
        <v>4.4408880237254262</v>
      </c>
      <c r="AS117" s="4">
        <f t="shared" si="664"/>
        <v>4.7463459301192374</v>
      </c>
      <c r="AT117" s="4">
        <f t="shared" si="664"/>
        <v>5.0934224762592066</v>
      </c>
      <c r="AU117" s="4">
        <f t="shared" si="664"/>
        <v>4.7181100029371361</v>
      </c>
      <c r="AV117" s="4">
        <f t="shared" si="664"/>
        <v>4.9833109573505965</v>
      </c>
      <c r="AW117" s="108">
        <f t="shared" si="664"/>
        <v>5.3477155711068569</v>
      </c>
      <c r="AX117" s="4">
        <f t="shared" si="664"/>
        <v>1.984306645759919</v>
      </c>
      <c r="AY117" s="4">
        <f t="shared" si="664"/>
        <v>2.1483132655233939</v>
      </c>
      <c r="AZ117" s="4">
        <f t="shared" si="664"/>
        <v>4.2993168370708039</v>
      </c>
      <c r="BA117" s="4">
        <f t="shared" si="664"/>
        <v>4.9020479859601513</v>
      </c>
      <c r="BB117" s="4">
        <f t="shared" si="664"/>
        <v>5.2313176242623802</v>
      </c>
      <c r="BC117" s="4">
        <f t="shared" si="664"/>
        <v>5.547812340530256</v>
      </c>
      <c r="BD117" s="4">
        <f t="shared" si="664"/>
        <v>5.1408829984651483</v>
      </c>
      <c r="BE117" s="4">
        <f t="shared" si="664"/>
        <v>5.4944887073542841</v>
      </c>
      <c r="BF117" s="4">
        <f t="shared" si="664"/>
        <v>5.8962731940795656</v>
      </c>
      <c r="BG117" s="4">
        <f t="shared" si="664"/>
        <v>5.4618020921501031</v>
      </c>
      <c r="BH117" s="4">
        <f t="shared" si="664"/>
        <v>5.7688053470029859</v>
      </c>
      <c r="BI117" s="108">
        <f t="shared" si="664"/>
        <v>6.1906492380025782</v>
      </c>
      <c r="BJ117" s="4">
        <f t="shared" si="664"/>
        <v>2.1454323453956241</v>
      </c>
      <c r="BK117" s="4">
        <f t="shared" si="664"/>
        <v>2.3227563026838931</v>
      </c>
      <c r="BL117" s="4">
        <f t="shared" si="664"/>
        <v>4.648421364240952</v>
      </c>
      <c r="BM117" s="4">
        <f t="shared" si="664"/>
        <v>5.3000942824201145</v>
      </c>
      <c r="BN117" s="4">
        <f t="shared" ref="BN117:CS117" si="665">IFERROR(BN25/BN36,"")</f>
        <v>5.6561006153524849</v>
      </c>
      <c r="BO117" s="4">
        <f t="shared" si="665"/>
        <v>5.99829470258131</v>
      </c>
      <c r="BP117" s="4">
        <f t="shared" si="665"/>
        <v>5.6139059249199228</v>
      </c>
      <c r="BQ117" s="4">
        <f t="shared" si="665"/>
        <v>6.000047602295365</v>
      </c>
      <c r="BR117" s="4">
        <f t="shared" si="665"/>
        <v>6.4388010832132148</v>
      </c>
      <c r="BS117" s="4">
        <f t="shared" si="665"/>
        <v>5.9643534262530187</v>
      </c>
      <c r="BT117" s="4">
        <f t="shared" si="665"/>
        <v>6.2996046645914241</v>
      </c>
      <c r="BU117" s="108">
        <f t="shared" si="665"/>
        <v>6.7602632556896713</v>
      </c>
      <c r="BV117" s="4">
        <f t="shared" si="665"/>
        <v>2.3865789410180924</v>
      </c>
      <c r="BW117" s="4">
        <f t="shared" si="665"/>
        <v>2.5838341111055634</v>
      </c>
      <c r="BX117" s="4">
        <f t="shared" si="665"/>
        <v>5.1709039255816363</v>
      </c>
      <c r="BY117" s="4">
        <f t="shared" si="665"/>
        <v>5.8958248797641373</v>
      </c>
      <c r="BZ117" s="4">
        <f t="shared" si="665"/>
        <v>6.2918463245181062</v>
      </c>
      <c r="CA117" s="4">
        <f t="shared" si="665"/>
        <v>6.6725030271514516</v>
      </c>
      <c r="CB117" s="4">
        <f t="shared" si="665"/>
        <v>6.2449089508809239</v>
      </c>
      <c r="CC117" s="4">
        <f t="shared" si="665"/>
        <v>6.8079420118492324</v>
      </c>
      <c r="CD117" s="4">
        <f t="shared" si="665"/>
        <v>7.3057727714657084</v>
      </c>
      <c r="CE117" s="4">
        <f t="shared" si="665"/>
        <v>6.7674416863911357</v>
      </c>
      <c r="CF117" s="4">
        <f t="shared" si="665"/>
        <v>7.2179106357582459</v>
      </c>
      <c r="CG117" s="108">
        <f t="shared" si="665"/>
        <v>7.7457203509980666</v>
      </c>
      <c r="CH117" s="4">
        <f t="shared" si="665"/>
        <v>2.6794121770810131</v>
      </c>
      <c r="CI117" s="4">
        <f t="shared" si="665"/>
        <v>2.9008705565382167</v>
      </c>
      <c r="CJ117" s="4">
        <f t="shared" si="665"/>
        <v>5.8053738372505057</v>
      </c>
      <c r="CK117" s="4">
        <f t="shared" si="665"/>
        <v>6.6192425925111982</v>
      </c>
      <c r="CL117" s="4">
        <f t="shared" si="665"/>
        <v>7.0638558685364803</v>
      </c>
      <c r="CM117" s="4">
        <f t="shared" si="665"/>
        <v>7.4912191485829362</v>
      </c>
      <c r="CN117" s="4">
        <f t="shared" si="665"/>
        <v>7.0111592791540138</v>
      </c>
      <c r="CO117" s="4">
        <f t="shared" si="665"/>
        <v>7.6432764967031375</v>
      </c>
      <c r="CP117" s="4">
        <f t="shared" si="665"/>
        <v>8.2021910905245523</v>
      </c>
      <c r="CQ117" s="4">
        <f t="shared" si="665"/>
        <v>7.7497629169375566</v>
      </c>
      <c r="CR117" s="4">
        <f t="shared" si="665"/>
        <v>8.2656192361811023</v>
      </c>
      <c r="CS117" s="108">
        <f t="shared" si="665"/>
        <v>8.870042642826844</v>
      </c>
    </row>
    <row r="118" spans="1:97" x14ac:dyDescent="0.25">
      <c r="A118" t="s">
        <v>8</v>
      </c>
      <c r="B118" s="6">
        <f t="shared" ref="B118:AG118" si="666">IFERROR(B26/B37,"")</f>
        <v>2.4204748858447487</v>
      </c>
      <c r="C118" s="6">
        <f t="shared" si="666"/>
        <v>2.0335540540540542</v>
      </c>
      <c r="D118" s="6">
        <f t="shared" si="666"/>
        <v>3.5324690909090908</v>
      </c>
      <c r="E118" s="13">
        <f t="shared" si="666"/>
        <v>7.8448360927152319</v>
      </c>
      <c r="F118" s="13">
        <f t="shared" si="666"/>
        <v>4.3261281250000003</v>
      </c>
      <c r="G118" s="13">
        <f t="shared" si="666"/>
        <v>4.6370642570281122</v>
      </c>
      <c r="H118" s="13">
        <f t="shared" si="666"/>
        <v>5.8922531120331945</v>
      </c>
      <c r="I118" s="13">
        <f t="shared" si="666"/>
        <v>3.0479574468085104</v>
      </c>
      <c r="J118" s="13">
        <f t="shared" si="666"/>
        <v>6.5023785046728975</v>
      </c>
      <c r="K118" s="13">
        <f t="shared" si="666"/>
        <v>3.9401776859504132</v>
      </c>
      <c r="L118" s="13">
        <f t="shared" si="666"/>
        <v>7.9721564986737405</v>
      </c>
      <c r="M118" s="100">
        <f t="shared" si="666"/>
        <v>8.6926903553299493</v>
      </c>
      <c r="N118" s="13">
        <f t="shared" si="666"/>
        <v>2.5446328871892927</v>
      </c>
      <c r="O118" s="13">
        <f t="shared" si="666"/>
        <v>2.342115234375</v>
      </c>
      <c r="P118" s="13">
        <f t="shared" si="666"/>
        <v>5.0057450381679391</v>
      </c>
      <c r="Q118" s="13">
        <f t="shared" si="666"/>
        <v>2.0575721393034825</v>
      </c>
      <c r="R118" s="13">
        <f t="shared" si="666"/>
        <v>2.6512443609022558</v>
      </c>
      <c r="S118" s="13">
        <f t="shared" si="666"/>
        <v>3.6038308157099697</v>
      </c>
      <c r="T118" s="13">
        <f t="shared" si="666"/>
        <v>2.9135930851063829</v>
      </c>
      <c r="U118" s="13">
        <f t="shared" si="666"/>
        <v>2.7690724070450101</v>
      </c>
      <c r="V118" s="13">
        <f t="shared" si="666"/>
        <v>4.0040000000000004</v>
      </c>
      <c r="W118" s="13">
        <f t="shared" si="666"/>
        <v>2.8079999999999998</v>
      </c>
      <c r="X118" s="13">
        <f t="shared" si="666"/>
        <v>2.964</v>
      </c>
      <c r="Y118" s="100">
        <f t="shared" si="666"/>
        <v>3.8219999999999996</v>
      </c>
      <c r="Z118" s="4">
        <f t="shared" si="666"/>
        <v>1.3714361963075774</v>
      </c>
      <c r="AA118" s="4">
        <f t="shared" si="666"/>
        <v>1.3616469902091353</v>
      </c>
      <c r="AB118" s="4">
        <f t="shared" si="666"/>
        <v>2.832225739635001</v>
      </c>
      <c r="AC118" s="4">
        <f t="shared" si="666"/>
        <v>2.8104393877916545</v>
      </c>
      <c r="AD118" s="4">
        <f t="shared" si="666"/>
        <v>2.8385437816695709</v>
      </c>
      <c r="AE118" s="4">
        <f t="shared" si="666"/>
        <v>3.0102756804605799</v>
      </c>
      <c r="AF118" s="4">
        <f t="shared" si="666"/>
        <v>2.7363405935386673</v>
      </c>
      <c r="AG118" s="4">
        <f t="shared" si="666"/>
        <v>2.9245544967979407</v>
      </c>
      <c r="AH118" s="4">
        <f t="shared" ref="AH118:BM118" si="667">IFERROR(AH26/AH37,"")</f>
        <v>3.1999500452464145</v>
      </c>
      <c r="AI118" s="4">
        <f t="shared" si="667"/>
        <v>2.9087545911289907</v>
      </c>
      <c r="AJ118" s="4">
        <f t="shared" si="667"/>
        <v>3.0131714226054149</v>
      </c>
      <c r="AK118" s="108">
        <f t="shared" si="667"/>
        <v>3.296911731567425</v>
      </c>
      <c r="AL118" s="4">
        <f t="shared" si="667"/>
        <v>1.527560492895232</v>
      </c>
      <c r="AM118" s="4">
        <f t="shared" si="667"/>
        <v>1.5020736443094032</v>
      </c>
      <c r="AN118" s="4">
        <f t="shared" si="667"/>
        <v>3.0936826587894064</v>
      </c>
      <c r="AO118" s="4">
        <f t="shared" si="667"/>
        <v>3.0698850998756408</v>
      </c>
      <c r="AP118" s="4">
        <f t="shared" si="667"/>
        <v>3.1005839508743978</v>
      </c>
      <c r="AQ118" s="4">
        <f t="shared" si="667"/>
        <v>3.2881692799022986</v>
      </c>
      <c r="AR118" s="4">
        <f t="shared" si="667"/>
        <v>3.0469836594201452</v>
      </c>
      <c r="AS118" s="4">
        <f t="shared" si="667"/>
        <v>3.2565645460469277</v>
      </c>
      <c r="AT118" s="4">
        <f t="shared" si="667"/>
        <v>3.5632243741330134</v>
      </c>
      <c r="AU118" s="4">
        <f t="shared" si="667"/>
        <v>3.3006656409647546</v>
      </c>
      <c r="AV118" s="4">
        <f t="shared" si="667"/>
        <v>3.4191510742301561</v>
      </c>
      <c r="AW118" s="108">
        <f t="shared" si="667"/>
        <v>3.7411211337201631</v>
      </c>
      <c r="AX118" s="4">
        <f t="shared" si="667"/>
        <v>1.6841354434169933</v>
      </c>
      <c r="AY118" s="4">
        <f t="shared" si="667"/>
        <v>1.6560361928511171</v>
      </c>
      <c r="AZ118" s="4">
        <f t="shared" si="667"/>
        <v>3.6154322391942406</v>
      </c>
      <c r="BA118" s="4">
        <f t="shared" si="667"/>
        <v>3.5876212219696688</v>
      </c>
      <c r="BB118" s="4">
        <f t="shared" si="667"/>
        <v>3.5893134961309756</v>
      </c>
      <c r="BC118" s="4">
        <f t="shared" si="667"/>
        <v>3.8064669626468994</v>
      </c>
      <c r="BD118" s="4">
        <f t="shared" si="667"/>
        <v>3.5272644587362461</v>
      </c>
      <c r="BE118" s="4">
        <f t="shared" si="667"/>
        <v>3.7698805326175751</v>
      </c>
      <c r="BF118" s="4">
        <f t="shared" si="667"/>
        <v>4.1248776161057306</v>
      </c>
      <c r="BG118" s="4">
        <f t="shared" si="667"/>
        <v>3.8209330626218256</v>
      </c>
      <c r="BH118" s="4">
        <f t="shared" si="667"/>
        <v>3.9580947623056852</v>
      </c>
      <c r="BI118" s="108">
        <f t="shared" si="667"/>
        <v>4.3308153524228041</v>
      </c>
      <c r="BJ118" s="4">
        <f t="shared" si="667"/>
        <v>1.8208872414224537</v>
      </c>
      <c r="BK118" s="4">
        <f t="shared" si="667"/>
        <v>1.7905063317106276</v>
      </c>
      <c r="BL118" s="4">
        <f t="shared" si="667"/>
        <v>3.9090053370168136</v>
      </c>
      <c r="BM118" s="4">
        <f t="shared" si="667"/>
        <v>3.878936065193606</v>
      </c>
      <c r="BN118" s="4">
        <f t="shared" ref="BN118:CS118" si="668">IFERROR(BN26/BN37,"")</f>
        <v>3.88076575201681</v>
      </c>
      <c r="BO118" s="4">
        <f t="shared" si="668"/>
        <v>4.1155520800138277</v>
      </c>
      <c r="BP118" s="4">
        <f t="shared" si="668"/>
        <v>3.8518151161134866</v>
      </c>
      <c r="BQ118" s="4">
        <f t="shared" si="668"/>
        <v>4.1167547801847837</v>
      </c>
      <c r="BR118" s="4">
        <f t="shared" si="668"/>
        <v>4.5044158553188511</v>
      </c>
      <c r="BS118" s="4">
        <f t="shared" si="668"/>
        <v>4.1725047555797854</v>
      </c>
      <c r="BT118" s="4">
        <f t="shared" si="668"/>
        <v>4.3222869775749553</v>
      </c>
      <c r="BU118" s="108">
        <f t="shared" si="668"/>
        <v>4.7293023346299305</v>
      </c>
      <c r="BV118" s="4">
        <f t="shared" si="668"/>
        <v>2.0255549673583371</v>
      </c>
      <c r="BW118" s="4">
        <f t="shared" si="668"/>
        <v>1.9917592433949023</v>
      </c>
      <c r="BX118" s="4">
        <f t="shared" si="668"/>
        <v>4.3483775368975026</v>
      </c>
      <c r="BY118" s="4">
        <f t="shared" si="668"/>
        <v>4.3149284789213667</v>
      </c>
      <c r="BZ118" s="4">
        <f t="shared" si="668"/>
        <v>4.3169638225434994</v>
      </c>
      <c r="CA118" s="4">
        <f t="shared" si="668"/>
        <v>4.5781401338073815</v>
      </c>
      <c r="CB118" s="4">
        <f t="shared" si="668"/>
        <v>4.2847591351646415</v>
      </c>
      <c r="CC118" s="4">
        <f t="shared" si="668"/>
        <v>4.6710675778271042</v>
      </c>
      <c r="CD118" s="4">
        <f t="shared" si="668"/>
        <v>5.1109264414058231</v>
      </c>
      <c r="CE118" s="4">
        <f t="shared" si="668"/>
        <v>4.7343241759090926</v>
      </c>
      <c r="CF118" s="4">
        <f t="shared" si="668"/>
        <v>4.952355394870013</v>
      </c>
      <c r="CG118" s="108">
        <f t="shared" si="668"/>
        <v>5.4187021945536058</v>
      </c>
      <c r="CH118" s="4">
        <f t="shared" si="668"/>
        <v>2.2740905618532068</v>
      </c>
      <c r="CI118" s="4">
        <f t="shared" si="668"/>
        <v>2.2361481025594578</v>
      </c>
      <c r="CJ118" s="4">
        <f t="shared" si="668"/>
        <v>4.8819234606748285</v>
      </c>
      <c r="CK118" s="4">
        <f t="shared" si="668"/>
        <v>4.8443702032850213</v>
      </c>
      <c r="CL118" s="4">
        <f t="shared" si="668"/>
        <v>4.8466552835695902</v>
      </c>
      <c r="CM118" s="4">
        <f t="shared" si="668"/>
        <v>5.1398779282255491</v>
      </c>
      <c r="CN118" s="4">
        <f t="shared" si="668"/>
        <v>4.8104990810493451</v>
      </c>
      <c r="CO118" s="4">
        <f t="shared" si="668"/>
        <v>5.244207569626492</v>
      </c>
      <c r="CP118" s="4">
        <f t="shared" si="668"/>
        <v>5.7380371157663221</v>
      </c>
      <c r="CQ118" s="4">
        <f t="shared" si="668"/>
        <v>5.4215302673390031</v>
      </c>
      <c r="CR118" s="4">
        <f t="shared" si="668"/>
        <v>5.6712095898569768</v>
      </c>
      <c r="CS118" s="108">
        <f t="shared" si="668"/>
        <v>6.2052484929018412</v>
      </c>
    </row>
    <row r="119" spans="1:97" x14ac:dyDescent="0.25">
      <c r="A119" t="s">
        <v>1</v>
      </c>
      <c r="B119" s="6">
        <f t="shared" ref="B119:AG119" si="669">IFERROR(B27/B38,"")</f>
        <v>3.407437869822485</v>
      </c>
      <c r="C119" s="6">
        <f t="shared" si="669"/>
        <v>3.6211576086956523</v>
      </c>
      <c r="D119" s="6">
        <f t="shared" si="669"/>
        <v>4.3756133333333338</v>
      </c>
      <c r="E119" s="13">
        <f t="shared" si="669"/>
        <v>7.6273274509803919</v>
      </c>
      <c r="F119" s="13">
        <f t="shared" si="669"/>
        <v>4.2316666666666665</v>
      </c>
      <c r="G119" s="13">
        <f t="shared" si="669"/>
        <v>3.5781587301587301</v>
      </c>
      <c r="H119" s="13">
        <f t="shared" si="669"/>
        <v>6.4126157407407405</v>
      </c>
      <c r="I119" s="13">
        <f t="shared" si="669"/>
        <v>3.4290967741935487</v>
      </c>
      <c r="J119" s="13">
        <f t="shared" si="669"/>
        <v>7.4977086776859503</v>
      </c>
      <c r="K119" s="13">
        <f t="shared" si="669"/>
        <v>6.3719433962264151</v>
      </c>
      <c r="L119" s="13">
        <f t="shared" si="669"/>
        <v>8.9208033333333336</v>
      </c>
      <c r="M119" s="100">
        <f t="shared" si="669"/>
        <v>9.828736842105263</v>
      </c>
      <c r="N119" s="13">
        <f t="shared" si="669"/>
        <v>1.9719178082191782</v>
      </c>
      <c r="O119" s="13">
        <f t="shared" si="669"/>
        <v>3.1697131979695432</v>
      </c>
      <c r="P119" s="13">
        <f t="shared" si="669"/>
        <v>6.438784090909091</v>
      </c>
      <c r="Q119" s="13">
        <f t="shared" si="669"/>
        <v>3.1960477876106195</v>
      </c>
      <c r="R119" s="13">
        <f t="shared" si="669"/>
        <v>5.057856127886323</v>
      </c>
      <c r="S119" s="13">
        <f t="shared" si="669"/>
        <v>4.7009134199134204</v>
      </c>
      <c r="T119" s="13">
        <f t="shared" si="669"/>
        <v>2.8617603423680458</v>
      </c>
      <c r="U119" s="13">
        <f t="shared" si="669"/>
        <v>2.0070321543408363</v>
      </c>
      <c r="V119" s="13">
        <f t="shared" si="669"/>
        <v>5.04</v>
      </c>
      <c r="W119" s="13">
        <f t="shared" si="669"/>
        <v>4.1999999999999993</v>
      </c>
      <c r="X119" s="13">
        <f t="shared" si="669"/>
        <v>4.4099999999999993</v>
      </c>
      <c r="Y119" s="100">
        <f t="shared" si="669"/>
        <v>5.52</v>
      </c>
      <c r="Z119" s="4">
        <f t="shared" si="669"/>
        <v>1.6258560917671407</v>
      </c>
      <c r="AA119" s="4">
        <f t="shared" si="669"/>
        <v>1.9716144489448932</v>
      </c>
      <c r="AB119" s="4">
        <f t="shared" si="669"/>
        <v>4.1009580538053774</v>
      </c>
      <c r="AC119" s="4">
        <f t="shared" si="669"/>
        <v>3.9947284174718654</v>
      </c>
      <c r="AD119" s="4">
        <f t="shared" si="669"/>
        <v>4.3450353710040126</v>
      </c>
      <c r="AE119" s="4">
        <f t="shared" si="669"/>
        <v>4.6079100109497553</v>
      </c>
      <c r="AF119" s="4">
        <f t="shared" si="669"/>
        <v>4.1885901999533282</v>
      </c>
      <c r="AG119" s="4">
        <f t="shared" si="669"/>
        <v>4.4766942877808047</v>
      </c>
      <c r="AH119" s="4">
        <f t="shared" ref="AH119:BM119" si="670">IFERROR(AH27/AH38,"")</f>
        <v>4.8444227471342298</v>
      </c>
      <c r="AI119" s="4">
        <f t="shared" si="670"/>
        <v>4.4035802771450152</v>
      </c>
      <c r="AJ119" s="4">
        <f t="shared" si="670"/>
        <v>4.6123426013948512</v>
      </c>
      <c r="AK119" s="108">
        <f t="shared" si="670"/>
        <v>4.9912136007951435</v>
      </c>
      <c r="AL119" s="4">
        <f t="shared" si="670"/>
        <v>1.8109435492539119</v>
      </c>
      <c r="AM119" s="4">
        <f t="shared" si="670"/>
        <v>2.1749470470645798</v>
      </c>
      <c r="AN119" s="4">
        <f t="shared" si="670"/>
        <v>4.4795379965424216</v>
      </c>
      <c r="AO119" s="4">
        <f t="shared" si="670"/>
        <v>4.3635017713307809</v>
      </c>
      <c r="AP119" s="4">
        <f t="shared" si="670"/>
        <v>4.7461473112782482</v>
      </c>
      <c r="AQ119" s="4">
        <f t="shared" si="670"/>
        <v>5.0332892236105815</v>
      </c>
      <c r="AR119" s="4">
        <f t="shared" si="670"/>
        <v>4.6640999024030299</v>
      </c>
      <c r="AS119" s="4">
        <f t="shared" si="670"/>
        <v>4.9849110068011209</v>
      </c>
      <c r="AT119" s="4">
        <f t="shared" si="670"/>
        <v>5.3943858395026432</v>
      </c>
      <c r="AU119" s="4">
        <f t="shared" si="670"/>
        <v>4.9968966657861476</v>
      </c>
      <c r="AV119" s="4">
        <f t="shared" si="670"/>
        <v>5.2337865817937868</v>
      </c>
      <c r="AW119" s="108">
        <f t="shared" si="670"/>
        <v>5.6637047652982764</v>
      </c>
      <c r="AX119" s="4">
        <f t="shared" si="670"/>
        <v>1.9965652630524375</v>
      </c>
      <c r="AY119" s="4">
        <f t="shared" si="670"/>
        <v>2.397879119388699</v>
      </c>
      <c r="AZ119" s="4">
        <f t="shared" si="670"/>
        <v>5.2350120796593007</v>
      </c>
      <c r="BA119" s="4">
        <f t="shared" si="670"/>
        <v>5.0994063450657166</v>
      </c>
      <c r="BB119" s="4">
        <f t="shared" si="670"/>
        <v>5.4942587812184813</v>
      </c>
      <c r="BC119" s="4">
        <f t="shared" si="670"/>
        <v>5.8266614374822003</v>
      </c>
      <c r="BD119" s="4">
        <f t="shared" si="670"/>
        <v>5.3992786495193075</v>
      </c>
      <c r="BE119" s="4">
        <f t="shared" si="670"/>
        <v>5.7706576042481483</v>
      </c>
      <c r="BF119" s="4">
        <f t="shared" si="670"/>
        <v>6.2446759074542477</v>
      </c>
      <c r="BG119" s="4">
        <f t="shared" si="670"/>
        <v>5.7845325027306878</v>
      </c>
      <c r="BH119" s="4">
        <f t="shared" si="670"/>
        <v>6.0587621917490324</v>
      </c>
      <c r="BI119" s="108">
        <f t="shared" si="670"/>
        <v>6.5564462289284169</v>
      </c>
      <c r="BJ119" s="4">
        <f t="shared" si="670"/>
        <v>2.1586863624122952</v>
      </c>
      <c r="BK119" s="4">
        <f t="shared" si="670"/>
        <v>2.5925869038830611</v>
      </c>
      <c r="BL119" s="4">
        <f t="shared" si="670"/>
        <v>5.6600950605276354</v>
      </c>
      <c r="BM119" s="4">
        <f t="shared" si="670"/>
        <v>5.5134781402850512</v>
      </c>
      <c r="BN119" s="4">
        <f t="shared" ref="BN119:CS119" si="671">IFERROR(BN27/BN38,"")</f>
        <v>5.9403925942534217</v>
      </c>
      <c r="BO119" s="4">
        <f t="shared" si="671"/>
        <v>6.2997863462057531</v>
      </c>
      <c r="BP119" s="4">
        <f t="shared" si="671"/>
        <v>5.8960770766188766</v>
      </c>
      <c r="BQ119" s="4">
        <f t="shared" si="671"/>
        <v>6.3016273517302261</v>
      </c>
      <c r="BR119" s="4">
        <f t="shared" si="671"/>
        <v>6.8192610270509268</v>
      </c>
      <c r="BS119" s="4">
        <f t="shared" si="671"/>
        <v>6.3167789073719423</v>
      </c>
      <c r="BT119" s="4">
        <f t="shared" si="671"/>
        <v>6.6162410185362424</v>
      </c>
      <c r="BU119" s="108">
        <f t="shared" si="671"/>
        <v>7.1597179593445777</v>
      </c>
      <c r="BV119" s="4">
        <f t="shared" si="671"/>
        <v>2.4013227095474368</v>
      </c>
      <c r="BW119" s="4">
        <f t="shared" si="671"/>
        <v>2.8839936718795167</v>
      </c>
      <c r="BX119" s="4">
        <f t="shared" si="671"/>
        <v>6.2962897453309417</v>
      </c>
      <c r="BY119" s="4">
        <f t="shared" si="671"/>
        <v>6.1331930832530919</v>
      </c>
      <c r="BZ119" s="4">
        <f t="shared" si="671"/>
        <v>6.6080927218475054</v>
      </c>
      <c r="CA119" s="4">
        <f t="shared" si="671"/>
        <v>7.0078823315192809</v>
      </c>
      <c r="CB119" s="4">
        <f t="shared" si="671"/>
        <v>6.5587961400308386</v>
      </c>
      <c r="CC119" s="4">
        <f t="shared" si="671"/>
        <v>7.1501288713859994</v>
      </c>
      <c r="CD119" s="4">
        <f t="shared" si="671"/>
        <v>7.7374608858212781</v>
      </c>
      <c r="CE119" s="4">
        <f t="shared" si="671"/>
        <v>7.1673205536917619</v>
      </c>
      <c r="CF119" s="4">
        <f t="shared" si="671"/>
        <v>7.5807037042903076</v>
      </c>
      <c r="CG119" s="108">
        <f t="shared" si="671"/>
        <v>8.2034043657141549</v>
      </c>
      <c r="CH119" s="4">
        <f t="shared" si="671"/>
        <v>2.6959650060089073</v>
      </c>
      <c r="CI119" s="4">
        <f t="shared" si="671"/>
        <v>3.2378596954191332</v>
      </c>
      <c r="CJ119" s="4">
        <f t="shared" si="671"/>
        <v>7.0688444970830471</v>
      </c>
      <c r="CK119" s="4">
        <f t="shared" si="671"/>
        <v>6.8857358745682458</v>
      </c>
      <c r="CL119" s="4">
        <f t="shared" si="671"/>
        <v>7.4189056988181932</v>
      </c>
      <c r="CM119" s="4">
        <f t="shared" si="671"/>
        <v>7.8677494935966958</v>
      </c>
      <c r="CN119" s="4">
        <f t="shared" si="671"/>
        <v>7.3635604264126213</v>
      </c>
      <c r="CO119" s="4">
        <f t="shared" si="671"/>
        <v>8.0274496839050613</v>
      </c>
      <c r="CP119" s="4">
        <f t="shared" si="671"/>
        <v>8.6868473365115495</v>
      </c>
      <c r="CQ119" s="4">
        <f t="shared" si="671"/>
        <v>8.2076858013423344</v>
      </c>
      <c r="CR119" s="4">
        <f t="shared" si="671"/>
        <v>8.6810731697828629</v>
      </c>
      <c r="CS119" s="108">
        <f t="shared" si="671"/>
        <v>9.3941613230150249</v>
      </c>
    </row>
    <row r="120" spans="1:97" x14ac:dyDescent="0.25">
      <c r="A120" t="s">
        <v>2</v>
      </c>
      <c r="B120" s="6">
        <f t="shared" ref="B120:AG120" si="672">IFERROR(B28/B39,"")</f>
        <v>0.47460526315789475</v>
      </c>
      <c r="C120" s="6">
        <f t="shared" si="672"/>
        <v>1.4496410256410257</v>
      </c>
      <c r="D120" s="6">
        <f t="shared" si="672"/>
        <v>1.2725949367088607</v>
      </c>
      <c r="E120" s="13">
        <f t="shared" si="672"/>
        <v>0.60564102564102562</v>
      </c>
      <c r="F120" s="13">
        <f t="shared" si="672"/>
        <v>-0.34982000000000002</v>
      </c>
      <c r="G120" s="13">
        <f t="shared" si="672"/>
        <v>2.841933884297521</v>
      </c>
      <c r="H120" s="13">
        <f t="shared" si="672"/>
        <v>3.8517647058823528</v>
      </c>
      <c r="I120" s="13">
        <f t="shared" si="672"/>
        <v>3.9380909090909091</v>
      </c>
      <c r="J120" s="13">
        <f t="shared" si="672"/>
        <v>12.583060344827587</v>
      </c>
      <c r="K120" s="13">
        <f t="shared" si="672"/>
        <v>3.4396280000000004</v>
      </c>
      <c r="L120" s="13">
        <f t="shared" si="672"/>
        <v>15.87968656716418</v>
      </c>
      <c r="M120" s="100">
        <f t="shared" si="672"/>
        <v>12.91937573964497</v>
      </c>
      <c r="N120" s="13">
        <f t="shared" si="672"/>
        <v>4.197111111111111</v>
      </c>
      <c r="O120" s="13">
        <f t="shared" si="672"/>
        <v>3.8760633484162899</v>
      </c>
      <c r="P120" s="13">
        <f t="shared" si="672"/>
        <v>7.6595152838427945</v>
      </c>
      <c r="Q120" s="13">
        <f t="shared" si="672"/>
        <v>1.645592156862745</v>
      </c>
      <c r="R120" s="13">
        <f t="shared" si="672"/>
        <v>4.0088852459016397</v>
      </c>
      <c r="S120" s="13">
        <f t="shared" si="672"/>
        <v>5.3240182370820675</v>
      </c>
      <c r="T120" s="13">
        <f t="shared" si="672"/>
        <v>2.1859625668449199</v>
      </c>
      <c r="U120" s="13">
        <f t="shared" si="672"/>
        <v>5.2738941176470595</v>
      </c>
      <c r="V120" s="13">
        <f t="shared" si="672"/>
        <v>4.7600000000000007</v>
      </c>
      <c r="W120" s="13">
        <f t="shared" si="672"/>
        <v>4.2</v>
      </c>
      <c r="X120" s="13">
        <f t="shared" si="672"/>
        <v>4.4625000000000004</v>
      </c>
      <c r="Y120" s="100">
        <f t="shared" si="672"/>
        <v>5.6524999999999999</v>
      </c>
      <c r="Z120" s="4">
        <f t="shared" si="672"/>
        <v>2.8501450614407897</v>
      </c>
      <c r="AA120" s="4">
        <f t="shared" si="672"/>
        <v>2.3751208845339908</v>
      </c>
      <c r="AB120" s="4">
        <f t="shared" si="672"/>
        <v>4.9402514398307007</v>
      </c>
      <c r="AC120" s="4">
        <f t="shared" si="672"/>
        <v>4.8879987803709524</v>
      </c>
      <c r="AD120" s="4">
        <f t="shared" si="672"/>
        <v>5.642147163628187</v>
      </c>
      <c r="AE120" s="4">
        <f t="shared" si="672"/>
        <v>5.9834970670276917</v>
      </c>
      <c r="AF120" s="4">
        <f t="shared" si="672"/>
        <v>5.4389988339281716</v>
      </c>
      <c r="AG120" s="4">
        <f t="shared" si="672"/>
        <v>5.813109864833284</v>
      </c>
      <c r="AH120" s="4">
        <f t="shared" ref="AH120:BM120" si="673">IFERROR(AH28/AH39,"")</f>
        <v>6.2381935236992181</v>
      </c>
      <c r="AI120" s="4">
        <f t="shared" si="673"/>
        <v>5.6705179130425893</v>
      </c>
      <c r="AJ120" s="4">
        <f t="shared" si="673"/>
        <v>5.9892529068475975</v>
      </c>
      <c r="AK120" s="108">
        <f t="shared" si="673"/>
        <v>6.427217025660827</v>
      </c>
      <c r="AL120" s="4">
        <f t="shared" si="673"/>
        <v>3.1746055752352089</v>
      </c>
      <c r="AM120" s="4">
        <f t="shared" si="673"/>
        <v>2.6200671013559815</v>
      </c>
      <c r="AN120" s="4">
        <f t="shared" si="673"/>
        <v>5.3963107514986728</v>
      </c>
      <c r="AO120" s="4">
        <f t="shared" si="673"/>
        <v>5.3392343877808965</v>
      </c>
      <c r="AP120" s="4">
        <f t="shared" si="673"/>
        <v>6.1630019790385218</v>
      </c>
      <c r="AQ120" s="4">
        <f t="shared" si="673"/>
        <v>6.5358635987703533</v>
      </c>
      <c r="AR120" s="4">
        <f t="shared" si="673"/>
        <v>6.0564611765498686</v>
      </c>
      <c r="AS120" s="4">
        <f t="shared" si="673"/>
        <v>6.4730431622384828</v>
      </c>
      <c r="AT120" s="4">
        <f t="shared" si="673"/>
        <v>6.9463844434771715</v>
      </c>
      <c r="AU120" s="4">
        <f t="shared" si="673"/>
        <v>6.4345351440563823</v>
      </c>
      <c r="AV120" s="4">
        <f t="shared" si="673"/>
        <v>6.7962148972517085</v>
      </c>
      <c r="AW120" s="108">
        <f t="shared" si="673"/>
        <v>7.2931881116132384</v>
      </c>
      <c r="AX120" s="4">
        <f t="shared" si="673"/>
        <v>3.5000026466968186</v>
      </c>
      <c r="AY120" s="4">
        <f t="shared" si="673"/>
        <v>2.8886239792449699</v>
      </c>
      <c r="AZ120" s="4">
        <f t="shared" si="673"/>
        <v>6.3063985597389252</v>
      </c>
      <c r="BA120" s="4">
        <f t="shared" si="673"/>
        <v>6.2396962672801459</v>
      </c>
      <c r="BB120" s="4">
        <f t="shared" si="673"/>
        <v>7.134445165984471</v>
      </c>
      <c r="BC120" s="4">
        <f t="shared" si="673"/>
        <v>7.5660790985265312</v>
      </c>
      <c r="BD120" s="4">
        <f t="shared" si="673"/>
        <v>7.0111108695035425</v>
      </c>
      <c r="BE120" s="4">
        <f t="shared" si="673"/>
        <v>7.4933565906863251</v>
      </c>
      <c r="BF120" s="4">
        <f t="shared" si="673"/>
        <v>8.0413082913802629</v>
      </c>
      <c r="BG120" s="4">
        <f t="shared" si="673"/>
        <v>7.448778746138272</v>
      </c>
      <c r="BH120" s="4">
        <f t="shared" si="673"/>
        <v>7.8674682704310115</v>
      </c>
      <c r="BI120" s="108">
        <f t="shared" si="673"/>
        <v>8.4427768877062768</v>
      </c>
      <c r="BJ120" s="4">
        <f t="shared" si="673"/>
        <v>3.7842028616086005</v>
      </c>
      <c r="BK120" s="4">
        <f t="shared" si="673"/>
        <v>3.1231802463596612</v>
      </c>
      <c r="BL120" s="4">
        <f t="shared" si="673"/>
        <v>6.8184781227897266</v>
      </c>
      <c r="BM120" s="4">
        <f t="shared" si="673"/>
        <v>6.7463596041832954</v>
      </c>
      <c r="BN120" s="4">
        <f t="shared" ref="BN120:CS120" si="674">IFERROR(BN28/BN39,"")</f>
        <v>7.7137621134624093</v>
      </c>
      <c r="BO120" s="4">
        <f t="shared" si="674"/>
        <v>8.1804447213268858</v>
      </c>
      <c r="BP120" s="4">
        <f t="shared" si="674"/>
        <v>7.6562172028283051</v>
      </c>
      <c r="BQ120" s="4">
        <f t="shared" si="674"/>
        <v>8.1828353173085553</v>
      </c>
      <c r="BR120" s="4">
        <f t="shared" si="674"/>
        <v>8.7812051498867465</v>
      </c>
      <c r="BS120" s="4">
        <f t="shared" si="674"/>
        <v>8.1341557761279475</v>
      </c>
      <c r="BT120" s="4">
        <f t="shared" si="674"/>
        <v>8.5913697609299096</v>
      </c>
      <c r="BU120" s="108">
        <f t="shared" si="674"/>
        <v>9.2196136746979072</v>
      </c>
      <c r="BV120" s="4">
        <f t="shared" si="674"/>
        <v>4.2095472632534072</v>
      </c>
      <c r="BW120" s="4">
        <f t="shared" si="674"/>
        <v>3.4742257060504875</v>
      </c>
      <c r="BX120" s="4">
        <f t="shared" si="674"/>
        <v>7.5848750637912925</v>
      </c>
      <c r="BY120" s="4">
        <f t="shared" si="674"/>
        <v>7.5046504236934979</v>
      </c>
      <c r="BZ120" s="4">
        <f t="shared" si="674"/>
        <v>8.5807889750155848</v>
      </c>
      <c r="CA120" s="4">
        <f t="shared" si="674"/>
        <v>9.0999267080040287</v>
      </c>
      <c r="CB120" s="4">
        <f t="shared" si="674"/>
        <v>8.5167760164262063</v>
      </c>
      <c r="CC120" s="4">
        <f t="shared" si="674"/>
        <v>9.2846377271135214</v>
      </c>
      <c r="CD120" s="4">
        <f t="shared" si="674"/>
        <v>9.9635768609086934</v>
      </c>
      <c r="CE120" s="4">
        <f t="shared" si="674"/>
        <v>9.229403583072024</v>
      </c>
      <c r="CF120" s="4">
        <f t="shared" si="674"/>
        <v>9.8437509137201857</v>
      </c>
      <c r="CG120" s="108">
        <f t="shared" si="674"/>
        <v>10.563575199285973</v>
      </c>
      <c r="CH120" s="4">
        <f t="shared" si="674"/>
        <v>4.7260587124546012</v>
      </c>
      <c r="CI120" s="4">
        <f t="shared" si="674"/>
        <v>3.9005132001828824</v>
      </c>
      <c r="CJ120" s="4">
        <f t="shared" si="674"/>
        <v>8.515539234118485</v>
      </c>
      <c r="CK120" s="4">
        <f t="shared" si="674"/>
        <v>8.4254710306806899</v>
      </c>
      <c r="CL120" s="4">
        <f t="shared" si="674"/>
        <v>9.6336517822499985</v>
      </c>
      <c r="CM120" s="4">
        <f t="shared" si="674"/>
        <v>10.216487715076125</v>
      </c>
      <c r="CN120" s="4">
        <f t="shared" si="674"/>
        <v>9.5617844336417033</v>
      </c>
      <c r="CO120" s="4">
        <f t="shared" si="674"/>
        <v>10.423862776230349</v>
      </c>
      <c r="CP120" s="4">
        <f t="shared" si="674"/>
        <v>11.186107741742193</v>
      </c>
      <c r="CQ120" s="4">
        <f t="shared" si="674"/>
        <v>10.569088430769263</v>
      </c>
      <c r="CR120" s="4">
        <f t="shared" si="674"/>
        <v>11.272610733850327</v>
      </c>
      <c r="CS120" s="108">
        <f t="shared" si="674"/>
        <v>12.09692039376313</v>
      </c>
    </row>
    <row r="121" spans="1:97" s="5" customFormat="1" x14ac:dyDescent="0.25">
      <c r="A121" s="1" t="s">
        <v>3</v>
      </c>
      <c r="B121" s="7">
        <f t="shared" ref="B121:AG121" si="675">IFERROR(B29/B40,"")</f>
        <v>4.5430639229422063</v>
      </c>
      <c r="C121" s="7">
        <f t="shared" si="675"/>
        <v>3.4044713216957612</v>
      </c>
      <c r="D121" s="7">
        <f t="shared" si="675"/>
        <v>6.1126536438767847</v>
      </c>
      <c r="E121" s="14">
        <f t="shared" si="675"/>
        <v>6.5344604125083166</v>
      </c>
      <c r="F121" s="14">
        <f t="shared" si="675"/>
        <v>4.9545435229609316</v>
      </c>
      <c r="G121" s="14">
        <f t="shared" si="675"/>
        <v>5.6924855218855219</v>
      </c>
      <c r="H121" s="14">
        <f t="shared" si="675"/>
        <v>8.4965326599326598</v>
      </c>
      <c r="I121" s="14">
        <f t="shared" si="675"/>
        <v>4.2926062340966924</v>
      </c>
      <c r="J121" s="14">
        <f t="shared" si="675"/>
        <v>9.7682142032332582</v>
      </c>
      <c r="K121" s="14">
        <f t="shared" si="675"/>
        <v>6.4383401727861775</v>
      </c>
      <c r="L121" s="14">
        <f t="shared" si="675"/>
        <v>10.02268216318787</v>
      </c>
      <c r="M121" s="101">
        <f t="shared" si="675"/>
        <v>10.974869981751835</v>
      </c>
      <c r="N121" s="14">
        <f t="shared" si="675"/>
        <v>3.0535205047318605</v>
      </c>
      <c r="O121" s="14">
        <f t="shared" si="675"/>
        <v>3.2741211267605634</v>
      </c>
      <c r="P121" s="14">
        <f t="shared" si="675"/>
        <v>7.2408866755201418</v>
      </c>
      <c r="Q121" s="14">
        <f t="shared" si="675"/>
        <v>5.2643840670859587</v>
      </c>
      <c r="R121" s="14">
        <f t="shared" si="675"/>
        <v>5.2981350164654222</v>
      </c>
      <c r="S121" s="14">
        <f t="shared" si="675"/>
        <v>7.0044129325014373</v>
      </c>
      <c r="T121" s="14">
        <f t="shared" si="675"/>
        <v>4.0036643922163284</v>
      </c>
      <c r="U121" s="14">
        <f t="shared" si="675"/>
        <v>3.98289395973155</v>
      </c>
      <c r="V121" s="14">
        <f t="shared" si="675"/>
        <v>6.4461938826492844</v>
      </c>
      <c r="W121" s="14">
        <f t="shared" si="675"/>
        <v>5.1898846287939326</v>
      </c>
      <c r="X121" s="14">
        <f t="shared" si="675"/>
        <v>5.3062165196472364</v>
      </c>
      <c r="Y121" s="101">
        <f t="shared" si="675"/>
        <v>6.3561433808796197</v>
      </c>
      <c r="Z121" s="5">
        <f t="shared" si="675"/>
        <v>1.888740523388555</v>
      </c>
      <c r="AA121" s="5">
        <f t="shared" si="675"/>
        <v>1.9647366184537809</v>
      </c>
      <c r="AB121" s="5">
        <f t="shared" si="675"/>
        <v>4.0893752667001815</v>
      </c>
      <c r="AC121" s="5">
        <f t="shared" si="675"/>
        <v>4.2055387786583349</v>
      </c>
      <c r="AD121" s="5">
        <f t="shared" si="675"/>
        <v>4.7142099519094298</v>
      </c>
      <c r="AE121" s="5">
        <f t="shared" si="675"/>
        <v>5.1024832854997904</v>
      </c>
      <c r="AF121" s="5">
        <f t="shared" si="675"/>
        <v>4.4705324097200974</v>
      </c>
      <c r="AG121" s="5">
        <f t="shared" si="675"/>
        <v>4.7828752406191057</v>
      </c>
      <c r="AH121" s="5">
        <f t="shared" ref="AH121:BM121" si="676">IFERROR(AH29/AH40,"")</f>
        <v>5.1717415009479222</v>
      </c>
      <c r="AI121" s="5">
        <f t="shared" si="676"/>
        <v>4.658220596182626</v>
      </c>
      <c r="AJ121" s="5">
        <f t="shared" si="676"/>
        <v>4.9503278573708114</v>
      </c>
      <c r="AK121" s="109">
        <f t="shared" si="676"/>
        <v>5.3849345924881087</v>
      </c>
      <c r="AL121" s="5">
        <f t="shared" si="676"/>
        <v>2.2158618354624693</v>
      </c>
      <c r="AM121" s="5">
        <f t="shared" si="676"/>
        <v>2.2273255648863621</v>
      </c>
      <c r="AN121" s="5">
        <f t="shared" si="676"/>
        <v>4.5796301993035575</v>
      </c>
      <c r="AO121" s="5">
        <f t="shared" si="676"/>
        <v>4.6077859027860848</v>
      </c>
      <c r="AP121" s="5">
        <f t="shared" si="676"/>
        <v>5.1261406970148178</v>
      </c>
      <c r="AQ121" s="5">
        <f t="shared" si="676"/>
        <v>5.4249027398595411</v>
      </c>
      <c r="AR121" s="5">
        <f t="shared" si="676"/>
        <v>4.8879750278609961</v>
      </c>
      <c r="AS121" s="5">
        <f t="shared" si="676"/>
        <v>5.2201486271205599</v>
      </c>
      <c r="AT121" s="5">
        <f t="shared" si="676"/>
        <v>5.6760421017412792</v>
      </c>
      <c r="AU121" s="5">
        <f t="shared" si="676"/>
        <v>5.2092530966359183</v>
      </c>
      <c r="AV121" s="5">
        <f t="shared" si="676"/>
        <v>5.5251857088501533</v>
      </c>
      <c r="AW121" s="109">
        <f t="shared" si="676"/>
        <v>5.958512143951066</v>
      </c>
      <c r="AX121" s="5">
        <f t="shared" si="676"/>
        <v>2.469083446926073</v>
      </c>
      <c r="AY121" s="5">
        <f t="shared" si="676"/>
        <v>2.4935191796025875</v>
      </c>
      <c r="AZ121" s="5">
        <f t="shared" si="676"/>
        <v>5.4237622704817605</v>
      </c>
      <c r="BA121" s="5">
        <f t="shared" si="676"/>
        <v>5.4879660290098249</v>
      </c>
      <c r="BB121" s="5">
        <f t="shared" si="676"/>
        <v>6.0099169960625511</v>
      </c>
      <c r="BC121" s="5">
        <f t="shared" si="676"/>
        <v>6.2961760851078212</v>
      </c>
      <c r="BD121" s="5">
        <f t="shared" si="676"/>
        <v>5.6870072165103025</v>
      </c>
      <c r="BE121" s="5">
        <f t="shared" si="676"/>
        <v>6.0216543841541563</v>
      </c>
      <c r="BF121" s="5">
        <f t="shared" si="676"/>
        <v>6.5444971317195</v>
      </c>
      <c r="BG121" s="5">
        <f t="shared" si="676"/>
        <v>6.0359591391625553</v>
      </c>
      <c r="BH121" s="5">
        <f t="shared" si="676"/>
        <v>6.3481709222898459</v>
      </c>
      <c r="BI121" s="109">
        <f t="shared" si="676"/>
        <v>6.8585809657956407</v>
      </c>
      <c r="BJ121" s="5">
        <f t="shared" si="676"/>
        <v>2.6267647413691768</v>
      </c>
      <c r="BK121" s="5">
        <f t="shared" si="676"/>
        <v>2.6711436503971195</v>
      </c>
      <c r="BL121" s="5">
        <f t="shared" si="676"/>
        <v>5.8051444492717792</v>
      </c>
      <c r="BM121" s="5">
        <f t="shared" si="676"/>
        <v>5.9089453192507406</v>
      </c>
      <c r="BN121" s="5">
        <f t="shared" ref="BN121:CS121" si="677">IFERROR(BN29/BN40,"")</f>
        <v>6.4846842032230763</v>
      </c>
      <c r="BO121" s="5">
        <f t="shared" si="677"/>
        <v>6.8164640894471349</v>
      </c>
      <c r="BP121" s="5">
        <f t="shared" si="677"/>
        <v>6.2413725473996919</v>
      </c>
      <c r="BQ121" s="5">
        <f t="shared" si="677"/>
        <v>6.6193236224582153</v>
      </c>
      <c r="BR121" s="5">
        <f t="shared" si="677"/>
        <v>7.198080425433881</v>
      </c>
      <c r="BS121" s="5">
        <f t="shared" si="677"/>
        <v>6.6484808077864601</v>
      </c>
      <c r="BT121" s="5">
        <f t="shared" si="677"/>
        <v>6.9939466328846756</v>
      </c>
      <c r="BU121" s="109">
        <f t="shared" si="677"/>
        <v>7.5597048201527803</v>
      </c>
      <c r="BV121" s="5">
        <f t="shared" si="677"/>
        <v>2.9733033594769398</v>
      </c>
      <c r="BW121" s="5">
        <f t="shared" si="677"/>
        <v>3.0034612737394579</v>
      </c>
      <c r="BX121" s="5">
        <f t="shared" si="677"/>
        <v>6.5090429666752847</v>
      </c>
      <c r="BY121" s="5">
        <f t="shared" si="677"/>
        <v>6.6216177235828955</v>
      </c>
      <c r="BZ121" s="5">
        <f t="shared" si="677"/>
        <v>7.2550675643363016</v>
      </c>
      <c r="CA121" s="5">
        <f t="shared" si="677"/>
        <v>7.6147150711212737</v>
      </c>
      <c r="CB121" s="5">
        <f t="shared" si="677"/>
        <v>6.9680570293041955</v>
      </c>
      <c r="CC121" s="5">
        <f t="shared" si="677"/>
        <v>7.5326031317123983</v>
      </c>
      <c r="CD121" s="5">
        <f t="shared" si="677"/>
        <v>8.184544080237167</v>
      </c>
      <c r="CE121" s="5">
        <f t="shared" si="677"/>
        <v>7.5576418140960282</v>
      </c>
      <c r="CF121" s="5">
        <f t="shared" si="677"/>
        <v>8.0207796625334762</v>
      </c>
      <c r="CG121" s="109">
        <f t="shared" si="677"/>
        <v>8.6807839592378322</v>
      </c>
      <c r="CH121" s="5">
        <f t="shared" si="677"/>
        <v>3.3295806924230904</v>
      </c>
      <c r="CI121" s="5">
        <f t="shared" si="677"/>
        <v>3.3679962642867585</v>
      </c>
      <c r="CJ121" s="5">
        <f t="shared" si="677"/>
        <v>7.2953309457993694</v>
      </c>
      <c r="CK121" s="5">
        <f t="shared" si="677"/>
        <v>7.4262214777131117</v>
      </c>
      <c r="CL121" s="5">
        <f t="shared" si="677"/>
        <v>8.1360911803084139</v>
      </c>
      <c r="CM121" s="5">
        <f t="shared" si="677"/>
        <v>8.5415164672758657</v>
      </c>
      <c r="CN121" s="5">
        <f t="shared" si="677"/>
        <v>7.8184833398325972</v>
      </c>
      <c r="CO121" s="5">
        <f t="shared" si="677"/>
        <v>8.452627661279708</v>
      </c>
      <c r="CP121" s="5">
        <f t="shared" si="677"/>
        <v>9.1856980641792951</v>
      </c>
      <c r="CQ121" s="5">
        <f t="shared" si="677"/>
        <v>8.6545942881870026</v>
      </c>
      <c r="CR121" s="5">
        <f t="shared" si="677"/>
        <v>9.1868390684505918</v>
      </c>
      <c r="CS121" s="109">
        <f t="shared" si="677"/>
        <v>9.9447973268491641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3:CS110"/>
  <sheetViews>
    <sheetView showGridLines="0" tabSelected="1" zoomScale="70" zoomScaleNormal="70" workbookViewId="0">
      <pane xSplit="1" ySplit="6" topLeftCell="N7" activePane="bottomRight" state="frozen"/>
      <selection pane="topRight" activeCell="B1" sqref="B1"/>
      <selection pane="bottomLeft" activeCell="A4" sqref="A4"/>
      <selection pane="bottomRight" activeCell="U21" sqref="U21"/>
    </sheetView>
  </sheetViews>
  <sheetFormatPr defaultColWidth="9.140625" defaultRowHeight="15" x14ac:dyDescent="0.25"/>
  <cols>
    <col min="1" max="1" width="21" customWidth="1"/>
    <col min="2" max="12" width="9.140625" hidden="1" customWidth="1"/>
    <col min="13" max="13" width="9.140625" style="36" hidden="1" customWidth="1"/>
    <col min="14" max="24" width="8.5703125" customWidth="1"/>
    <col min="25" max="25" width="8.5703125" style="36" customWidth="1"/>
    <col min="37" max="37" width="9.140625" style="36"/>
    <col min="49" max="49" width="9.140625" style="36"/>
    <col min="61" max="61" width="9.140625" style="36"/>
    <col min="73" max="73" width="9.140625" style="36"/>
    <col min="85" max="85" width="9.140625" style="36"/>
    <col min="97" max="97" width="9.140625" style="36"/>
  </cols>
  <sheetData>
    <row r="3" spans="1:97" s="258" customFormat="1" ht="15.75" x14ac:dyDescent="0.25">
      <c r="A3" s="258" t="s">
        <v>114</v>
      </c>
      <c r="M3" s="259"/>
      <c r="T3" s="258">
        <v>1</v>
      </c>
      <c r="U3" s="258">
        <v>2</v>
      </c>
      <c r="V3" s="258">
        <v>0</v>
      </c>
      <c r="W3" s="258">
        <v>1</v>
      </c>
      <c r="X3" s="258">
        <v>1</v>
      </c>
      <c r="Y3" s="259">
        <v>1</v>
      </c>
      <c r="Z3" s="258">
        <v>0</v>
      </c>
      <c r="AA3" s="258">
        <v>0</v>
      </c>
      <c r="AB3" s="258">
        <v>1</v>
      </c>
      <c r="AC3" s="258">
        <v>2</v>
      </c>
      <c r="AD3" s="258">
        <v>1</v>
      </c>
      <c r="AE3" s="258">
        <v>2</v>
      </c>
      <c r="AF3" s="258">
        <v>1</v>
      </c>
      <c r="AG3" s="258">
        <v>1</v>
      </c>
      <c r="AH3" s="258">
        <v>1</v>
      </c>
      <c r="AI3" s="258">
        <v>1</v>
      </c>
      <c r="AJ3" s="258">
        <v>1</v>
      </c>
      <c r="AK3" s="259">
        <v>1</v>
      </c>
      <c r="AL3" s="258">
        <v>0</v>
      </c>
      <c r="AM3" s="258">
        <v>0</v>
      </c>
      <c r="AN3" s="258">
        <v>2</v>
      </c>
      <c r="AO3" s="258">
        <v>1</v>
      </c>
      <c r="AP3" s="258">
        <v>2</v>
      </c>
      <c r="AQ3" s="258">
        <v>2</v>
      </c>
      <c r="AR3" s="258">
        <v>1</v>
      </c>
      <c r="AS3" s="258">
        <v>1</v>
      </c>
      <c r="AT3" s="258">
        <v>2</v>
      </c>
      <c r="AU3" s="258">
        <v>1</v>
      </c>
      <c r="AV3" s="258">
        <v>1</v>
      </c>
      <c r="AW3" s="259">
        <v>1</v>
      </c>
      <c r="AX3" s="258">
        <v>0</v>
      </c>
      <c r="AY3" s="258">
        <v>0</v>
      </c>
      <c r="AZ3" s="258">
        <v>1</v>
      </c>
      <c r="BB3" s="258">
        <v>1</v>
      </c>
      <c r="BD3" s="258">
        <v>1</v>
      </c>
      <c r="BF3" s="258">
        <v>1</v>
      </c>
      <c r="BI3" s="259"/>
      <c r="BL3" s="258">
        <v>2</v>
      </c>
      <c r="BO3" s="258">
        <v>2</v>
      </c>
      <c r="BR3" s="258">
        <v>1</v>
      </c>
      <c r="BU3" s="259"/>
      <c r="BX3" s="258">
        <v>1</v>
      </c>
      <c r="CA3" s="258">
        <v>1</v>
      </c>
      <c r="CD3" s="258">
        <v>1</v>
      </c>
      <c r="CG3" s="259"/>
      <c r="CJ3" s="258">
        <v>1</v>
      </c>
      <c r="CM3" s="258">
        <v>1</v>
      </c>
      <c r="CP3" s="258">
        <v>1</v>
      </c>
      <c r="CS3" s="259"/>
    </row>
    <row r="4" spans="1:97" s="258" customFormat="1" ht="15.75" x14ac:dyDescent="0.25">
      <c r="A4" s="258" t="s">
        <v>115</v>
      </c>
      <c r="M4" s="259"/>
      <c r="T4" s="258">
        <f>T3</f>
        <v>1</v>
      </c>
      <c r="U4" s="258">
        <f>T4+U3</f>
        <v>3</v>
      </c>
      <c r="V4" s="258">
        <f t="shared" ref="V4:CG4" si="0">U4+V3</f>
        <v>3</v>
      </c>
      <c r="W4" s="258">
        <f t="shared" si="0"/>
        <v>4</v>
      </c>
      <c r="X4" s="258">
        <f t="shared" si="0"/>
        <v>5</v>
      </c>
      <c r="Y4" s="259">
        <f t="shared" si="0"/>
        <v>6</v>
      </c>
      <c r="Z4" s="258">
        <f t="shared" si="0"/>
        <v>6</v>
      </c>
      <c r="AA4" s="258">
        <f t="shared" si="0"/>
        <v>6</v>
      </c>
      <c r="AB4" s="258">
        <f t="shared" si="0"/>
        <v>7</v>
      </c>
      <c r="AC4" s="258">
        <f t="shared" si="0"/>
        <v>9</v>
      </c>
      <c r="AD4" s="258">
        <f t="shared" si="0"/>
        <v>10</v>
      </c>
      <c r="AE4" s="258">
        <f t="shared" si="0"/>
        <v>12</v>
      </c>
      <c r="AF4" s="258">
        <f t="shared" si="0"/>
        <v>13</v>
      </c>
      <c r="AG4" s="258">
        <f t="shared" si="0"/>
        <v>14</v>
      </c>
      <c r="AH4" s="258">
        <f t="shared" si="0"/>
        <v>15</v>
      </c>
      <c r="AI4" s="258">
        <f t="shared" si="0"/>
        <v>16</v>
      </c>
      <c r="AJ4" s="258">
        <f t="shared" si="0"/>
        <v>17</v>
      </c>
      <c r="AK4" s="259">
        <f t="shared" si="0"/>
        <v>18</v>
      </c>
      <c r="AL4" s="258">
        <f t="shared" si="0"/>
        <v>18</v>
      </c>
      <c r="AM4" s="258">
        <f t="shared" si="0"/>
        <v>18</v>
      </c>
      <c r="AN4" s="258">
        <f t="shared" si="0"/>
        <v>20</v>
      </c>
      <c r="AO4" s="258">
        <f t="shared" si="0"/>
        <v>21</v>
      </c>
      <c r="AP4" s="258">
        <f t="shared" si="0"/>
        <v>23</v>
      </c>
      <c r="AQ4" s="258">
        <f t="shared" si="0"/>
        <v>25</v>
      </c>
      <c r="AR4" s="258">
        <f t="shared" si="0"/>
        <v>26</v>
      </c>
      <c r="AS4" s="258">
        <f t="shared" si="0"/>
        <v>27</v>
      </c>
      <c r="AT4" s="258">
        <f t="shared" si="0"/>
        <v>29</v>
      </c>
      <c r="AU4" s="258">
        <f t="shared" si="0"/>
        <v>30</v>
      </c>
      <c r="AV4" s="258">
        <f t="shared" si="0"/>
        <v>31</v>
      </c>
      <c r="AW4" s="259">
        <f t="shared" si="0"/>
        <v>32</v>
      </c>
      <c r="AX4" s="258">
        <f t="shared" si="0"/>
        <v>32</v>
      </c>
      <c r="AY4" s="258">
        <f t="shared" si="0"/>
        <v>32</v>
      </c>
      <c r="AZ4" s="258">
        <f t="shared" si="0"/>
        <v>33</v>
      </c>
      <c r="BA4" s="258">
        <f t="shared" si="0"/>
        <v>33</v>
      </c>
      <c r="BB4" s="258">
        <f t="shared" si="0"/>
        <v>34</v>
      </c>
      <c r="BC4" s="258">
        <f t="shared" si="0"/>
        <v>34</v>
      </c>
      <c r="BD4" s="258">
        <f t="shared" si="0"/>
        <v>35</v>
      </c>
      <c r="BE4" s="258">
        <f t="shared" si="0"/>
        <v>35</v>
      </c>
      <c r="BF4" s="258">
        <f t="shared" si="0"/>
        <v>36</v>
      </c>
      <c r="BG4" s="258">
        <f t="shared" si="0"/>
        <v>36</v>
      </c>
      <c r="BH4" s="258">
        <f t="shared" si="0"/>
        <v>36</v>
      </c>
      <c r="BI4" s="259">
        <f t="shared" si="0"/>
        <v>36</v>
      </c>
      <c r="BJ4" s="258">
        <f t="shared" si="0"/>
        <v>36</v>
      </c>
      <c r="BK4" s="258">
        <f t="shared" si="0"/>
        <v>36</v>
      </c>
      <c r="BL4" s="258">
        <f t="shared" si="0"/>
        <v>38</v>
      </c>
      <c r="BM4" s="258">
        <f t="shared" si="0"/>
        <v>38</v>
      </c>
      <c r="BN4" s="258">
        <f t="shared" si="0"/>
        <v>38</v>
      </c>
      <c r="BO4" s="258">
        <f t="shared" si="0"/>
        <v>40</v>
      </c>
      <c r="BP4" s="258">
        <f t="shared" si="0"/>
        <v>40</v>
      </c>
      <c r="BQ4" s="258">
        <f t="shared" si="0"/>
        <v>40</v>
      </c>
      <c r="BR4" s="258">
        <f t="shared" si="0"/>
        <v>41</v>
      </c>
      <c r="BS4" s="258">
        <f t="shared" si="0"/>
        <v>41</v>
      </c>
      <c r="BT4" s="258">
        <f t="shared" si="0"/>
        <v>41</v>
      </c>
      <c r="BU4" s="259">
        <f t="shared" si="0"/>
        <v>41</v>
      </c>
      <c r="BV4" s="258">
        <f t="shared" si="0"/>
        <v>41</v>
      </c>
      <c r="BW4" s="258">
        <f t="shared" si="0"/>
        <v>41</v>
      </c>
      <c r="BX4" s="258">
        <f t="shared" si="0"/>
        <v>42</v>
      </c>
      <c r="BY4" s="258">
        <f t="shared" si="0"/>
        <v>42</v>
      </c>
      <c r="BZ4" s="258">
        <f t="shared" si="0"/>
        <v>42</v>
      </c>
      <c r="CA4" s="258">
        <f t="shared" si="0"/>
        <v>43</v>
      </c>
      <c r="CB4" s="258">
        <f t="shared" si="0"/>
        <v>43</v>
      </c>
      <c r="CC4" s="258">
        <f t="shared" si="0"/>
        <v>43</v>
      </c>
      <c r="CD4" s="258">
        <f t="shared" si="0"/>
        <v>44</v>
      </c>
      <c r="CE4" s="258">
        <f t="shared" si="0"/>
        <v>44</v>
      </c>
      <c r="CF4" s="258">
        <f t="shared" si="0"/>
        <v>44</v>
      </c>
      <c r="CG4" s="259">
        <f t="shared" si="0"/>
        <v>44</v>
      </c>
      <c r="CH4" s="258">
        <f t="shared" ref="CH4:CS4" si="1">CG4+CH3</f>
        <v>44</v>
      </c>
      <c r="CI4" s="258">
        <f t="shared" si="1"/>
        <v>44</v>
      </c>
      <c r="CJ4" s="258">
        <f t="shared" si="1"/>
        <v>45</v>
      </c>
      <c r="CK4" s="258">
        <f t="shared" si="1"/>
        <v>45</v>
      </c>
      <c r="CL4" s="258">
        <f t="shared" si="1"/>
        <v>45</v>
      </c>
      <c r="CM4" s="258">
        <f t="shared" si="1"/>
        <v>46</v>
      </c>
      <c r="CN4" s="258">
        <f t="shared" si="1"/>
        <v>46</v>
      </c>
      <c r="CO4" s="258">
        <f t="shared" si="1"/>
        <v>46</v>
      </c>
      <c r="CP4" s="258">
        <f t="shared" si="1"/>
        <v>47</v>
      </c>
      <c r="CQ4" s="258">
        <f t="shared" si="1"/>
        <v>47</v>
      </c>
      <c r="CR4" s="258">
        <f t="shared" si="1"/>
        <v>47</v>
      </c>
      <c r="CS4" s="259">
        <f t="shared" si="1"/>
        <v>47</v>
      </c>
    </row>
    <row r="5" spans="1:97" s="4" customFormat="1" x14ac:dyDescent="0.25">
      <c r="A5"/>
      <c r="B5"/>
      <c r="C5" s="12"/>
      <c r="D5" s="12"/>
      <c r="E5" s="12"/>
      <c r="F5" s="12"/>
      <c r="G5" s="12"/>
      <c r="H5" s="12"/>
      <c r="I5" s="12"/>
      <c r="J5" s="12"/>
      <c r="K5" s="12"/>
      <c r="L5" s="12"/>
      <c r="M5" s="1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12"/>
    </row>
    <row r="6" spans="1:97" s="104" customFormat="1" x14ac:dyDescent="0.25">
      <c r="A6" s="104" t="s">
        <v>40</v>
      </c>
      <c r="B6" s="104">
        <v>42005</v>
      </c>
      <c r="C6" s="104">
        <v>42036</v>
      </c>
      <c r="D6" s="104">
        <v>42064</v>
      </c>
      <c r="E6" s="104">
        <v>42095</v>
      </c>
      <c r="F6" s="104">
        <v>42125</v>
      </c>
      <c r="G6" s="104">
        <v>42156</v>
      </c>
      <c r="H6" s="104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104">
        <v>42370</v>
      </c>
      <c r="O6" s="104">
        <v>42401</v>
      </c>
      <c r="P6" s="104">
        <v>42430</v>
      </c>
      <c r="Q6" s="104">
        <v>42461</v>
      </c>
      <c r="R6" s="104">
        <v>42491</v>
      </c>
      <c r="S6" s="104">
        <v>42522</v>
      </c>
      <c r="T6" s="104">
        <v>42552</v>
      </c>
      <c r="U6" s="104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7" spans="1:97" s="15" customFormat="1" x14ac:dyDescent="0.25">
      <c r="A7" s="15" t="s">
        <v>41</v>
      </c>
      <c r="M7" s="96"/>
      <c r="T7" s="15">
        <f>S11</f>
        <v>554</v>
      </c>
      <c r="U7" s="15">
        <f>T11</f>
        <v>533.56000000000006</v>
      </c>
      <c r="V7" s="15">
        <f t="shared" ref="V7:CG7" si="2">U11</f>
        <v>588.40440000000001</v>
      </c>
      <c r="W7" s="15">
        <f t="shared" si="2"/>
        <v>646.22385599999996</v>
      </c>
      <c r="X7" s="15">
        <f t="shared" si="2"/>
        <v>676.45446679999998</v>
      </c>
      <c r="Y7" s="96">
        <f t="shared" si="2"/>
        <v>740.15932213199994</v>
      </c>
      <c r="Z7" s="15">
        <f t="shared" si="2"/>
        <v>803.18141596859994</v>
      </c>
      <c r="AA7" s="15">
        <f t="shared" si="2"/>
        <v>753.68163325774992</v>
      </c>
      <c r="AB7" s="15">
        <f t="shared" si="2"/>
        <v>788.93471395919232</v>
      </c>
      <c r="AC7" s="15">
        <f t="shared" si="2"/>
        <v>836.730677379913</v>
      </c>
      <c r="AD7" s="15">
        <f t="shared" si="2"/>
        <v>787.63498543792321</v>
      </c>
      <c r="AE7" s="15">
        <f t="shared" si="2"/>
        <v>841.87497576993189</v>
      </c>
      <c r="AF7" s="15">
        <f t="shared" si="2"/>
        <v>916.13274556372653</v>
      </c>
      <c r="AG7" s="15">
        <f t="shared" si="2"/>
        <v>857.84841689412337</v>
      </c>
      <c r="AH7" s="15">
        <f t="shared" si="2"/>
        <v>910.34934734596732</v>
      </c>
      <c r="AI7" s="15">
        <f t="shared" si="2"/>
        <v>985.12575033492635</v>
      </c>
      <c r="AJ7" s="15">
        <f t="shared" si="2"/>
        <v>921.54158429427275</v>
      </c>
      <c r="AK7" s="96">
        <f t="shared" si="2"/>
        <v>979.35126972294472</v>
      </c>
      <c r="AL7" s="15">
        <f t="shared" si="2"/>
        <v>1042.2386677472709</v>
      </c>
      <c r="AM7" s="15">
        <f t="shared" si="2"/>
        <v>947.85724233899771</v>
      </c>
      <c r="AN7" s="15">
        <f t="shared" si="2"/>
        <v>991.60464047537801</v>
      </c>
      <c r="AO7" s="15">
        <f t="shared" si="2"/>
        <v>1052.6519828691657</v>
      </c>
      <c r="AP7" s="15">
        <f t="shared" si="2"/>
        <v>1011.8353275505772</v>
      </c>
      <c r="AQ7" s="15">
        <f t="shared" si="2"/>
        <v>1067.7767354111854</v>
      </c>
      <c r="AR7" s="15">
        <f t="shared" si="2"/>
        <v>1125.3997747506003</v>
      </c>
      <c r="AS7" s="15">
        <f t="shared" si="2"/>
        <v>1075.8625739792537</v>
      </c>
      <c r="AT7" s="15">
        <f t="shared" si="2"/>
        <v>1133.9773955549699</v>
      </c>
      <c r="AU7" s="15">
        <f t="shared" si="2"/>
        <v>1195.4738287316529</v>
      </c>
      <c r="AV7" s="15">
        <f t="shared" si="2"/>
        <v>1144.6363319302307</v>
      </c>
      <c r="AW7" s="96">
        <f t="shared" si="2"/>
        <v>1208.2436409415668</v>
      </c>
      <c r="AX7" s="15">
        <f t="shared" si="2"/>
        <v>1274.3686665605148</v>
      </c>
      <c r="AY7" s="15">
        <f t="shared" si="2"/>
        <v>1218.8888237559402</v>
      </c>
      <c r="AZ7" s="15">
        <f t="shared" si="2"/>
        <v>1271.8557422732874</v>
      </c>
      <c r="BA7" s="15">
        <f t="shared" si="2"/>
        <v>1345.9212345478306</v>
      </c>
      <c r="BB7" s="15">
        <f t="shared" si="2"/>
        <v>1289.0848826347979</v>
      </c>
      <c r="BC7" s="15">
        <f t="shared" si="2"/>
        <v>1345.6158881998751</v>
      </c>
      <c r="BD7" s="15">
        <f t="shared" si="2"/>
        <v>1404.2590990187655</v>
      </c>
      <c r="BE7" s="15">
        <f t="shared" si="2"/>
        <v>1340.5958791570345</v>
      </c>
      <c r="BF7" s="15">
        <f t="shared" si="2"/>
        <v>1400.8178636076957</v>
      </c>
      <c r="BG7" s="15">
        <f t="shared" si="2"/>
        <v>1465.3605399642508</v>
      </c>
      <c r="BH7" s="15">
        <f t="shared" si="2"/>
        <v>1407.5743711190846</v>
      </c>
      <c r="BI7" s="96">
        <f t="shared" si="2"/>
        <v>1476.1138074160897</v>
      </c>
      <c r="BJ7" s="15">
        <f t="shared" si="2"/>
        <v>1547.1006589344133</v>
      </c>
      <c r="BK7" s="15">
        <f t="shared" si="2"/>
        <v>1454.3178000221731</v>
      </c>
      <c r="BL7" s="15">
        <f t="shared" si="2"/>
        <v>1517.7309368103947</v>
      </c>
      <c r="BM7" s="15">
        <f t="shared" si="2"/>
        <v>1581.76694864872</v>
      </c>
      <c r="BN7" s="15">
        <f t="shared" si="2"/>
        <v>1482.4347404152884</v>
      </c>
      <c r="BO7" s="15">
        <f t="shared" si="2"/>
        <v>1538.9176470784946</v>
      </c>
      <c r="BP7" s="15">
        <f t="shared" si="2"/>
        <v>1596.7281394605561</v>
      </c>
      <c r="BQ7" s="15">
        <f t="shared" si="2"/>
        <v>1492.9050008985032</v>
      </c>
      <c r="BR7" s="15">
        <f t="shared" si="2"/>
        <v>1550.8228956555029</v>
      </c>
      <c r="BS7" s="15">
        <f t="shared" si="2"/>
        <v>1612.0859442132387</v>
      </c>
      <c r="BT7" s="15">
        <f t="shared" si="2"/>
        <v>1512.7232084369793</v>
      </c>
      <c r="BU7" s="96">
        <f t="shared" si="2"/>
        <v>1577.3544096199826</v>
      </c>
      <c r="BV7" s="15">
        <f t="shared" si="2"/>
        <v>1644.6302486455413</v>
      </c>
      <c r="BW7" s="15">
        <f t="shared" si="2"/>
        <v>1577.6642922020542</v>
      </c>
      <c r="BX7" s="15">
        <f t="shared" si="2"/>
        <v>1646.9870739308535</v>
      </c>
      <c r="BY7" s="15">
        <f t="shared" si="2"/>
        <v>1716.6178789605633</v>
      </c>
      <c r="BZ7" s="15">
        <f t="shared" si="2"/>
        <v>1636.2015593076194</v>
      </c>
      <c r="CA7" s="15">
        <f t="shared" si="2"/>
        <v>1697.4535128475363</v>
      </c>
      <c r="CB7" s="15">
        <f t="shared" si="2"/>
        <v>1760.4970826205456</v>
      </c>
      <c r="CC7" s="15">
        <f t="shared" si="2"/>
        <v>1670.6189681629126</v>
      </c>
      <c r="CD7" s="15">
        <f t="shared" si="2"/>
        <v>1733.1841693313881</v>
      </c>
      <c r="CE7" s="15">
        <f t="shared" si="2"/>
        <v>1799.5484631884419</v>
      </c>
      <c r="CF7" s="15">
        <f t="shared" si="2"/>
        <v>1715.3934404924337</v>
      </c>
      <c r="CG7" s="96">
        <f t="shared" si="2"/>
        <v>1785.4164344150431</v>
      </c>
      <c r="CH7" s="15">
        <f t="shared" ref="CH7:CS7" si="3">CG11</f>
        <v>1858.530373778236</v>
      </c>
      <c r="CI7" s="15">
        <f t="shared" si="3"/>
        <v>1779.8245384896659</v>
      </c>
      <c r="CJ7" s="15">
        <f t="shared" si="3"/>
        <v>1855.9675078272915</v>
      </c>
      <c r="CK7" s="15">
        <f t="shared" si="3"/>
        <v>1932.6462691403549</v>
      </c>
      <c r="CL7" s="15">
        <f t="shared" si="3"/>
        <v>1840.7624288965098</v>
      </c>
      <c r="CM7" s="15">
        <f t="shared" si="3"/>
        <v>1908.6766559190912</v>
      </c>
      <c r="CN7" s="15">
        <f t="shared" si="3"/>
        <v>1978.867793083683</v>
      </c>
      <c r="CO7" s="15">
        <f t="shared" si="3"/>
        <v>1877.7510495781466</v>
      </c>
      <c r="CP7" s="15">
        <f t="shared" si="3"/>
        <v>1947.431443622213</v>
      </c>
      <c r="CQ7" s="15">
        <f t="shared" si="3"/>
        <v>2021.449344929822</v>
      </c>
      <c r="CR7" s="15">
        <f t="shared" si="3"/>
        <v>1926.9505506627099</v>
      </c>
      <c r="CS7" s="96">
        <f t="shared" si="3"/>
        <v>2005.2961729762262</v>
      </c>
    </row>
    <row r="8" spans="1:97" s="229" customFormat="1" x14ac:dyDescent="0.25">
      <c r="A8" s="229" t="s">
        <v>42</v>
      </c>
      <c r="E8" s="229">
        <v>48</v>
      </c>
      <c r="F8" s="229">
        <v>33</v>
      </c>
      <c r="G8" s="229">
        <v>40</v>
      </c>
      <c r="H8" s="229">
        <v>36</v>
      </c>
      <c r="I8" s="229">
        <v>39</v>
      </c>
      <c r="J8" s="229">
        <v>67</v>
      </c>
      <c r="K8" s="229">
        <v>33</v>
      </c>
      <c r="L8" s="229">
        <v>49</v>
      </c>
      <c r="M8" s="230">
        <v>32</v>
      </c>
      <c r="N8" s="229">
        <v>6</v>
      </c>
      <c r="O8" s="229">
        <v>2</v>
      </c>
      <c r="P8" s="229">
        <v>34</v>
      </c>
      <c r="Q8" s="229">
        <v>17</v>
      </c>
      <c r="R8" s="229">
        <v>40</v>
      </c>
      <c r="S8" s="229">
        <v>44</v>
      </c>
      <c r="T8" s="308">
        <v>22</v>
      </c>
      <c r="U8" s="308">
        <v>45</v>
      </c>
      <c r="V8" s="308">
        <v>45</v>
      </c>
      <c r="W8" s="308">
        <v>50</v>
      </c>
      <c r="X8" s="308">
        <v>50</v>
      </c>
      <c r="Y8" s="309">
        <v>45</v>
      </c>
      <c r="Z8" s="308">
        <v>10</v>
      </c>
      <c r="AA8" s="308">
        <v>10</v>
      </c>
      <c r="AB8" s="310">
        <v>20</v>
      </c>
      <c r="AC8" s="310">
        <v>20</v>
      </c>
      <c r="AD8" s="310">
        <v>25</v>
      </c>
      <c r="AE8" s="310">
        <v>25</v>
      </c>
      <c r="AF8" s="310">
        <v>25</v>
      </c>
      <c r="AG8" s="310">
        <v>25</v>
      </c>
      <c r="AH8" s="310">
        <v>25</v>
      </c>
      <c r="AI8" s="310">
        <v>25</v>
      </c>
      <c r="AJ8" s="310">
        <v>25</v>
      </c>
      <c r="AK8" s="309">
        <v>25</v>
      </c>
      <c r="AL8" s="308">
        <v>10</v>
      </c>
      <c r="AM8" s="308">
        <v>10</v>
      </c>
      <c r="AN8" s="308">
        <v>25</v>
      </c>
      <c r="AO8" s="308">
        <v>25</v>
      </c>
      <c r="AP8" s="308">
        <v>25</v>
      </c>
      <c r="AQ8" s="308">
        <v>25</v>
      </c>
      <c r="AR8" s="308">
        <v>25</v>
      </c>
      <c r="AS8" s="308">
        <v>25</v>
      </c>
      <c r="AT8" s="308">
        <v>25</v>
      </c>
      <c r="AU8" s="308">
        <v>25</v>
      </c>
      <c r="AV8" s="308">
        <v>25</v>
      </c>
      <c r="AW8" s="309">
        <v>25</v>
      </c>
      <c r="AX8" s="308">
        <v>10</v>
      </c>
      <c r="AY8" s="308">
        <v>10</v>
      </c>
      <c r="AZ8" s="308">
        <v>30</v>
      </c>
      <c r="BA8" s="308">
        <v>20</v>
      </c>
      <c r="BB8" s="308">
        <v>20</v>
      </c>
      <c r="BC8" s="308">
        <v>20</v>
      </c>
      <c r="BD8" s="308">
        <v>20</v>
      </c>
      <c r="BE8" s="308">
        <v>20</v>
      </c>
      <c r="BF8" s="308">
        <v>20</v>
      </c>
      <c r="BG8" s="308">
        <v>20</v>
      </c>
      <c r="BH8" s="308">
        <v>20</v>
      </c>
      <c r="BI8" s="309">
        <v>20</v>
      </c>
      <c r="BJ8" s="308">
        <v>10</v>
      </c>
      <c r="BK8" s="308">
        <v>10</v>
      </c>
      <c r="BL8" s="308">
        <v>10</v>
      </c>
      <c r="BM8" s="308">
        <v>10</v>
      </c>
      <c r="BN8" s="308">
        <v>10</v>
      </c>
      <c r="BO8" s="308">
        <v>10</v>
      </c>
      <c r="BP8" s="308">
        <v>10</v>
      </c>
      <c r="BQ8" s="308">
        <v>10</v>
      </c>
      <c r="BR8" s="308">
        <v>10</v>
      </c>
      <c r="BS8" s="308">
        <v>10</v>
      </c>
      <c r="BT8" s="308">
        <v>10</v>
      </c>
      <c r="BU8" s="309">
        <v>10</v>
      </c>
      <c r="BV8" s="308">
        <v>10</v>
      </c>
      <c r="BW8" s="308">
        <v>10</v>
      </c>
      <c r="BX8" s="308">
        <v>10</v>
      </c>
      <c r="BY8" s="308">
        <v>10</v>
      </c>
      <c r="BZ8" s="308">
        <v>10</v>
      </c>
      <c r="CA8" s="308">
        <v>10</v>
      </c>
      <c r="CB8" s="308">
        <v>10</v>
      </c>
      <c r="CC8" s="308">
        <v>10</v>
      </c>
      <c r="CD8" s="308">
        <v>10</v>
      </c>
      <c r="CE8" s="308">
        <v>10</v>
      </c>
      <c r="CF8" s="308">
        <v>10</v>
      </c>
      <c r="CG8" s="309">
        <v>10</v>
      </c>
      <c r="CH8" s="308">
        <v>10</v>
      </c>
      <c r="CI8" s="310">
        <v>10</v>
      </c>
      <c r="CJ8" s="310">
        <v>10</v>
      </c>
      <c r="CK8" s="310">
        <v>10</v>
      </c>
      <c r="CL8" s="310">
        <v>10</v>
      </c>
      <c r="CM8" s="310">
        <v>10</v>
      </c>
      <c r="CN8" s="310">
        <v>10</v>
      </c>
      <c r="CO8" s="310">
        <v>10</v>
      </c>
      <c r="CP8" s="310">
        <v>10</v>
      </c>
      <c r="CQ8" s="310">
        <v>10</v>
      </c>
      <c r="CR8" s="310">
        <v>10</v>
      </c>
      <c r="CS8" s="309">
        <v>10</v>
      </c>
    </row>
    <row r="9" spans="1:97" s="15" customFormat="1" x14ac:dyDescent="0.25">
      <c r="A9" s="15" t="s">
        <v>63</v>
      </c>
      <c r="M9" s="96"/>
      <c r="T9" s="15">
        <f>(SUM(T33,T37:T39)-T7)*T17</f>
        <v>12.959999999999999</v>
      </c>
      <c r="U9" s="15">
        <f t="shared" ref="U9:CF9" si="4">(SUM(U33,U37:U39)-U7)*U17</f>
        <v>9.8444000000000003</v>
      </c>
      <c r="V9" s="15">
        <f t="shared" si="4"/>
        <v>12.819456000000001</v>
      </c>
      <c r="W9" s="15">
        <f t="shared" si="4"/>
        <v>19.004042159999997</v>
      </c>
      <c r="X9" s="15">
        <f t="shared" si="4"/>
        <v>13.704855332000003</v>
      </c>
      <c r="Y9" s="96">
        <f t="shared" si="4"/>
        <v>18.022093836600003</v>
      </c>
      <c r="Z9" s="15">
        <f t="shared" si="4"/>
        <v>20.81835888601</v>
      </c>
      <c r="AA9" s="15">
        <f t="shared" si="4"/>
        <v>25.253080701442343</v>
      </c>
      <c r="AB9" s="15">
        <f t="shared" si="4"/>
        <v>27.795963420720714</v>
      </c>
      <c r="AC9" s="15">
        <f t="shared" si="4"/>
        <v>31.311989343599787</v>
      </c>
      <c r="AD9" s="15">
        <f t="shared" si="4"/>
        <v>29.23999033200867</v>
      </c>
      <c r="AE9" s="15">
        <f t="shared" si="4"/>
        <v>49.257769793794616</v>
      </c>
      <c r="AF9" s="15">
        <f t="shared" si="4"/>
        <v>26.651600798043983</v>
      </c>
      <c r="AG9" s="15">
        <f t="shared" si="4"/>
        <v>27.500930451843992</v>
      </c>
      <c r="AH9" s="15">
        <f t="shared" si="4"/>
        <v>49.776402988958999</v>
      </c>
      <c r="AI9" s="15">
        <f t="shared" si="4"/>
        <v>29.630923999537476</v>
      </c>
      <c r="AJ9" s="15">
        <f t="shared" si="4"/>
        <v>32.809685428671983</v>
      </c>
      <c r="AK9" s="96">
        <f t="shared" si="4"/>
        <v>37.887398024326245</v>
      </c>
      <c r="AL9" s="15">
        <f t="shared" si="4"/>
        <v>31.109601398871987</v>
      </c>
      <c r="AM9" s="15">
        <f t="shared" si="4"/>
        <v>33.747398136380262</v>
      </c>
      <c r="AN9" s="15">
        <f t="shared" si="4"/>
        <v>36.04734239378768</v>
      </c>
      <c r="AO9" s="15">
        <f t="shared" si="4"/>
        <v>39.448542968327978</v>
      </c>
      <c r="AP9" s="15">
        <f t="shared" si="4"/>
        <v>30.94140786060828</v>
      </c>
      <c r="AQ9" s="15">
        <f t="shared" si="4"/>
        <v>32.623039339414937</v>
      </c>
      <c r="AR9" s="15">
        <f t="shared" si="4"/>
        <v>38.002776703713479</v>
      </c>
      <c r="AS9" s="15">
        <f t="shared" si="4"/>
        <v>33.114821575716149</v>
      </c>
      <c r="AT9" s="15">
        <f t="shared" si="4"/>
        <v>36.49643317668297</v>
      </c>
      <c r="AU9" s="15">
        <f t="shared" si="4"/>
        <v>43.709886071743085</v>
      </c>
      <c r="AV9" s="15">
        <f t="shared" si="4"/>
        <v>38.60730901133622</v>
      </c>
      <c r="AW9" s="96">
        <f t="shared" si="4"/>
        <v>41.125025618948051</v>
      </c>
      <c r="AX9" s="15">
        <f t="shared" si="4"/>
        <v>61.957023851476755</v>
      </c>
      <c r="AY9" s="15">
        <f t="shared" si="4"/>
        <v>42.966918517347359</v>
      </c>
      <c r="AZ9" s="15">
        <f t="shared" si="4"/>
        <v>44.065492274543168</v>
      </c>
      <c r="BA9" s="15">
        <f t="shared" si="4"/>
        <v>57.755771541750299</v>
      </c>
      <c r="BB9" s="15">
        <f t="shared" si="4"/>
        <v>36.53100556507728</v>
      </c>
      <c r="BC9" s="15">
        <f t="shared" si="4"/>
        <v>38.643210818890445</v>
      </c>
      <c r="BD9" s="15">
        <f t="shared" si="4"/>
        <v>56.762690040145522</v>
      </c>
      <c r="BE9" s="15">
        <f t="shared" si="4"/>
        <v>40.221984450661246</v>
      </c>
      <c r="BF9" s="15">
        <f t="shared" si="4"/>
        <v>44.542676356555198</v>
      </c>
      <c r="BG9" s="15">
        <f t="shared" si="4"/>
        <v>68.749885151258923</v>
      </c>
      <c r="BH9" s="15">
        <f t="shared" si="4"/>
        <v>48.539436297005011</v>
      </c>
      <c r="BI9" s="96">
        <f t="shared" si="4"/>
        <v>50.986851518323569</v>
      </c>
      <c r="BJ9" s="15">
        <f t="shared" si="4"/>
        <v>51.927206981201209</v>
      </c>
      <c r="BK9" s="15">
        <f t="shared" si="4"/>
        <v>53.413136788221728</v>
      </c>
      <c r="BL9" s="15">
        <f t="shared" si="4"/>
        <v>54.036011838325379</v>
      </c>
      <c r="BM9" s="15">
        <f t="shared" si="4"/>
        <v>48.844486631440212</v>
      </c>
      <c r="BN9" s="15">
        <f t="shared" si="4"/>
        <v>46.482906663206116</v>
      </c>
      <c r="BO9" s="15">
        <f t="shared" si="4"/>
        <v>47.810492382061604</v>
      </c>
      <c r="BP9" s="15">
        <f t="shared" si="4"/>
        <v>45.849675384002751</v>
      </c>
      <c r="BQ9" s="15">
        <f t="shared" si="4"/>
        <v>47.917894756999566</v>
      </c>
      <c r="BR9" s="15">
        <f t="shared" si="4"/>
        <v>51.263048557735736</v>
      </c>
      <c r="BS9" s="15">
        <f t="shared" si="4"/>
        <v>51.845858645064453</v>
      </c>
      <c r="BT9" s="15">
        <f t="shared" si="4"/>
        <v>54.631201183003107</v>
      </c>
      <c r="BU9" s="96">
        <f t="shared" si="4"/>
        <v>57.275839025558746</v>
      </c>
      <c r="BV9" s="15">
        <f t="shared" si="4"/>
        <v>87.497068421067013</v>
      </c>
      <c r="BW9" s="15">
        <f t="shared" si="4"/>
        <v>59.322781728799256</v>
      </c>
      <c r="BX9" s="15">
        <f t="shared" si="4"/>
        <v>59.630805029709784</v>
      </c>
      <c r="BY9" s="15">
        <f t="shared" si="4"/>
        <v>81.245468243112413</v>
      </c>
      <c r="BZ9" s="15">
        <f t="shared" si="4"/>
        <v>51.25195353991684</v>
      </c>
      <c r="CA9" s="15">
        <f t="shared" si="4"/>
        <v>53.043569773009203</v>
      </c>
      <c r="CB9" s="15">
        <f t="shared" si="4"/>
        <v>76.17159380442142</v>
      </c>
      <c r="CC9" s="15">
        <f t="shared" si="4"/>
        <v>52.565201168475653</v>
      </c>
      <c r="CD9" s="15">
        <f t="shared" si="4"/>
        <v>56.364293857053717</v>
      </c>
      <c r="CE9" s="15">
        <f t="shared" si="4"/>
        <v>85.799823622835817</v>
      </c>
      <c r="CF9" s="15">
        <f t="shared" si="4"/>
        <v>60.022993922609416</v>
      </c>
      <c r="CG9" s="96">
        <f t="shared" ref="CG9:CS9" si="5">(SUM(CG33,CG37:CG39)-CG7)*CG17</f>
        <v>63.113939363192948</v>
      </c>
      <c r="CH9" s="15">
        <f t="shared" si="5"/>
        <v>97.147202089253312</v>
      </c>
      <c r="CI9" s="15">
        <f t="shared" si="5"/>
        <v>66.142969337625644</v>
      </c>
      <c r="CJ9" s="15">
        <f t="shared" si="5"/>
        <v>66.678761313063376</v>
      </c>
      <c r="CK9" s="15">
        <f t="shared" si="5"/>
        <v>91.380786670190545</v>
      </c>
      <c r="CL9" s="15">
        <f t="shared" si="5"/>
        <v>57.914227022581301</v>
      </c>
      <c r="CM9" s="15">
        <f t="shared" si="5"/>
        <v>60.191137164591673</v>
      </c>
      <c r="CN9" s="15">
        <f t="shared" si="5"/>
        <v>86.770035802831742</v>
      </c>
      <c r="CO9" s="15">
        <f t="shared" si="5"/>
        <v>59.680394044066254</v>
      </c>
      <c r="CP9" s="15">
        <f t="shared" si="5"/>
        <v>64.017901307609108</v>
      </c>
      <c r="CQ9" s="15">
        <f t="shared" si="5"/>
        <v>97.646140225870326</v>
      </c>
      <c r="CR9" s="15">
        <f t="shared" si="5"/>
        <v>68.345622313516373</v>
      </c>
      <c r="CS9" s="96">
        <f t="shared" si="5"/>
        <v>72.052217469661926</v>
      </c>
    </row>
    <row r="10" spans="1:97" s="15" customFormat="1" x14ac:dyDescent="0.25">
      <c r="A10" s="15" t="s">
        <v>64</v>
      </c>
      <c r="M10" s="96"/>
      <c r="T10" s="143">
        <f t="shared" ref="T10:AY10" si="6">T7*T18</f>
        <v>55.400000000000006</v>
      </c>
      <c r="U10" s="143">
        <f t="shared" si="6"/>
        <v>0</v>
      </c>
      <c r="V10" s="143">
        <f t="shared" si="6"/>
        <v>0</v>
      </c>
      <c r="W10" s="143">
        <f t="shared" si="6"/>
        <v>38.773431359999996</v>
      </c>
      <c r="X10" s="143">
        <f t="shared" si="6"/>
        <v>0</v>
      </c>
      <c r="Y10" s="96">
        <f t="shared" si="6"/>
        <v>0</v>
      </c>
      <c r="Z10" s="15">
        <f t="shared" si="6"/>
        <v>80.318141596860002</v>
      </c>
      <c r="AA10" s="15">
        <f t="shared" si="6"/>
        <v>0</v>
      </c>
      <c r="AB10" s="15">
        <f t="shared" si="6"/>
        <v>0</v>
      </c>
      <c r="AC10" s="15">
        <f t="shared" si="6"/>
        <v>100.40768128558956</v>
      </c>
      <c r="AD10" s="15">
        <f t="shared" si="6"/>
        <v>0</v>
      </c>
      <c r="AE10" s="15">
        <f t="shared" si="6"/>
        <v>0</v>
      </c>
      <c r="AF10" s="15">
        <f t="shared" si="6"/>
        <v>109.93592946764718</v>
      </c>
      <c r="AG10" s="15">
        <f t="shared" si="6"/>
        <v>0</v>
      </c>
      <c r="AH10" s="15">
        <f t="shared" si="6"/>
        <v>0</v>
      </c>
      <c r="AI10" s="15">
        <f t="shared" si="6"/>
        <v>118.21509004019116</v>
      </c>
      <c r="AJ10" s="15">
        <f t="shared" si="6"/>
        <v>0</v>
      </c>
      <c r="AK10" s="96">
        <f t="shared" si="6"/>
        <v>0</v>
      </c>
      <c r="AL10" s="15">
        <f t="shared" si="6"/>
        <v>135.49102680714523</v>
      </c>
      <c r="AM10" s="15">
        <f t="shared" si="6"/>
        <v>0</v>
      </c>
      <c r="AN10" s="15">
        <f t="shared" si="6"/>
        <v>0</v>
      </c>
      <c r="AO10" s="15">
        <f t="shared" si="6"/>
        <v>105.26519828691659</v>
      </c>
      <c r="AP10" s="15">
        <f t="shared" si="6"/>
        <v>0</v>
      </c>
      <c r="AQ10" s="15">
        <f t="shared" si="6"/>
        <v>0</v>
      </c>
      <c r="AR10" s="15">
        <f t="shared" si="6"/>
        <v>112.53997747506003</v>
      </c>
      <c r="AS10" s="15">
        <f t="shared" si="6"/>
        <v>0</v>
      </c>
      <c r="AT10" s="15">
        <f t="shared" si="6"/>
        <v>0</v>
      </c>
      <c r="AU10" s="15">
        <f t="shared" si="6"/>
        <v>119.5473828731653</v>
      </c>
      <c r="AV10" s="15">
        <f t="shared" si="6"/>
        <v>0</v>
      </c>
      <c r="AW10" s="96">
        <f t="shared" si="6"/>
        <v>0</v>
      </c>
      <c r="AX10" s="15">
        <f t="shared" si="6"/>
        <v>127.43686665605149</v>
      </c>
      <c r="AY10" s="15">
        <f t="shared" si="6"/>
        <v>0</v>
      </c>
      <c r="AZ10" s="15">
        <f t="shared" ref="AZ10:CE10" si="7">AZ7*AZ18</f>
        <v>0</v>
      </c>
      <c r="BA10" s="15">
        <f t="shared" si="7"/>
        <v>134.59212345478306</v>
      </c>
      <c r="BB10" s="15">
        <f t="shared" si="7"/>
        <v>0</v>
      </c>
      <c r="BC10" s="15">
        <f t="shared" si="7"/>
        <v>0</v>
      </c>
      <c r="BD10" s="15">
        <f t="shared" si="7"/>
        <v>140.42590990187657</v>
      </c>
      <c r="BE10" s="15">
        <f t="shared" si="7"/>
        <v>0</v>
      </c>
      <c r="BF10" s="15">
        <f t="shared" si="7"/>
        <v>0</v>
      </c>
      <c r="BG10" s="15">
        <f t="shared" si="7"/>
        <v>146.5360539964251</v>
      </c>
      <c r="BH10" s="15">
        <f t="shared" si="7"/>
        <v>0</v>
      </c>
      <c r="BI10" s="96">
        <f t="shared" si="7"/>
        <v>0</v>
      </c>
      <c r="BJ10" s="15">
        <f t="shared" si="7"/>
        <v>154.71006589344134</v>
      </c>
      <c r="BK10" s="15">
        <f t="shared" si="7"/>
        <v>0</v>
      </c>
      <c r="BL10" s="15">
        <f t="shared" si="7"/>
        <v>0</v>
      </c>
      <c r="BM10" s="15">
        <f t="shared" si="7"/>
        <v>158.17669486487202</v>
      </c>
      <c r="BN10" s="15">
        <f t="shared" si="7"/>
        <v>0</v>
      </c>
      <c r="BO10" s="15">
        <f t="shared" si="7"/>
        <v>0</v>
      </c>
      <c r="BP10" s="15">
        <f t="shared" si="7"/>
        <v>159.67281394605561</v>
      </c>
      <c r="BQ10" s="15">
        <f t="shared" si="7"/>
        <v>0</v>
      </c>
      <c r="BR10" s="15">
        <f t="shared" si="7"/>
        <v>0</v>
      </c>
      <c r="BS10" s="15">
        <f t="shared" si="7"/>
        <v>161.20859442132388</v>
      </c>
      <c r="BT10" s="15">
        <f t="shared" si="7"/>
        <v>0</v>
      </c>
      <c r="BU10" s="96">
        <f t="shared" si="7"/>
        <v>0</v>
      </c>
      <c r="BV10" s="15">
        <f t="shared" si="7"/>
        <v>164.46302486455414</v>
      </c>
      <c r="BW10" s="15">
        <f t="shared" si="7"/>
        <v>0</v>
      </c>
      <c r="BX10" s="15">
        <f t="shared" si="7"/>
        <v>0</v>
      </c>
      <c r="BY10" s="15">
        <f t="shared" si="7"/>
        <v>171.66178789605635</v>
      </c>
      <c r="BZ10" s="15">
        <f t="shared" si="7"/>
        <v>0</v>
      </c>
      <c r="CA10" s="15">
        <f t="shared" si="7"/>
        <v>0</v>
      </c>
      <c r="CB10" s="15">
        <f t="shared" si="7"/>
        <v>176.04970826205457</v>
      </c>
      <c r="CC10" s="15">
        <f t="shared" si="7"/>
        <v>0</v>
      </c>
      <c r="CD10" s="15">
        <f t="shared" si="7"/>
        <v>0</v>
      </c>
      <c r="CE10" s="15">
        <f t="shared" si="7"/>
        <v>179.9548463188442</v>
      </c>
      <c r="CF10" s="15">
        <f t="shared" ref="CF10:CS10" si="8">CF7*CF18</f>
        <v>0</v>
      </c>
      <c r="CG10" s="96">
        <f t="shared" si="8"/>
        <v>0</v>
      </c>
      <c r="CH10" s="15">
        <f t="shared" si="8"/>
        <v>185.85303737782363</v>
      </c>
      <c r="CI10" s="15">
        <f t="shared" si="8"/>
        <v>0</v>
      </c>
      <c r="CJ10" s="15">
        <f t="shared" si="8"/>
        <v>0</v>
      </c>
      <c r="CK10" s="15">
        <f t="shared" si="8"/>
        <v>193.26462691403549</v>
      </c>
      <c r="CL10" s="15">
        <f t="shared" si="8"/>
        <v>0</v>
      </c>
      <c r="CM10" s="15">
        <f t="shared" si="8"/>
        <v>0</v>
      </c>
      <c r="CN10" s="15">
        <f t="shared" si="8"/>
        <v>197.88677930836832</v>
      </c>
      <c r="CO10" s="15">
        <f t="shared" si="8"/>
        <v>0</v>
      </c>
      <c r="CP10" s="15">
        <f t="shared" si="8"/>
        <v>0</v>
      </c>
      <c r="CQ10" s="15">
        <f t="shared" si="8"/>
        <v>202.1449344929822</v>
      </c>
      <c r="CR10" s="15">
        <f t="shared" si="8"/>
        <v>0</v>
      </c>
      <c r="CS10" s="96">
        <f t="shared" si="8"/>
        <v>0</v>
      </c>
    </row>
    <row r="11" spans="1:97" s="167" customFormat="1" x14ac:dyDescent="0.25">
      <c r="A11" s="167" t="s">
        <v>65</v>
      </c>
      <c r="E11" s="167">
        <v>376</v>
      </c>
      <c r="F11" s="167">
        <v>398</v>
      </c>
      <c r="G11" s="167">
        <v>380</v>
      </c>
      <c r="H11" s="167">
        <v>384</v>
      </c>
      <c r="I11" s="167">
        <v>373</v>
      </c>
      <c r="J11" s="167">
        <v>435</v>
      </c>
      <c r="K11" s="167">
        <v>465</v>
      </c>
      <c r="L11" s="167">
        <v>487</v>
      </c>
      <c r="M11" s="168">
        <v>488</v>
      </c>
      <c r="N11" s="167">
        <v>499</v>
      </c>
      <c r="O11" s="167">
        <v>484</v>
      </c>
      <c r="P11" s="167">
        <v>512</v>
      </c>
      <c r="Q11" s="167">
        <v>536</v>
      </c>
      <c r="R11" s="167">
        <v>559</v>
      </c>
      <c r="S11" s="167">
        <v>554</v>
      </c>
      <c r="T11" s="167">
        <f>T7+T8+T9-T10</f>
        <v>533.56000000000006</v>
      </c>
      <c r="U11" s="167">
        <f t="shared" ref="U11:CF11" si="9">U7+U8+U9-U10</f>
        <v>588.40440000000001</v>
      </c>
      <c r="V11" s="167">
        <f t="shared" si="9"/>
        <v>646.22385599999996</v>
      </c>
      <c r="W11" s="167">
        <f t="shared" si="9"/>
        <v>676.45446679999998</v>
      </c>
      <c r="X11" s="167">
        <f t="shared" si="9"/>
        <v>740.15932213199994</v>
      </c>
      <c r="Y11" s="168">
        <f t="shared" si="9"/>
        <v>803.18141596859994</v>
      </c>
      <c r="Z11" s="167">
        <f t="shared" si="9"/>
        <v>753.68163325774992</v>
      </c>
      <c r="AA11" s="167">
        <f t="shared" si="9"/>
        <v>788.93471395919232</v>
      </c>
      <c r="AB11" s="167">
        <f t="shared" si="9"/>
        <v>836.730677379913</v>
      </c>
      <c r="AC11" s="167">
        <f t="shared" si="9"/>
        <v>787.63498543792321</v>
      </c>
      <c r="AD11" s="167">
        <f t="shared" si="9"/>
        <v>841.87497576993189</v>
      </c>
      <c r="AE11" s="167">
        <f t="shared" si="9"/>
        <v>916.13274556372653</v>
      </c>
      <c r="AF11" s="167">
        <f t="shared" si="9"/>
        <v>857.84841689412337</v>
      </c>
      <c r="AG11" s="167">
        <f t="shared" si="9"/>
        <v>910.34934734596732</v>
      </c>
      <c r="AH11" s="167">
        <f t="shared" si="9"/>
        <v>985.12575033492635</v>
      </c>
      <c r="AI11" s="167">
        <f t="shared" si="9"/>
        <v>921.54158429427275</v>
      </c>
      <c r="AJ11" s="167">
        <f t="shared" si="9"/>
        <v>979.35126972294472</v>
      </c>
      <c r="AK11" s="168">
        <f t="shared" si="9"/>
        <v>1042.2386677472709</v>
      </c>
      <c r="AL11" s="167">
        <f t="shared" si="9"/>
        <v>947.85724233899771</v>
      </c>
      <c r="AM11" s="167">
        <f t="shared" si="9"/>
        <v>991.60464047537801</v>
      </c>
      <c r="AN11" s="167">
        <f t="shared" si="9"/>
        <v>1052.6519828691657</v>
      </c>
      <c r="AO11" s="167">
        <f t="shared" si="9"/>
        <v>1011.8353275505772</v>
      </c>
      <c r="AP11" s="167">
        <f t="shared" si="9"/>
        <v>1067.7767354111854</v>
      </c>
      <c r="AQ11" s="167">
        <f t="shared" si="9"/>
        <v>1125.3997747506003</v>
      </c>
      <c r="AR11" s="167">
        <f t="shared" si="9"/>
        <v>1075.8625739792537</v>
      </c>
      <c r="AS11" s="167">
        <f t="shared" si="9"/>
        <v>1133.9773955549699</v>
      </c>
      <c r="AT11" s="167">
        <f t="shared" si="9"/>
        <v>1195.4738287316529</v>
      </c>
      <c r="AU11" s="167">
        <f t="shared" si="9"/>
        <v>1144.6363319302307</v>
      </c>
      <c r="AV11" s="167">
        <f t="shared" si="9"/>
        <v>1208.2436409415668</v>
      </c>
      <c r="AW11" s="168">
        <f t="shared" si="9"/>
        <v>1274.3686665605148</v>
      </c>
      <c r="AX11" s="167">
        <f t="shared" si="9"/>
        <v>1218.8888237559402</v>
      </c>
      <c r="AY11" s="167">
        <f t="shared" si="9"/>
        <v>1271.8557422732874</v>
      </c>
      <c r="AZ11" s="167">
        <f t="shared" si="9"/>
        <v>1345.9212345478306</v>
      </c>
      <c r="BA11" s="167">
        <f t="shared" si="9"/>
        <v>1289.0848826347979</v>
      </c>
      <c r="BB11" s="167">
        <f t="shared" si="9"/>
        <v>1345.6158881998751</v>
      </c>
      <c r="BC11" s="167">
        <f t="shared" si="9"/>
        <v>1404.2590990187655</v>
      </c>
      <c r="BD11" s="167">
        <f t="shared" si="9"/>
        <v>1340.5958791570345</v>
      </c>
      <c r="BE11" s="167">
        <f t="shared" si="9"/>
        <v>1400.8178636076957</v>
      </c>
      <c r="BF11" s="167">
        <f t="shared" si="9"/>
        <v>1465.3605399642508</v>
      </c>
      <c r="BG11" s="167">
        <f t="shared" si="9"/>
        <v>1407.5743711190846</v>
      </c>
      <c r="BH11" s="167">
        <f t="shared" si="9"/>
        <v>1476.1138074160897</v>
      </c>
      <c r="BI11" s="168">
        <f t="shared" si="9"/>
        <v>1547.1006589344133</v>
      </c>
      <c r="BJ11" s="167">
        <f t="shared" si="9"/>
        <v>1454.3178000221731</v>
      </c>
      <c r="BK11" s="167">
        <f t="shared" si="9"/>
        <v>1517.7309368103947</v>
      </c>
      <c r="BL11" s="167">
        <f t="shared" si="9"/>
        <v>1581.76694864872</v>
      </c>
      <c r="BM11" s="167">
        <f t="shared" si="9"/>
        <v>1482.4347404152884</v>
      </c>
      <c r="BN11" s="167">
        <f t="shared" si="9"/>
        <v>1538.9176470784946</v>
      </c>
      <c r="BO11" s="167">
        <f t="shared" si="9"/>
        <v>1596.7281394605561</v>
      </c>
      <c r="BP11" s="167">
        <f t="shared" si="9"/>
        <v>1492.9050008985032</v>
      </c>
      <c r="BQ11" s="167">
        <f t="shared" si="9"/>
        <v>1550.8228956555029</v>
      </c>
      <c r="BR11" s="167">
        <f t="shared" si="9"/>
        <v>1612.0859442132387</v>
      </c>
      <c r="BS11" s="167">
        <f t="shared" si="9"/>
        <v>1512.7232084369793</v>
      </c>
      <c r="BT11" s="167">
        <f t="shared" si="9"/>
        <v>1577.3544096199826</v>
      </c>
      <c r="BU11" s="168">
        <f t="shared" si="9"/>
        <v>1644.6302486455413</v>
      </c>
      <c r="BV11" s="167">
        <f t="shared" si="9"/>
        <v>1577.6642922020542</v>
      </c>
      <c r="BW11" s="167">
        <f t="shared" si="9"/>
        <v>1646.9870739308535</v>
      </c>
      <c r="BX11" s="167">
        <f t="shared" si="9"/>
        <v>1716.6178789605633</v>
      </c>
      <c r="BY11" s="167">
        <f t="shared" si="9"/>
        <v>1636.2015593076194</v>
      </c>
      <c r="BZ11" s="167">
        <f t="shared" si="9"/>
        <v>1697.4535128475363</v>
      </c>
      <c r="CA11" s="167">
        <f t="shared" si="9"/>
        <v>1760.4970826205456</v>
      </c>
      <c r="CB11" s="167">
        <f>CB7+CB8+CB9-CB10</f>
        <v>1670.6189681629126</v>
      </c>
      <c r="CC11" s="167">
        <f t="shared" si="9"/>
        <v>1733.1841693313881</v>
      </c>
      <c r="CD11" s="167">
        <f t="shared" si="9"/>
        <v>1799.5484631884419</v>
      </c>
      <c r="CE11" s="167">
        <f t="shared" si="9"/>
        <v>1715.3934404924337</v>
      </c>
      <c r="CF11" s="167">
        <f t="shared" si="9"/>
        <v>1785.4164344150431</v>
      </c>
      <c r="CG11" s="168">
        <f t="shared" ref="CG11:CS11" si="10">CG7+CG8+CG9-CG10</f>
        <v>1858.530373778236</v>
      </c>
      <c r="CH11" s="167">
        <f t="shared" si="10"/>
        <v>1779.8245384896659</v>
      </c>
      <c r="CI11" s="167">
        <f t="shared" si="10"/>
        <v>1855.9675078272915</v>
      </c>
      <c r="CJ11" s="167">
        <f t="shared" si="10"/>
        <v>1932.6462691403549</v>
      </c>
      <c r="CK11" s="167">
        <f t="shared" si="10"/>
        <v>1840.7624288965098</v>
      </c>
      <c r="CL11" s="167">
        <f t="shared" si="10"/>
        <v>1908.6766559190912</v>
      </c>
      <c r="CM11" s="167">
        <f t="shared" si="10"/>
        <v>1978.867793083683</v>
      </c>
      <c r="CN11" s="167">
        <f t="shared" si="10"/>
        <v>1877.7510495781466</v>
      </c>
      <c r="CO11" s="167">
        <f t="shared" si="10"/>
        <v>1947.431443622213</v>
      </c>
      <c r="CP11" s="167">
        <f t="shared" si="10"/>
        <v>2021.449344929822</v>
      </c>
      <c r="CQ11" s="167">
        <f t="shared" si="10"/>
        <v>1926.9505506627099</v>
      </c>
      <c r="CR11" s="167">
        <f t="shared" si="10"/>
        <v>2005.2961729762262</v>
      </c>
      <c r="CS11" s="168">
        <f t="shared" si="10"/>
        <v>2087.3483904458881</v>
      </c>
    </row>
    <row r="12" spans="1:97" s="165" customFormat="1" x14ac:dyDescent="0.25">
      <c r="A12" s="165" t="s">
        <v>71</v>
      </c>
      <c r="E12" s="165">
        <v>0.34308510638297873</v>
      </c>
      <c r="F12" s="165">
        <v>0.33668341708542715</v>
      </c>
      <c r="G12" s="165">
        <v>0.34210526315789475</v>
      </c>
      <c r="H12" s="165">
        <v>0.36979166666666669</v>
      </c>
      <c r="I12" s="165">
        <v>0.3512064343163539</v>
      </c>
      <c r="J12" s="165">
        <v>0.39080459770114945</v>
      </c>
      <c r="K12" s="165">
        <v>0.33763440860215055</v>
      </c>
      <c r="L12" s="165">
        <v>0.4537987679671458</v>
      </c>
      <c r="M12" s="166">
        <v>0.37295081967213117</v>
      </c>
      <c r="N12" s="165">
        <v>0.10821643286573146</v>
      </c>
      <c r="O12" s="165">
        <v>9.9173553719008267E-2</v>
      </c>
      <c r="P12" s="165">
        <v>0.30078125</v>
      </c>
      <c r="Q12" s="165">
        <v>0.21828358208955223</v>
      </c>
      <c r="R12" s="165">
        <v>0.19499105545617174</v>
      </c>
      <c r="S12" s="165">
        <v>0.27978339350180503</v>
      </c>
      <c r="T12" s="302">
        <v>0.3</v>
      </c>
      <c r="U12" s="302">
        <v>0.3</v>
      </c>
      <c r="V12" s="302">
        <v>0.3</v>
      </c>
      <c r="W12" s="302">
        <v>0.32</v>
      </c>
      <c r="X12" s="302">
        <v>0.32</v>
      </c>
      <c r="Y12" s="303">
        <v>0.3</v>
      </c>
      <c r="Z12" s="302">
        <v>0.15</v>
      </c>
      <c r="AA12" s="302">
        <v>0.15</v>
      </c>
      <c r="AB12" s="302">
        <v>0.25</v>
      </c>
      <c r="AC12" s="302">
        <v>0.28000000000000003</v>
      </c>
      <c r="AD12" s="302">
        <v>0.3</v>
      </c>
      <c r="AE12" s="302">
        <v>0.32</v>
      </c>
      <c r="AF12" s="302">
        <v>0.28000000000000003</v>
      </c>
      <c r="AG12" s="302">
        <v>0.3</v>
      </c>
      <c r="AH12" s="302">
        <v>0.32</v>
      </c>
      <c r="AI12" s="302">
        <v>0.28000000000000003</v>
      </c>
      <c r="AJ12" s="302">
        <v>0.3</v>
      </c>
      <c r="AK12" s="303">
        <v>0.32</v>
      </c>
      <c r="AL12" s="302">
        <v>0.15</v>
      </c>
      <c r="AM12" s="302">
        <v>0.15</v>
      </c>
      <c r="AN12" s="302">
        <v>0.3</v>
      </c>
      <c r="AO12" s="302">
        <v>0.32</v>
      </c>
      <c r="AP12" s="302">
        <v>0.32</v>
      </c>
      <c r="AQ12" s="302">
        <v>0.35</v>
      </c>
      <c r="AR12" s="302">
        <v>0.32</v>
      </c>
      <c r="AS12" s="302">
        <v>0.32</v>
      </c>
      <c r="AT12" s="302">
        <v>0.35</v>
      </c>
      <c r="AU12" s="302">
        <v>0.32</v>
      </c>
      <c r="AV12" s="302">
        <v>0.32</v>
      </c>
      <c r="AW12" s="303">
        <v>0.32</v>
      </c>
      <c r="AX12" s="302">
        <v>0.15</v>
      </c>
      <c r="AY12" s="302">
        <v>0.15</v>
      </c>
      <c r="AZ12" s="302">
        <v>0.3</v>
      </c>
      <c r="BA12" s="302">
        <v>0.3</v>
      </c>
      <c r="BB12" s="302">
        <v>0.3</v>
      </c>
      <c r="BC12" s="302">
        <v>0.3</v>
      </c>
      <c r="BD12" s="302">
        <v>0.3</v>
      </c>
      <c r="BE12" s="302">
        <v>0.3</v>
      </c>
      <c r="BF12" s="302">
        <v>0.3</v>
      </c>
      <c r="BG12" s="302">
        <v>0.3</v>
      </c>
      <c r="BH12" s="302">
        <v>0.3</v>
      </c>
      <c r="BI12" s="303">
        <v>0.3</v>
      </c>
      <c r="BJ12" s="302">
        <v>0.15</v>
      </c>
      <c r="BK12" s="302">
        <v>0.15</v>
      </c>
      <c r="BL12" s="302">
        <v>0.3</v>
      </c>
      <c r="BM12" s="302">
        <v>0.3</v>
      </c>
      <c r="BN12" s="302">
        <v>0.3</v>
      </c>
      <c r="BO12" s="302">
        <v>0.3</v>
      </c>
      <c r="BP12" s="302">
        <v>0.3</v>
      </c>
      <c r="BQ12" s="302">
        <v>0.3</v>
      </c>
      <c r="BR12" s="302">
        <v>0.3</v>
      </c>
      <c r="BS12" s="302">
        <v>0.3</v>
      </c>
      <c r="BT12" s="302">
        <v>0.3</v>
      </c>
      <c r="BU12" s="303">
        <v>0.3</v>
      </c>
      <c r="BV12" s="302">
        <v>0.15</v>
      </c>
      <c r="BW12" s="302">
        <v>0.15</v>
      </c>
      <c r="BX12" s="302">
        <v>0.3</v>
      </c>
      <c r="BY12" s="302">
        <v>0.3</v>
      </c>
      <c r="BZ12" s="302">
        <v>0.3</v>
      </c>
      <c r="CA12" s="302">
        <v>0.3</v>
      </c>
      <c r="CB12" s="302">
        <v>0.3</v>
      </c>
      <c r="CC12" s="302">
        <v>0.3</v>
      </c>
      <c r="CD12" s="302">
        <v>0.3</v>
      </c>
      <c r="CE12" s="302">
        <v>0.3</v>
      </c>
      <c r="CF12" s="302">
        <v>0.3</v>
      </c>
      <c r="CG12" s="303">
        <v>0.3</v>
      </c>
      <c r="CH12" s="302">
        <v>0.15</v>
      </c>
      <c r="CI12" s="302">
        <v>0.15</v>
      </c>
      <c r="CJ12" s="304">
        <v>0.3</v>
      </c>
      <c r="CK12" s="304">
        <v>0.3</v>
      </c>
      <c r="CL12" s="304">
        <v>0.3</v>
      </c>
      <c r="CM12" s="304">
        <v>0.3</v>
      </c>
      <c r="CN12" s="304">
        <v>0.3</v>
      </c>
      <c r="CO12" s="304">
        <v>0.3</v>
      </c>
      <c r="CP12" s="304">
        <v>0.3</v>
      </c>
      <c r="CQ12" s="304">
        <v>0.3</v>
      </c>
      <c r="CR12" s="304">
        <v>0.3</v>
      </c>
      <c r="CS12" s="303">
        <v>0.3</v>
      </c>
    </row>
    <row r="13" spans="1:97" s="15" customFormat="1" x14ac:dyDescent="0.25">
      <c r="A13" s="15" t="s">
        <v>70</v>
      </c>
      <c r="M13" s="96"/>
      <c r="N13" s="15">
        <f>N11*N12</f>
        <v>54</v>
      </c>
      <c r="O13" s="15">
        <f>O12*O11</f>
        <v>48</v>
      </c>
      <c r="P13" s="15">
        <f t="shared" ref="P13:CA13" si="11">P12*P11</f>
        <v>154</v>
      </c>
      <c r="Q13" s="15">
        <f t="shared" si="11"/>
        <v>117</v>
      </c>
      <c r="R13" s="15">
        <f t="shared" si="11"/>
        <v>109</v>
      </c>
      <c r="S13" s="15">
        <f t="shared" si="11"/>
        <v>155</v>
      </c>
      <c r="T13" s="15">
        <f t="shared" si="11"/>
        <v>160.06800000000001</v>
      </c>
      <c r="U13" s="15">
        <f t="shared" si="11"/>
        <v>176.52132</v>
      </c>
      <c r="V13" s="15">
        <f t="shared" si="11"/>
        <v>193.86715679999998</v>
      </c>
      <c r="W13" s="15">
        <f t="shared" si="11"/>
        <v>216.465429376</v>
      </c>
      <c r="X13" s="15">
        <f t="shared" si="11"/>
        <v>236.85098308223999</v>
      </c>
      <c r="Y13" s="96">
        <f t="shared" si="11"/>
        <v>240.95442479057996</v>
      </c>
      <c r="Z13" s="15">
        <f t="shared" si="11"/>
        <v>113.05224498866248</v>
      </c>
      <c r="AA13" s="15">
        <f t="shared" si="11"/>
        <v>118.34020709387885</v>
      </c>
      <c r="AB13" s="15">
        <f t="shared" si="11"/>
        <v>209.18266934497825</v>
      </c>
      <c r="AC13" s="15">
        <f t="shared" si="11"/>
        <v>220.53779592261853</v>
      </c>
      <c r="AD13" s="15">
        <f t="shared" si="11"/>
        <v>252.56249273097956</v>
      </c>
      <c r="AE13" s="15">
        <f t="shared" si="11"/>
        <v>293.16247858039247</v>
      </c>
      <c r="AF13" s="15">
        <f t="shared" si="11"/>
        <v>240.19755673035456</v>
      </c>
      <c r="AG13" s="15">
        <f t="shared" si="11"/>
        <v>273.1048042037902</v>
      </c>
      <c r="AH13" s="15">
        <f t="shared" si="11"/>
        <v>315.24024010717642</v>
      </c>
      <c r="AI13" s="15">
        <f t="shared" si="11"/>
        <v>258.0316436023964</v>
      </c>
      <c r="AJ13" s="15">
        <f t="shared" si="11"/>
        <v>293.80538091688339</v>
      </c>
      <c r="AK13" s="96">
        <f t="shared" si="11"/>
        <v>333.51637367912673</v>
      </c>
      <c r="AL13" s="15">
        <f t="shared" si="11"/>
        <v>142.17858635084966</v>
      </c>
      <c r="AM13" s="15">
        <f t="shared" si="11"/>
        <v>148.7406960713067</v>
      </c>
      <c r="AN13" s="15">
        <f t="shared" si="11"/>
        <v>315.7955948607497</v>
      </c>
      <c r="AO13" s="15">
        <f t="shared" si="11"/>
        <v>323.7873048161847</v>
      </c>
      <c r="AP13" s="15">
        <f t="shared" si="11"/>
        <v>341.68855533157932</v>
      </c>
      <c r="AQ13" s="15">
        <f t="shared" si="11"/>
        <v>393.8899211627101</v>
      </c>
      <c r="AR13" s="15">
        <f t="shared" si="11"/>
        <v>344.27602367336118</v>
      </c>
      <c r="AS13" s="15">
        <f t="shared" si="11"/>
        <v>362.87276657759037</v>
      </c>
      <c r="AT13" s="15">
        <f t="shared" si="11"/>
        <v>418.41584005607848</v>
      </c>
      <c r="AU13" s="15">
        <f t="shared" si="11"/>
        <v>366.28362621767383</v>
      </c>
      <c r="AV13" s="15">
        <f t="shared" si="11"/>
        <v>386.6379651013014</v>
      </c>
      <c r="AW13" s="96">
        <f t="shared" si="11"/>
        <v>407.79797329936474</v>
      </c>
      <c r="AX13" s="15">
        <f t="shared" si="11"/>
        <v>182.83332356339102</v>
      </c>
      <c r="AY13" s="15">
        <f t="shared" si="11"/>
        <v>190.77836134099311</v>
      </c>
      <c r="AZ13" s="15">
        <f t="shared" si="11"/>
        <v>403.77637036434919</v>
      </c>
      <c r="BA13" s="15">
        <f t="shared" si="11"/>
        <v>386.72546479043933</v>
      </c>
      <c r="BB13" s="15">
        <f t="shared" si="11"/>
        <v>403.68476645996253</v>
      </c>
      <c r="BC13" s="15">
        <f t="shared" si="11"/>
        <v>421.27772970562961</v>
      </c>
      <c r="BD13" s="15">
        <f t="shared" si="11"/>
        <v>402.17876374711034</v>
      </c>
      <c r="BE13" s="15">
        <f t="shared" si="11"/>
        <v>420.24535908230871</v>
      </c>
      <c r="BF13" s="15">
        <f t="shared" si="11"/>
        <v>439.60816198927523</v>
      </c>
      <c r="BG13" s="15">
        <f t="shared" si="11"/>
        <v>422.27231133572536</v>
      </c>
      <c r="BH13" s="15">
        <f t="shared" si="11"/>
        <v>442.83414222482691</v>
      </c>
      <c r="BI13" s="96">
        <f t="shared" si="11"/>
        <v>464.13019768032399</v>
      </c>
      <c r="BJ13" s="15">
        <f t="shared" si="11"/>
        <v>218.14767000332594</v>
      </c>
      <c r="BK13" s="15">
        <f t="shared" si="11"/>
        <v>227.6596405215592</v>
      </c>
      <c r="BL13" s="15">
        <f t="shared" si="11"/>
        <v>474.53008459461597</v>
      </c>
      <c r="BM13" s="15">
        <f t="shared" si="11"/>
        <v>444.73042212458648</v>
      </c>
      <c r="BN13" s="15">
        <f t="shared" si="11"/>
        <v>461.67529412354838</v>
      </c>
      <c r="BO13" s="15">
        <f t="shared" si="11"/>
        <v>479.01844183816684</v>
      </c>
      <c r="BP13" s="15">
        <f t="shared" si="11"/>
        <v>447.87150026955095</v>
      </c>
      <c r="BQ13" s="15">
        <f t="shared" si="11"/>
        <v>465.24686869665084</v>
      </c>
      <c r="BR13" s="15">
        <f t="shared" si="11"/>
        <v>483.62578326397158</v>
      </c>
      <c r="BS13" s="15">
        <f t="shared" si="11"/>
        <v>453.81696253109379</v>
      </c>
      <c r="BT13" s="15">
        <f t="shared" si="11"/>
        <v>473.20632288599472</v>
      </c>
      <c r="BU13" s="96">
        <f t="shared" si="11"/>
        <v>493.38907459366237</v>
      </c>
      <c r="BV13" s="15">
        <f t="shared" si="11"/>
        <v>236.64964383030812</v>
      </c>
      <c r="BW13" s="15">
        <f t="shared" si="11"/>
        <v>247.04806108962802</v>
      </c>
      <c r="BX13" s="15">
        <f t="shared" si="11"/>
        <v>514.98536368816895</v>
      </c>
      <c r="BY13" s="15">
        <f t="shared" si="11"/>
        <v>490.86046779228582</v>
      </c>
      <c r="BZ13" s="15">
        <f t="shared" si="11"/>
        <v>509.23605385426089</v>
      </c>
      <c r="CA13" s="15">
        <f t="shared" si="11"/>
        <v>528.14912478616361</v>
      </c>
      <c r="CB13" s="15">
        <f t="shared" ref="CB13:CS13" si="12">CB12*CB11</f>
        <v>501.18569044887374</v>
      </c>
      <c r="CC13" s="15">
        <f t="shared" si="12"/>
        <v>519.95525079941638</v>
      </c>
      <c r="CD13" s="15">
        <f t="shared" si="12"/>
        <v>539.86453895653256</v>
      </c>
      <c r="CE13" s="15">
        <f t="shared" si="12"/>
        <v>514.6180321477301</v>
      </c>
      <c r="CF13" s="15">
        <f t="shared" si="12"/>
        <v>535.62493032451289</v>
      </c>
      <c r="CG13" s="96">
        <f t="shared" si="12"/>
        <v>557.55911213347076</v>
      </c>
      <c r="CH13" s="15">
        <f t="shared" si="12"/>
        <v>266.97368077344987</v>
      </c>
      <c r="CI13" s="15">
        <f t="shared" si="12"/>
        <v>278.39512617409372</v>
      </c>
      <c r="CJ13" s="15">
        <f t="shared" si="12"/>
        <v>579.79388074210647</v>
      </c>
      <c r="CK13" s="15">
        <f t="shared" si="12"/>
        <v>552.22872866895295</v>
      </c>
      <c r="CL13" s="15">
        <f t="shared" si="12"/>
        <v>572.60299677572732</v>
      </c>
      <c r="CM13" s="15">
        <f t="shared" si="12"/>
        <v>593.66033792510484</v>
      </c>
      <c r="CN13" s="15">
        <f t="shared" si="12"/>
        <v>563.32531487344397</v>
      </c>
      <c r="CO13" s="15">
        <f t="shared" si="12"/>
        <v>584.2294330866639</v>
      </c>
      <c r="CP13" s="15">
        <f t="shared" si="12"/>
        <v>606.43480347894661</v>
      </c>
      <c r="CQ13" s="15">
        <f t="shared" si="12"/>
        <v>578.085165198813</v>
      </c>
      <c r="CR13" s="15">
        <f t="shared" si="12"/>
        <v>601.58885189286786</v>
      </c>
      <c r="CS13" s="96">
        <f t="shared" si="12"/>
        <v>626.20451713376644</v>
      </c>
    </row>
    <row r="14" spans="1:97" s="175" customFormat="1" x14ac:dyDescent="0.25">
      <c r="A14" s="175" t="s">
        <v>72</v>
      </c>
      <c r="E14" s="175">
        <v>1.7829457364341086</v>
      </c>
      <c r="F14" s="175">
        <v>1.6194029850746268</v>
      </c>
      <c r="G14" s="175">
        <v>1.6076923076923078</v>
      </c>
      <c r="H14" s="175">
        <v>1.6901408450704225</v>
      </c>
      <c r="I14" s="175">
        <v>1.717557251908397</v>
      </c>
      <c r="J14" s="175">
        <v>1.6647058823529413</v>
      </c>
      <c r="K14" s="175">
        <v>1.5668789808917198</v>
      </c>
      <c r="L14" s="175">
        <v>2.0226244343891402</v>
      </c>
      <c r="M14" s="176">
        <v>1.7472527472527473</v>
      </c>
      <c r="N14" s="175">
        <v>1.2222222222222223</v>
      </c>
      <c r="O14" s="175">
        <v>1.4791666666666667</v>
      </c>
      <c r="P14" s="175">
        <v>1.8636363636363635</v>
      </c>
      <c r="Q14" s="175">
        <v>1.6153846153846154</v>
      </c>
      <c r="R14" s="175">
        <v>1.5871559633027523</v>
      </c>
      <c r="S14" s="175">
        <v>1.7483870967741935</v>
      </c>
      <c r="T14" s="379">
        <v>1.9823008849557522</v>
      </c>
      <c r="U14" s="305">
        <v>1.8</v>
      </c>
      <c r="V14" s="305">
        <v>1.8</v>
      </c>
      <c r="W14" s="305">
        <v>2</v>
      </c>
      <c r="X14" s="305">
        <v>2</v>
      </c>
      <c r="Y14" s="306">
        <v>2</v>
      </c>
      <c r="Z14" s="305">
        <v>1.5</v>
      </c>
      <c r="AA14" s="305">
        <v>1.5</v>
      </c>
      <c r="AB14" s="305">
        <v>2</v>
      </c>
      <c r="AC14" s="305">
        <v>1.8</v>
      </c>
      <c r="AD14" s="305">
        <v>1.9</v>
      </c>
      <c r="AE14" s="305">
        <v>2</v>
      </c>
      <c r="AF14" s="305">
        <v>1.8</v>
      </c>
      <c r="AG14" s="305">
        <v>1.9</v>
      </c>
      <c r="AH14" s="305">
        <v>2</v>
      </c>
      <c r="AI14" s="307">
        <v>1.9</v>
      </c>
      <c r="AJ14" s="307">
        <v>1.9</v>
      </c>
      <c r="AK14" s="306">
        <v>2</v>
      </c>
      <c r="AL14" s="305">
        <v>1.5</v>
      </c>
      <c r="AM14" s="305">
        <v>1.5</v>
      </c>
      <c r="AN14" s="305">
        <v>2</v>
      </c>
      <c r="AO14" s="305">
        <v>2</v>
      </c>
      <c r="AP14" s="305">
        <v>2</v>
      </c>
      <c r="AQ14" s="305">
        <v>2</v>
      </c>
      <c r="AR14" s="305">
        <v>2</v>
      </c>
      <c r="AS14" s="305">
        <v>2</v>
      </c>
      <c r="AT14" s="305">
        <v>2</v>
      </c>
      <c r="AU14" s="305">
        <v>2</v>
      </c>
      <c r="AV14" s="305">
        <v>2</v>
      </c>
      <c r="AW14" s="306">
        <v>2</v>
      </c>
      <c r="AX14" s="305">
        <v>1.2</v>
      </c>
      <c r="AY14" s="305">
        <v>1.2</v>
      </c>
      <c r="AZ14" s="307">
        <v>1.9</v>
      </c>
      <c r="BA14" s="307">
        <v>1.9</v>
      </c>
      <c r="BB14" s="307">
        <v>1.9</v>
      </c>
      <c r="BC14" s="307">
        <v>2</v>
      </c>
      <c r="BD14" s="307">
        <v>1.9</v>
      </c>
      <c r="BE14" s="307">
        <v>1.9</v>
      </c>
      <c r="BF14" s="307">
        <v>2</v>
      </c>
      <c r="BG14" s="307">
        <v>1.9</v>
      </c>
      <c r="BH14" s="307">
        <v>1.9</v>
      </c>
      <c r="BI14" s="306">
        <v>2</v>
      </c>
      <c r="BJ14" s="305">
        <v>1.2</v>
      </c>
      <c r="BK14" s="305">
        <v>1.2</v>
      </c>
      <c r="BL14" s="307">
        <v>1.9</v>
      </c>
      <c r="BM14" s="307">
        <v>1.9</v>
      </c>
      <c r="BN14" s="307">
        <v>1.9</v>
      </c>
      <c r="BO14" s="307">
        <v>1.9</v>
      </c>
      <c r="BP14" s="307">
        <v>1.9</v>
      </c>
      <c r="BQ14" s="307">
        <v>1.9</v>
      </c>
      <c r="BR14" s="307">
        <v>1.9</v>
      </c>
      <c r="BS14" s="307">
        <v>1.9</v>
      </c>
      <c r="BT14" s="307">
        <v>1.9</v>
      </c>
      <c r="BU14" s="306">
        <v>1.9</v>
      </c>
      <c r="BV14" s="305">
        <v>1.2</v>
      </c>
      <c r="BW14" s="305">
        <v>1.2</v>
      </c>
      <c r="BX14" s="307">
        <v>1.9</v>
      </c>
      <c r="BY14" s="307">
        <v>1.9</v>
      </c>
      <c r="BZ14" s="307">
        <v>1.9</v>
      </c>
      <c r="CA14" s="307">
        <v>1.9</v>
      </c>
      <c r="CB14" s="307">
        <v>1.9</v>
      </c>
      <c r="CC14" s="307">
        <v>1.9</v>
      </c>
      <c r="CD14" s="307">
        <v>1.9</v>
      </c>
      <c r="CE14" s="307">
        <v>1.9</v>
      </c>
      <c r="CF14" s="307">
        <v>1.9</v>
      </c>
      <c r="CG14" s="306">
        <v>1.9</v>
      </c>
      <c r="CH14" s="305">
        <v>1.2</v>
      </c>
      <c r="CI14" s="305">
        <v>1.2</v>
      </c>
      <c r="CJ14" s="307">
        <v>1.9</v>
      </c>
      <c r="CK14" s="307">
        <v>1.9</v>
      </c>
      <c r="CL14" s="307">
        <v>1.9</v>
      </c>
      <c r="CM14" s="307">
        <v>1.9</v>
      </c>
      <c r="CN14" s="307">
        <v>1.9</v>
      </c>
      <c r="CO14" s="307">
        <v>1.9</v>
      </c>
      <c r="CP14" s="307">
        <v>1.9</v>
      </c>
      <c r="CQ14" s="307">
        <v>1.9</v>
      </c>
      <c r="CR14" s="307">
        <v>1.9</v>
      </c>
      <c r="CS14" s="306">
        <v>1.9</v>
      </c>
    </row>
    <row r="15" spans="1:97" s="15" customFormat="1" x14ac:dyDescent="0.25">
      <c r="A15" s="15" t="s">
        <v>92</v>
      </c>
      <c r="M15" s="96"/>
      <c r="N15" s="15">
        <f>N13*N14</f>
        <v>66</v>
      </c>
      <c r="O15" s="15">
        <f t="shared" ref="O15:BZ15" si="13">O13*O14</f>
        <v>71</v>
      </c>
      <c r="P15" s="15">
        <f t="shared" si="13"/>
        <v>287</v>
      </c>
      <c r="Q15" s="15">
        <f t="shared" si="13"/>
        <v>189</v>
      </c>
      <c r="R15" s="15">
        <f t="shared" si="13"/>
        <v>173</v>
      </c>
      <c r="S15" s="15">
        <f t="shared" si="13"/>
        <v>271</v>
      </c>
      <c r="T15" s="15">
        <f t="shared" si="13"/>
        <v>317.30293805309736</v>
      </c>
      <c r="U15" s="15">
        <f t="shared" si="13"/>
        <v>317.73837600000002</v>
      </c>
      <c r="V15" s="15">
        <f t="shared" si="13"/>
        <v>348.96088223999999</v>
      </c>
      <c r="W15" s="15">
        <f t="shared" si="13"/>
        <v>432.93085875200001</v>
      </c>
      <c r="X15" s="15">
        <f t="shared" si="13"/>
        <v>473.70196616447998</v>
      </c>
      <c r="Y15" s="96">
        <f t="shared" si="13"/>
        <v>481.90884958115993</v>
      </c>
      <c r="Z15" s="15">
        <f t="shared" si="13"/>
        <v>169.57836748299371</v>
      </c>
      <c r="AA15" s="15">
        <f t="shared" si="13"/>
        <v>177.51031064081826</v>
      </c>
      <c r="AB15" s="15">
        <f t="shared" si="13"/>
        <v>418.3653386899565</v>
      </c>
      <c r="AC15" s="15">
        <f t="shared" si="13"/>
        <v>396.96803266071333</v>
      </c>
      <c r="AD15" s="15">
        <f t="shared" si="13"/>
        <v>479.86873618886113</v>
      </c>
      <c r="AE15" s="15">
        <f t="shared" si="13"/>
        <v>586.32495716078495</v>
      </c>
      <c r="AF15" s="15">
        <f t="shared" si="13"/>
        <v>432.3556021146382</v>
      </c>
      <c r="AG15" s="15">
        <f t="shared" si="13"/>
        <v>518.89912798720138</v>
      </c>
      <c r="AH15" s="15">
        <f t="shared" si="13"/>
        <v>630.48048021435284</v>
      </c>
      <c r="AI15" s="15">
        <f t="shared" si="13"/>
        <v>490.26012284455311</v>
      </c>
      <c r="AJ15" s="15">
        <f t="shared" si="13"/>
        <v>558.23022374207846</v>
      </c>
      <c r="AK15" s="96">
        <f t="shared" si="13"/>
        <v>667.03274735825346</v>
      </c>
      <c r="AL15" s="15">
        <f t="shared" si="13"/>
        <v>213.2678795262745</v>
      </c>
      <c r="AM15" s="15">
        <f t="shared" si="13"/>
        <v>223.11104410696004</v>
      </c>
      <c r="AN15" s="15">
        <f t="shared" si="13"/>
        <v>631.5911897214994</v>
      </c>
      <c r="AO15" s="15">
        <f t="shared" si="13"/>
        <v>647.5746096323694</v>
      </c>
      <c r="AP15" s="15">
        <f t="shared" si="13"/>
        <v>683.37711066315865</v>
      </c>
      <c r="AQ15" s="15">
        <f t="shared" si="13"/>
        <v>787.77984232542019</v>
      </c>
      <c r="AR15" s="15">
        <f t="shared" si="13"/>
        <v>688.55204734672236</v>
      </c>
      <c r="AS15" s="15">
        <f t="shared" si="13"/>
        <v>725.74553315518074</v>
      </c>
      <c r="AT15" s="15">
        <f t="shared" si="13"/>
        <v>836.83168011215696</v>
      </c>
      <c r="AU15" s="15">
        <f t="shared" si="13"/>
        <v>732.56725243534765</v>
      </c>
      <c r="AV15" s="15">
        <f t="shared" si="13"/>
        <v>773.27593020260281</v>
      </c>
      <c r="AW15" s="96">
        <f t="shared" si="13"/>
        <v>815.59594659872948</v>
      </c>
      <c r="AX15" s="15">
        <f t="shared" si="13"/>
        <v>219.39998827606922</v>
      </c>
      <c r="AY15" s="15">
        <f t="shared" si="13"/>
        <v>228.93403360919174</v>
      </c>
      <c r="AZ15" s="15">
        <f t="shared" si="13"/>
        <v>767.17510369226341</v>
      </c>
      <c r="BA15" s="15">
        <f t="shared" si="13"/>
        <v>734.77838310183472</v>
      </c>
      <c r="BB15" s="15">
        <f t="shared" si="13"/>
        <v>767.00105627392873</v>
      </c>
      <c r="BC15" s="15">
        <f t="shared" si="13"/>
        <v>842.55545941125922</v>
      </c>
      <c r="BD15" s="15">
        <f t="shared" si="13"/>
        <v>764.13965111950961</v>
      </c>
      <c r="BE15" s="15">
        <f t="shared" si="13"/>
        <v>798.46618225638656</v>
      </c>
      <c r="BF15" s="15">
        <f t="shared" si="13"/>
        <v>879.21632397855046</v>
      </c>
      <c r="BG15" s="15">
        <f t="shared" si="13"/>
        <v>802.31739153787817</v>
      </c>
      <c r="BH15" s="15">
        <f t="shared" si="13"/>
        <v>841.38487022717106</v>
      </c>
      <c r="BI15" s="96">
        <f t="shared" si="13"/>
        <v>928.26039536064798</v>
      </c>
      <c r="BJ15" s="15">
        <f t="shared" si="13"/>
        <v>261.77720400399113</v>
      </c>
      <c r="BK15" s="15">
        <f t="shared" si="13"/>
        <v>273.19156862587101</v>
      </c>
      <c r="BL15" s="15">
        <f t="shared" si="13"/>
        <v>901.60716072977027</v>
      </c>
      <c r="BM15" s="15">
        <f t="shared" si="13"/>
        <v>844.98780203671424</v>
      </c>
      <c r="BN15" s="15">
        <f t="shared" si="13"/>
        <v>877.18305883474193</v>
      </c>
      <c r="BO15" s="15">
        <f t="shared" si="13"/>
        <v>910.13503949251697</v>
      </c>
      <c r="BP15" s="15">
        <f t="shared" si="13"/>
        <v>850.95585051214675</v>
      </c>
      <c r="BQ15" s="15">
        <f t="shared" si="13"/>
        <v>883.9690505236365</v>
      </c>
      <c r="BR15" s="15">
        <f t="shared" si="13"/>
        <v>918.888988201546</v>
      </c>
      <c r="BS15" s="15">
        <f t="shared" si="13"/>
        <v>862.25222880907813</v>
      </c>
      <c r="BT15" s="15">
        <f t="shared" si="13"/>
        <v>899.09201348338991</v>
      </c>
      <c r="BU15" s="96">
        <f t="shared" si="13"/>
        <v>937.43924172795846</v>
      </c>
      <c r="BV15" s="15">
        <f t="shared" si="13"/>
        <v>283.97957259636974</v>
      </c>
      <c r="BW15" s="15">
        <f t="shared" si="13"/>
        <v>296.45767330755359</v>
      </c>
      <c r="BX15" s="15">
        <f t="shared" si="13"/>
        <v>978.47219100752091</v>
      </c>
      <c r="BY15" s="15">
        <f t="shared" si="13"/>
        <v>932.63488880534305</v>
      </c>
      <c r="BZ15" s="15">
        <f t="shared" si="13"/>
        <v>967.54850232309559</v>
      </c>
      <c r="CA15" s="15">
        <f t="shared" ref="CA15:CS15" si="14">CA13*CA14</f>
        <v>1003.4833370937108</v>
      </c>
      <c r="CB15" s="15">
        <f t="shared" si="14"/>
        <v>952.25281185286008</v>
      </c>
      <c r="CC15" s="15">
        <f t="shared" si="14"/>
        <v>987.91497651889108</v>
      </c>
      <c r="CD15" s="15">
        <f t="shared" si="14"/>
        <v>1025.7426240174118</v>
      </c>
      <c r="CE15" s="15">
        <f t="shared" si="14"/>
        <v>977.7742610806871</v>
      </c>
      <c r="CF15" s="15">
        <f t="shared" si="14"/>
        <v>1017.6873676165744</v>
      </c>
      <c r="CG15" s="96">
        <f t="shared" si="14"/>
        <v>1059.3623130535943</v>
      </c>
      <c r="CH15" s="15">
        <f t="shared" si="14"/>
        <v>320.36841692813982</v>
      </c>
      <c r="CI15" s="15">
        <f t="shared" si="14"/>
        <v>334.07415140891243</v>
      </c>
      <c r="CJ15" s="15">
        <f t="shared" si="14"/>
        <v>1101.6083734100023</v>
      </c>
      <c r="CK15" s="15">
        <f t="shared" si="14"/>
        <v>1049.2345844710105</v>
      </c>
      <c r="CL15" s="15">
        <f t="shared" si="14"/>
        <v>1087.945693873882</v>
      </c>
      <c r="CM15" s="15">
        <f t="shared" si="14"/>
        <v>1127.9546420576992</v>
      </c>
      <c r="CN15" s="15">
        <f t="shared" si="14"/>
        <v>1070.3180982595436</v>
      </c>
      <c r="CO15" s="15">
        <f t="shared" si="14"/>
        <v>1110.0359228646614</v>
      </c>
      <c r="CP15" s="15">
        <f t="shared" si="14"/>
        <v>1152.2261266099986</v>
      </c>
      <c r="CQ15" s="15">
        <f t="shared" si="14"/>
        <v>1098.3618138777447</v>
      </c>
      <c r="CR15" s="15">
        <f t="shared" si="14"/>
        <v>1143.0188185964489</v>
      </c>
      <c r="CS15" s="96">
        <f t="shared" si="14"/>
        <v>1189.7885825541562</v>
      </c>
    </row>
    <row r="16" spans="1:97" s="15" customFormat="1" x14ac:dyDescent="0.25">
      <c r="M16" s="96"/>
      <c r="Y16" s="96"/>
      <c r="AK16" s="96"/>
      <c r="AW16" s="96"/>
      <c r="BI16" s="96"/>
      <c r="BU16" s="96"/>
      <c r="CG16" s="96"/>
      <c r="CS16" s="96"/>
    </row>
    <row r="17" spans="1:97" s="222" customFormat="1" x14ac:dyDescent="0.25">
      <c r="A17" s="222" t="s">
        <v>67</v>
      </c>
      <c r="M17" s="223"/>
      <c r="T17" s="311">
        <v>1.4999999999999999E-2</v>
      </c>
      <c r="U17" s="311">
        <v>0.01</v>
      </c>
      <c r="V17" s="311">
        <v>0.01</v>
      </c>
      <c r="W17" s="311">
        <v>1.4999999999999999E-2</v>
      </c>
      <c r="X17" s="311">
        <v>0.01</v>
      </c>
      <c r="Y17" s="312">
        <v>0.01</v>
      </c>
      <c r="Z17" s="311">
        <v>0.01</v>
      </c>
      <c r="AA17" s="311">
        <v>0.01</v>
      </c>
      <c r="AB17" s="311">
        <v>0.01</v>
      </c>
      <c r="AC17" s="311">
        <v>1.2E-2</v>
      </c>
      <c r="AD17" s="311">
        <v>1.2E-2</v>
      </c>
      <c r="AE17" s="311">
        <v>0.02</v>
      </c>
      <c r="AF17" s="311">
        <v>1.2E-2</v>
      </c>
      <c r="AG17" s="311">
        <v>1.2E-2</v>
      </c>
      <c r="AH17" s="311">
        <v>0.02</v>
      </c>
      <c r="AI17" s="311">
        <v>1.2E-2</v>
      </c>
      <c r="AJ17" s="311">
        <v>1.2E-2</v>
      </c>
      <c r="AK17" s="312">
        <v>1.2E-2</v>
      </c>
      <c r="AL17" s="311">
        <v>0.01</v>
      </c>
      <c r="AM17" s="311">
        <v>0.01</v>
      </c>
      <c r="AN17" s="311">
        <v>0.01</v>
      </c>
      <c r="AO17" s="311">
        <v>1.2E-2</v>
      </c>
      <c r="AP17" s="311">
        <v>0.01</v>
      </c>
      <c r="AQ17" s="311">
        <v>0.01</v>
      </c>
      <c r="AR17" s="311">
        <v>1.2E-2</v>
      </c>
      <c r="AS17" s="311">
        <v>0.01</v>
      </c>
      <c r="AT17" s="311">
        <v>0.01</v>
      </c>
      <c r="AU17" s="311">
        <v>1.2E-2</v>
      </c>
      <c r="AV17" s="311">
        <v>0.01</v>
      </c>
      <c r="AW17" s="312">
        <v>0.01</v>
      </c>
      <c r="AX17" s="311">
        <v>1.4999999999999999E-2</v>
      </c>
      <c r="AY17" s="311">
        <v>0.01</v>
      </c>
      <c r="AZ17" s="311">
        <v>0.01</v>
      </c>
      <c r="BA17" s="311">
        <v>1.4999999999999999E-2</v>
      </c>
      <c r="BB17" s="311">
        <v>0.01</v>
      </c>
      <c r="BC17" s="311">
        <v>0.01</v>
      </c>
      <c r="BD17" s="311">
        <v>1.4999999999999999E-2</v>
      </c>
      <c r="BE17" s="311">
        <v>0.01</v>
      </c>
      <c r="BF17" s="311">
        <v>0.01</v>
      </c>
      <c r="BG17" s="311">
        <v>1.4999999999999999E-2</v>
      </c>
      <c r="BH17" s="311">
        <v>0.01</v>
      </c>
      <c r="BI17" s="312">
        <v>0.01</v>
      </c>
      <c r="BJ17" s="311">
        <v>0.01</v>
      </c>
      <c r="BK17" s="311">
        <v>0.01</v>
      </c>
      <c r="BL17" s="311">
        <v>0.01</v>
      </c>
      <c r="BM17" s="311">
        <v>0.01</v>
      </c>
      <c r="BN17" s="311">
        <v>0.01</v>
      </c>
      <c r="BO17" s="311">
        <v>0.01</v>
      </c>
      <c r="BP17" s="311">
        <v>0.01</v>
      </c>
      <c r="BQ17" s="311">
        <v>0.01</v>
      </c>
      <c r="BR17" s="311">
        <v>0.01</v>
      </c>
      <c r="BS17" s="311">
        <v>0.01</v>
      </c>
      <c r="BT17" s="311">
        <v>0.01</v>
      </c>
      <c r="BU17" s="312">
        <v>0.01</v>
      </c>
      <c r="BV17" s="311">
        <v>1.4999999999999999E-2</v>
      </c>
      <c r="BW17" s="311">
        <v>0.01</v>
      </c>
      <c r="BX17" s="311">
        <v>0.01</v>
      </c>
      <c r="BY17" s="311">
        <v>1.4999999999999999E-2</v>
      </c>
      <c r="BZ17" s="311">
        <v>0.01</v>
      </c>
      <c r="CA17" s="311">
        <v>0.01</v>
      </c>
      <c r="CB17" s="311">
        <v>1.4999999999999999E-2</v>
      </c>
      <c r="CC17" s="311">
        <v>0.01</v>
      </c>
      <c r="CD17" s="311">
        <v>0.01</v>
      </c>
      <c r="CE17" s="311">
        <v>1.4999999999999999E-2</v>
      </c>
      <c r="CF17" s="311">
        <v>0.01</v>
      </c>
      <c r="CG17" s="312">
        <v>0.01</v>
      </c>
      <c r="CH17" s="311">
        <v>1.4999999999999999E-2</v>
      </c>
      <c r="CI17" s="311">
        <v>0.01</v>
      </c>
      <c r="CJ17" s="311">
        <v>0.01</v>
      </c>
      <c r="CK17" s="311">
        <v>1.4999999999999999E-2</v>
      </c>
      <c r="CL17" s="311">
        <v>0.01</v>
      </c>
      <c r="CM17" s="311">
        <v>0.01</v>
      </c>
      <c r="CN17" s="311">
        <v>1.4999999999999999E-2</v>
      </c>
      <c r="CO17" s="311">
        <v>0.01</v>
      </c>
      <c r="CP17" s="311">
        <v>0.01</v>
      </c>
      <c r="CQ17" s="311">
        <v>1.4999999999999999E-2</v>
      </c>
      <c r="CR17" s="311">
        <v>0.01</v>
      </c>
      <c r="CS17" s="312">
        <v>0.01</v>
      </c>
    </row>
    <row r="18" spans="1:97" s="165" customFormat="1" x14ac:dyDescent="0.25">
      <c r="A18" s="165" t="s">
        <v>68</v>
      </c>
      <c r="M18" s="166"/>
      <c r="T18" s="302">
        <v>0.1</v>
      </c>
      <c r="U18" s="302">
        <v>0</v>
      </c>
      <c r="V18" s="302">
        <v>0</v>
      </c>
      <c r="W18" s="302">
        <v>0.06</v>
      </c>
      <c r="X18" s="302">
        <v>0</v>
      </c>
      <c r="Y18" s="303">
        <v>0</v>
      </c>
      <c r="Z18" s="302">
        <v>0.1</v>
      </c>
      <c r="AA18" s="302">
        <v>0</v>
      </c>
      <c r="AB18" s="302">
        <v>0</v>
      </c>
      <c r="AC18" s="302">
        <v>0.12</v>
      </c>
      <c r="AD18" s="302">
        <v>0</v>
      </c>
      <c r="AE18" s="302">
        <v>0</v>
      </c>
      <c r="AF18" s="302">
        <v>0.12</v>
      </c>
      <c r="AG18" s="302">
        <v>0</v>
      </c>
      <c r="AH18" s="302">
        <v>0</v>
      </c>
      <c r="AI18" s="302">
        <v>0.12</v>
      </c>
      <c r="AJ18" s="302">
        <v>0</v>
      </c>
      <c r="AK18" s="303">
        <v>0</v>
      </c>
      <c r="AL18" s="302">
        <v>0.13</v>
      </c>
      <c r="AM18" s="302">
        <v>0</v>
      </c>
      <c r="AN18" s="302">
        <v>0</v>
      </c>
      <c r="AO18" s="302">
        <v>0.1</v>
      </c>
      <c r="AP18" s="302">
        <v>0</v>
      </c>
      <c r="AQ18" s="302">
        <v>0</v>
      </c>
      <c r="AR18" s="302">
        <v>0.1</v>
      </c>
      <c r="AS18" s="302">
        <v>0</v>
      </c>
      <c r="AT18" s="302">
        <v>0</v>
      </c>
      <c r="AU18" s="302">
        <v>0.1</v>
      </c>
      <c r="AV18" s="302">
        <v>0</v>
      </c>
      <c r="AW18" s="303">
        <v>0</v>
      </c>
      <c r="AX18" s="302">
        <v>0.1</v>
      </c>
      <c r="AY18" s="302">
        <v>0</v>
      </c>
      <c r="AZ18" s="302">
        <v>0</v>
      </c>
      <c r="BA18" s="302">
        <v>0.1</v>
      </c>
      <c r="BB18" s="302">
        <v>0</v>
      </c>
      <c r="BC18" s="302">
        <v>0</v>
      </c>
      <c r="BD18" s="302">
        <v>0.1</v>
      </c>
      <c r="BE18" s="302">
        <v>0</v>
      </c>
      <c r="BF18" s="302">
        <v>0</v>
      </c>
      <c r="BG18" s="302">
        <v>0.1</v>
      </c>
      <c r="BH18" s="302">
        <v>0</v>
      </c>
      <c r="BI18" s="303">
        <v>0</v>
      </c>
      <c r="BJ18" s="302">
        <v>0.1</v>
      </c>
      <c r="BK18" s="302">
        <v>0</v>
      </c>
      <c r="BL18" s="302">
        <v>0</v>
      </c>
      <c r="BM18" s="302">
        <v>0.1</v>
      </c>
      <c r="BN18" s="302">
        <v>0</v>
      </c>
      <c r="BO18" s="302">
        <v>0</v>
      </c>
      <c r="BP18" s="302">
        <v>0.1</v>
      </c>
      <c r="BQ18" s="302">
        <v>0</v>
      </c>
      <c r="BR18" s="302">
        <v>0</v>
      </c>
      <c r="BS18" s="302">
        <v>0.1</v>
      </c>
      <c r="BT18" s="302">
        <v>0</v>
      </c>
      <c r="BU18" s="303">
        <v>0</v>
      </c>
      <c r="BV18" s="302">
        <v>0.1</v>
      </c>
      <c r="BW18" s="302">
        <v>0</v>
      </c>
      <c r="BX18" s="302">
        <v>0</v>
      </c>
      <c r="BY18" s="302">
        <v>0.1</v>
      </c>
      <c r="BZ18" s="302">
        <v>0</v>
      </c>
      <c r="CA18" s="302">
        <v>0</v>
      </c>
      <c r="CB18" s="302">
        <v>0.1</v>
      </c>
      <c r="CC18" s="302">
        <v>0</v>
      </c>
      <c r="CD18" s="302">
        <v>0</v>
      </c>
      <c r="CE18" s="302">
        <v>0.1</v>
      </c>
      <c r="CF18" s="302">
        <v>0</v>
      </c>
      <c r="CG18" s="303">
        <v>0</v>
      </c>
      <c r="CH18" s="302">
        <v>0.1</v>
      </c>
      <c r="CI18" s="302">
        <v>0</v>
      </c>
      <c r="CJ18" s="302">
        <v>0</v>
      </c>
      <c r="CK18" s="302">
        <v>0.1</v>
      </c>
      <c r="CL18" s="302">
        <v>0</v>
      </c>
      <c r="CM18" s="302">
        <v>0</v>
      </c>
      <c r="CN18" s="302">
        <v>0.1</v>
      </c>
      <c r="CO18" s="302">
        <v>0</v>
      </c>
      <c r="CP18" s="302">
        <v>0</v>
      </c>
      <c r="CQ18" s="302">
        <v>0.1</v>
      </c>
      <c r="CR18" s="302">
        <v>0</v>
      </c>
      <c r="CS18" s="303">
        <v>0</v>
      </c>
    </row>
    <row r="20" spans="1:97" s="4" customFormat="1" x14ac:dyDescent="0.25">
      <c r="A20"/>
      <c r="B2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12"/>
    </row>
    <row r="21" spans="1:97" s="104" customFormat="1" x14ac:dyDescent="0.25">
      <c r="A21" s="104" t="s">
        <v>0</v>
      </c>
      <c r="B21" s="104">
        <f>'Agency North'!B21</f>
        <v>42005</v>
      </c>
      <c r="C21" s="104">
        <f>'Agency North'!C21</f>
        <v>42036</v>
      </c>
      <c r="D21" s="104">
        <f>'Agency North'!D21</f>
        <v>42064</v>
      </c>
      <c r="E21" s="104">
        <f>'Agency North'!E21</f>
        <v>42095</v>
      </c>
      <c r="F21" s="104">
        <f>'Agency North'!F21</f>
        <v>42125</v>
      </c>
      <c r="G21" s="104">
        <f>'Agency North'!G21</f>
        <v>42156</v>
      </c>
      <c r="H21" s="104">
        <f>'Agency North'!H21</f>
        <v>42186</v>
      </c>
      <c r="I21" s="104">
        <f>'Agency North'!I21</f>
        <v>42217</v>
      </c>
      <c r="J21" s="104">
        <f>'Agency North'!J21</f>
        <v>42248</v>
      </c>
      <c r="K21" s="104">
        <f>'Agency North'!K21</f>
        <v>42278</v>
      </c>
      <c r="L21" s="104">
        <f>'Agency North'!L21</f>
        <v>42309</v>
      </c>
      <c r="M21" s="105">
        <f>'Agency North'!M21</f>
        <v>42339</v>
      </c>
      <c r="N21" s="104">
        <f>'Agency North'!N21</f>
        <v>42370</v>
      </c>
      <c r="O21" s="104">
        <f>'Agency North'!O21</f>
        <v>42401</v>
      </c>
      <c r="P21" s="104">
        <f>'Agency North'!P21</f>
        <v>42430</v>
      </c>
      <c r="Q21" s="104">
        <f>'Agency North'!Q21</f>
        <v>42461</v>
      </c>
      <c r="R21" s="104">
        <f>'Agency North'!R21</f>
        <v>42491</v>
      </c>
      <c r="S21" s="104">
        <f>'Agency North'!S21</f>
        <v>42522</v>
      </c>
      <c r="T21" s="104">
        <f>'Agency North'!T21</f>
        <v>42552</v>
      </c>
      <c r="U21" s="104">
        <f>'Agency North'!U21</f>
        <v>42583</v>
      </c>
      <c r="V21" s="113">
        <f>'Agency North'!V21</f>
        <v>42614</v>
      </c>
      <c r="W21" s="113">
        <f>'Agency North'!W21</f>
        <v>42644</v>
      </c>
      <c r="X21" s="113">
        <f>'Agency North'!X21</f>
        <v>42675</v>
      </c>
      <c r="Y21" s="117">
        <f>'Agency North'!Y21</f>
        <v>42705</v>
      </c>
      <c r="Z21" s="104">
        <f>'Agency North'!Z21</f>
        <v>42752</v>
      </c>
      <c r="AA21" s="104">
        <f>'Agency North'!AA21</f>
        <v>42783</v>
      </c>
      <c r="AB21" s="104">
        <f>'Agency North'!AB21</f>
        <v>42811</v>
      </c>
      <c r="AC21" s="104">
        <f>'Agency North'!AC21</f>
        <v>42842</v>
      </c>
      <c r="AD21" s="104">
        <f>'Agency North'!AD21</f>
        <v>42872</v>
      </c>
      <c r="AE21" s="104">
        <f>'Agency North'!AE21</f>
        <v>42903</v>
      </c>
      <c r="AF21" s="104">
        <f>'Agency North'!AF21</f>
        <v>42933</v>
      </c>
      <c r="AG21" s="104">
        <f>'Agency North'!AG21</f>
        <v>42964</v>
      </c>
      <c r="AH21" s="104">
        <f>'Agency North'!AH21</f>
        <v>42995</v>
      </c>
      <c r="AI21" s="104">
        <f>'Agency North'!AI21</f>
        <v>43025</v>
      </c>
      <c r="AJ21" s="104">
        <f>'Agency North'!AJ21</f>
        <v>43056</v>
      </c>
      <c r="AK21" s="105">
        <f>'Agency North'!AK21</f>
        <v>43086</v>
      </c>
      <c r="AL21" s="104">
        <f>'Agency North'!AL21</f>
        <v>43118</v>
      </c>
      <c r="AM21" s="104">
        <f>'Agency North'!AM21</f>
        <v>43149</v>
      </c>
      <c r="AN21" s="104">
        <f>'Agency North'!AN21</f>
        <v>43177</v>
      </c>
      <c r="AO21" s="104">
        <f>'Agency North'!AO21</f>
        <v>43208</v>
      </c>
      <c r="AP21" s="104">
        <f>'Agency North'!AP21</f>
        <v>43238</v>
      </c>
      <c r="AQ21" s="104">
        <f>'Agency North'!AQ21</f>
        <v>43269</v>
      </c>
      <c r="AR21" s="104">
        <f>'Agency North'!AR21</f>
        <v>43299</v>
      </c>
      <c r="AS21" s="104">
        <f>'Agency North'!AS21</f>
        <v>43330</v>
      </c>
      <c r="AT21" s="104">
        <f>'Agency North'!AT21</f>
        <v>43361</v>
      </c>
      <c r="AU21" s="104">
        <f>'Agency North'!AU21</f>
        <v>43391</v>
      </c>
      <c r="AV21" s="104">
        <f>'Agency North'!AV21</f>
        <v>43422</v>
      </c>
      <c r="AW21" s="105">
        <f>'Agency North'!AW21</f>
        <v>43452</v>
      </c>
      <c r="AX21" s="104">
        <f>'Agency North'!AX21</f>
        <v>43483</v>
      </c>
      <c r="AY21" s="104">
        <f>'Agency North'!AY21</f>
        <v>43514</v>
      </c>
      <c r="AZ21" s="104">
        <f>'Agency North'!AZ21</f>
        <v>43542</v>
      </c>
      <c r="BA21" s="104">
        <f>'Agency North'!BA21</f>
        <v>43573</v>
      </c>
      <c r="BB21" s="104">
        <f>'Agency North'!BB21</f>
        <v>43603</v>
      </c>
      <c r="BC21" s="104">
        <f>'Agency North'!BC21</f>
        <v>43634</v>
      </c>
      <c r="BD21" s="104">
        <f>'Agency North'!BD21</f>
        <v>43664</v>
      </c>
      <c r="BE21" s="104">
        <f>'Agency North'!BE21</f>
        <v>43695</v>
      </c>
      <c r="BF21" s="104">
        <f>'Agency North'!BF21</f>
        <v>43726</v>
      </c>
      <c r="BG21" s="104">
        <f>'Agency North'!BG21</f>
        <v>43756</v>
      </c>
      <c r="BH21" s="104">
        <f>'Agency North'!BH21</f>
        <v>43787</v>
      </c>
      <c r="BI21" s="105">
        <f>'Agency North'!BI21</f>
        <v>43817</v>
      </c>
      <c r="BJ21" s="104">
        <f>'Agency North'!BJ21</f>
        <v>43848</v>
      </c>
      <c r="BK21" s="104">
        <f>'Agency North'!BK21</f>
        <v>43879</v>
      </c>
      <c r="BL21" s="104">
        <f>'Agency North'!BL21</f>
        <v>43908</v>
      </c>
      <c r="BM21" s="104">
        <f>'Agency North'!BM21</f>
        <v>43939</v>
      </c>
      <c r="BN21" s="104">
        <f>'Agency North'!BN21</f>
        <v>43969</v>
      </c>
      <c r="BO21" s="104">
        <f>'Agency North'!BO21</f>
        <v>44000</v>
      </c>
      <c r="BP21" s="104">
        <f>'Agency North'!BP21</f>
        <v>44030</v>
      </c>
      <c r="BQ21" s="104">
        <f>'Agency North'!BQ21</f>
        <v>44061</v>
      </c>
      <c r="BR21" s="104">
        <f>'Agency North'!BR21</f>
        <v>44092</v>
      </c>
      <c r="BS21" s="104">
        <f>'Agency North'!BS21</f>
        <v>44122</v>
      </c>
      <c r="BT21" s="104">
        <f>'Agency North'!BT21</f>
        <v>44153</v>
      </c>
      <c r="BU21" s="105">
        <f>'Agency North'!BU21</f>
        <v>44183</v>
      </c>
      <c r="BV21" s="104">
        <f>'Agency North'!BV21</f>
        <v>44214</v>
      </c>
      <c r="BW21" s="104">
        <f>'Agency North'!BW21</f>
        <v>44245</v>
      </c>
      <c r="BX21" s="104">
        <f>'Agency North'!BX21</f>
        <v>44273</v>
      </c>
      <c r="BY21" s="104">
        <f>'Agency North'!BY21</f>
        <v>44304</v>
      </c>
      <c r="BZ21" s="104">
        <f>'Agency North'!BZ21</f>
        <v>44334</v>
      </c>
      <c r="CA21" s="104">
        <f>'Agency North'!CA21</f>
        <v>44365</v>
      </c>
      <c r="CB21" s="104">
        <f>'Agency North'!CB21</f>
        <v>44395</v>
      </c>
      <c r="CC21" s="104">
        <f>'Agency North'!CC21</f>
        <v>44426</v>
      </c>
      <c r="CD21" s="104">
        <f>'Agency North'!CD21</f>
        <v>44457</v>
      </c>
      <c r="CE21" s="104">
        <f>'Agency North'!CE21</f>
        <v>44487</v>
      </c>
      <c r="CF21" s="104">
        <f>'Agency North'!CF21</f>
        <v>44518</v>
      </c>
      <c r="CG21" s="105">
        <f>'Agency North'!CG21</f>
        <v>44548</v>
      </c>
      <c r="CH21" s="104">
        <f>'Agency North'!CH21</f>
        <v>44579</v>
      </c>
      <c r="CI21" s="104">
        <f>'Agency North'!CI21</f>
        <v>44610</v>
      </c>
      <c r="CJ21" s="104">
        <f>'Agency North'!CJ21</f>
        <v>44638</v>
      </c>
      <c r="CK21" s="104">
        <f>'Agency North'!CK21</f>
        <v>44669</v>
      </c>
      <c r="CL21" s="104">
        <f>'Agency North'!CL21</f>
        <v>44699</v>
      </c>
      <c r="CM21" s="104">
        <f>'Agency North'!CM21</f>
        <v>44730</v>
      </c>
      <c r="CN21" s="104">
        <f>'Agency North'!CN21</f>
        <v>44760</v>
      </c>
      <c r="CO21" s="104">
        <f>'Agency North'!CO21</f>
        <v>44791</v>
      </c>
      <c r="CP21" s="104">
        <f>'Agency North'!CP21</f>
        <v>44822</v>
      </c>
      <c r="CQ21" s="104">
        <f>'Agency North'!CQ21</f>
        <v>44852</v>
      </c>
      <c r="CR21" s="104">
        <f>'Agency North'!CR21</f>
        <v>44883</v>
      </c>
      <c r="CS21" s="105">
        <f>'Agency North'!CS21</f>
        <v>44913</v>
      </c>
    </row>
    <row r="22" spans="1:97" x14ac:dyDescent="0.25">
      <c r="A22" t="s">
        <v>4</v>
      </c>
      <c r="B22" s="8">
        <v>1473.904</v>
      </c>
      <c r="C22" s="8">
        <v>1078.319</v>
      </c>
      <c r="D22" s="8">
        <v>3277.1529999999998</v>
      </c>
      <c r="E22" s="8">
        <v>4798.7695000000003</v>
      </c>
      <c r="F22" s="8">
        <v>2642.3245000000002</v>
      </c>
      <c r="G22" s="8">
        <v>4236.8100000000004</v>
      </c>
      <c r="H22" s="8">
        <v>4861.8514999999998</v>
      </c>
      <c r="I22" s="8">
        <v>1896.876</v>
      </c>
      <c r="J22" s="8">
        <v>5458.4764999999998</v>
      </c>
      <c r="K22" s="8">
        <v>4041.5549999999898</v>
      </c>
      <c r="L22" s="8">
        <v>3524.4515000000001</v>
      </c>
      <c r="M22" s="118">
        <v>6084.3504999999896</v>
      </c>
      <c r="N22" s="8">
        <v>1577.261</v>
      </c>
      <c r="O22" s="8">
        <v>1695.9549999999699</v>
      </c>
      <c r="P22" s="8">
        <v>3655.0449999999901</v>
      </c>
      <c r="Q22" s="8">
        <v>5513.5510000000004</v>
      </c>
      <c r="R22" s="8">
        <v>2476.4769999999999</v>
      </c>
      <c r="S22" s="15">
        <v>2380.7105000000001</v>
      </c>
      <c r="T22" s="24">
        <v>2392.8470000000002</v>
      </c>
      <c r="U22" s="24">
        <v>2005.9945</v>
      </c>
      <c r="V22" s="24">
        <f t="shared" ref="V22:Y22" si="15">V70*V92</f>
        <v>4536.0000000000009</v>
      </c>
      <c r="W22" s="24">
        <f t="shared" si="15"/>
        <v>3696</v>
      </c>
      <c r="X22" s="24">
        <f t="shared" si="15"/>
        <v>4641</v>
      </c>
      <c r="Y22" s="145">
        <f t="shared" si="15"/>
        <v>5173.7849937732681</v>
      </c>
      <c r="Z22" s="24">
        <f t="shared" ref="Z22:CK22" si="16">Z70*Z92</f>
        <v>1322.9999999999998</v>
      </c>
      <c r="AA22" s="15">
        <f t="shared" si="16"/>
        <v>1322.9999999999998</v>
      </c>
      <c r="AB22" s="15">
        <f t="shared" si="16"/>
        <v>3024</v>
      </c>
      <c r="AC22" s="15">
        <f t="shared" si="16"/>
        <v>2757.8879999999999</v>
      </c>
      <c r="AD22" s="15">
        <f t="shared" si="16"/>
        <v>3769.8048000000003</v>
      </c>
      <c r="AE22" s="15">
        <f t="shared" si="16"/>
        <v>3807.5028480000005</v>
      </c>
      <c r="AF22" s="15">
        <f t="shared" si="16"/>
        <v>3653.2989826560006</v>
      </c>
      <c r="AG22" s="15">
        <f t="shared" si="16"/>
        <v>3884.0336552448007</v>
      </c>
      <c r="AH22" s="15">
        <f t="shared" si="16"/>
        <v>3922.873991797248</v>
      </c>
      <c r="AI22" s="15">
        <f t="shared" si="16"/>
        <v>3763.99759512946</v>
      </c>
      <c r="AJ22" s="15">
        <f t="shared" si="16"/>
        <v>4001.7237590323739</v>
      </c>
      <c r="AK22" s="96">
        <f t="shared" si="16"/>
        <v>4041.7409966226974</v>
      </c>
      <c r="AL22" s="15">
        <f t="shared" si="16"/>
        <v>1783.7612099999997</v>
      </c>
      <c r="AM22" s="15">
        <f t="shared" si="16"/>
        <v>1766.4431399999996</v>
      </c>
      <c r="AN22" s="15">
        <f t="shared" si="16"/>
        <v>3958.4159999999997</v>
      </c>
      <c r="AO22" s="15">
        <f t="shared" si="16"/>
        <v>3685.285296</v>
      </c>
      <c r="AP22" s="15">
        <f t="shared" si="16"/>
        <v>4987.6041600000008</v>
      </c>
      <c r="AQ22" s="15">
        <f t="shared" si="16"/>
        <v>4987.6041600000008</v>
      </c>
      <c r="AR22" s="15">
        <f t="shared" si="16"/>
        <v>4831.1303040000012</v>
      </c>
      <c r="AS22" s="15">
        <f t="shared" si="16"/>
        <v>5134.2984000000006</v>
      </c>
      <c r="AT22" s="15">
        <f t="shared" si="16"/>
        <v>5185.6413840000014</v>
      </c>
      <c r="AU22" s="15">
        <f t="shared" si="16"/>
        <v>4926.3593148000009</v>
      </c>
      <c r="AV22" s="15">
        <f t="shared" si="16"/>
        <v>5237.4977978400002</v>
      </c>
      <c r="AW22" s="96">
        <f t="shared" si="16"/>
        <v>5289.8727758184004</v>
      </c>
      <c r="AX22" s="15">
        <f t="shared" si="16"/>
        <v>2486.85096093525</v>
      </c>
      <c r="AY22" s="15">
        <f t="shared" si="16"/>
        <v>2462.7067768485008</v>
      </c>
      <c r="AZ22" s="15">
        <f t="shared" si="16"/>
        <v>5676.3469526400013</v>
      </c>
      <c r="BA22" s="15">
        <f t="shared" si="16"/>
        <v>5088.9501605779205</v>
      </c>
      <c r="BB22" s="15">
        <f t="shared" si="16"/>
        <v>6887.3009692032019</v>
      </c>
      <c r="BC22" s="15">
        <f t="shared" si="16"/>
        <v>6887.3009692032019</v>
      </c>
      <c r="BD22" s="15">
        <f t="shared" si="16"/>
        <v>6671.2287819340818</v>
      </c>
      <c r="BE22" s="15">
        <f t="shared" si="16"/>
        <v>7089.868644768002</v>
      </c>
      <c r="BF22" s="15">
        <f t="shared" si="16"/>
        <v>7160.7673312156821</v>
      </c>
      <c r="BG22" s="15">
        <f t="shared" si="16"/>
        <v>6802.7289646548988</v>
      </c>
      <c r="BH22" s="15">
        <f t="shared" si="16"/>
        <v>7232.3750045278393</v>
      </c>
      <c r="BI22" s="96">
        <f t="shared" si="16"/>
        <v>7304.6987545731172</v>
      </c>
      <c r="BJ22" s="15">
        <f t="shared" si="16"/>
        <v>3132.8583220951223</v>
      </c>
      <c r="BK22" s="15">
        <f t="shared" si="16"/>
        <v>3102.4422218806067</v>
      </c>
      <c r="BL22" s="15">
        <f t="shared" si="16"/>
        <v>7150.8872341065626</v>
      </c>
      <c r="BM22" s="15">
        <f t="shared" si="16"/>
        <v>6539.1208857984839</v>
      </c>
      <c r="BN22" s="15">
        <f t="shared" si="16"/>
        <v>8849.9380409302812</v>
      </c>
      <c r="BO22" s="15">
        <f t="shared" si="16"/>
        <v>8849.9380409302812</v>
      </c>
      <c r="BP22" s="15">
        <f t="shared" si="16"/>
        <v>8656.3350134297289</v>
      </c>
      <c r="BQ22" s="15">
        <f t="shared" si="16"/>
        <v>9199.5463199405021</v>
      </c>
      <c r="BR22" s="15">
        <f t="shared" si="16"/>
        <v>9471.9600701911659</v>
      </c>
      <c r="BS22" s="15">
        <f t="shared" si="16"/>
        <v>8998.3620666816096</v>
      </c>
      <c r="BT22" s="15">
        <f t="shared" si="16"/>
        <v>9566.6796708930779</v>
      </c>
      <c r="BU22" s="96">
        <f t="shared" si="16"/>
        <v>9662.3464676020085</v>
      </c>
      <c r="BV22" s="15">
        <f t="shared" si="16"/>
        <v>3988.0033296942083</v>
      </c>
      <c r="BW22" s="15">
        <f t="shared" si="16"/>
        <v>3949.2848507651388</v>
      </c>
      <c r="BX22" s="15">
        <f t="shared" si="16"/>
        <v>9102.7934135282903</v>
      </c>
      <c r="BY22" s="15">
        <f t="shared" si="16"/>
        <v>8324.0393227860404</v>
      </c>
      <c r="BZ22" s="15">
        <f t="shared" si="16"/>
        <v>11828.897985011743</v>
      </c>
      <c r="CA22" s="15">
        <f t="shared" si="16"/>
        <v>11828.897985011743</v>
      </c>
      <c r="CB22" s="15">
        <f t="shared" si="16"/>
        <v>11570.126629630287</v>
      </c>
      <c r="CC22" s="15">
        <f t="shared" si="16"/>
        <v>12296.187207603039</v>
      </c>
      <c r="CD22" s="15">
        <f t="shared" si="16"/>
        <v>12660.297605498079</v>
      </c>
      <c r="CE22" s="15">
        <f t="shared" si="16"/>
        <v>12027.282725223176</v>
      </c>
      <c r="CF22" s="15">
        <f t="shared" si="16"/>
        <v>12786.900581553058</v>
      </c>
      <c r="CG22" s="96">
        <f t="shared" si="16"/>
        <v>12914.769587368588</v>
      </c>
      <c r="CH22" s="15">
        <f t="shared" si="16"/>
        <v>5101.2427297567892</v>
      </c>
      <c r="CI22" s="15">
        <f t="shared" si="16"/>
        <v>5051.7161013125487</v>
      </c>
      <c r="CJ22" s="15">
        <f t="shared" si="16"/>
        <v>11643.81142199291</v>
      </c>
      <c r="CK22" s="15">
        <f t="shared" si="16"/>
        <v>10647.670417273168</v>
      </c>
      <c r="CL22" s="15">
        <f t="shared" ref="CL22:CS22" si="17">CL70*CL92</f>
        <v>15130.900066651346</v>
      </c>
      <c r="CM22" s="15">
        <f t="shared" si="17"/>
        <v>15130.900066651346</v>
      </c>
      <c r="CN22" s="15">
        <f t="shared" si="17"/>
        <v>14799.893448507379</v>
      </c>
      <c r="CO22" s="15">
        <f t="shared" si="17"/>
        <v>15728.631701348937</v>
      </c>
      <c r="CP22" s="15">
        <f t="shared" si="17"/>
        <v>16194.382445903444</v>
      </c>
      <c r="CQ22" s="15">
        <f t="shared" si="17"/>
        <v>15384.663323608273</v>
      </c>
      <c r="CR22" s="15">
        <f t="shared" si="17"/>
        <v>16683.452795769721</v>
      </c>
      <c r="CS22" s="96">
        <f t="shared" si="17"/>
        <v>16850.287323727422</v>
      </c>
    </row>
    <row r="23" spans="1:97" x14ac:dyDescent="0.25">
      <c r="A23" t="s">
        <v>5</v>
      </c>
      <c r="B23" s="8">
        <v>771.61900000000003</v>
      </c>
      <c r="C23" s="8">
        <v>387.50799999999998</v>
      </c>
      <c r="D23" s="8">
        <v>1498.9945</v>
      </c>
      <c r="E23" s="8">
        <v>2432.7359999999999</v>
      </c>
      <c r="F23" s="8">
        <v>1470.8130000000001</v>
      </c>
      <c r="G23" s="8">
        <v>2166.2109999999998</v>
      </c>
      <c r="H23" s="8">
        <v>1925.0840000000001</v>
      </c>
      <c r="I23" s="8">
        <v>1391.4680000000001</v>
      </c>
      <c r="J23" s="8">
        <v>2091.5059999999999</v>
      </c>
      <c r="K23" s="8">
        <v>1552.673</v>
      </c>
      <c r="L23" s="8">
        <v>2970.7020000000002</v>
      </c>
      <c r="M23" s="118">
        <v>5752.777</v>
      </c>
      <c r="N23" s="8">
        <v>311.50099999999998</v>
      </c>
      <c r="O23" s="8">
        <v>496.25200000000001</v>
      </c>
      <c r="P23" s="8">
        <v>4677.4350000000004</v>
      </c>
      <c r="Q23" s="8">
        <v>2248.5709999999999</v>
      </c>
      <c r="R23" s="8">
        <v>1671.1790000000001</v>
      </c>
      <c r="S23" s="15">
        <v>2916.4090000000001</v>
      </c>
      <c r="T23" s="24">
        <v>1820.7860000000001</v>
      </c>
      <c r="U23" s="24">
        <v>2307.6289999999999</v>
      </c>
      <c r="V23" s="24">
        <f t="shared" ref="V23:Y28" si="18">V71*V93</f>
        <v>4460.4251087212806</v>
      </c>
      <c r="W23" s="24">
        <f t="shared" si="18"/>
        <v>5024.4126544558076</v>
      </c>
      <c r="X23" s="24">
        <f t="shared" si="18"/>
        <v>6089.6064625605723</v>
      </c>
      <c r="Y23" s="145">
        <f t="shared" si="18"/>
        <v>6449.3643188733986</v>
      </c>
      <c r="Z23" s="15">
        <f t="shared" ref="Z23:CK23" si="19">Z71*Z93</f>
        <v>527.9604004000015</v>
      </c>
      <c r="AA23" s="15">
        <f t="shared" si="19"/>
        <v>551.28031328400562</v>
      </c>
      <c r="AB23" s="15">
        <f t="shared" si="19"/>
        <v>3574.2556255424297</v>
      </c>
      <c r="AC23" s="15">
        <f t="shared" si="19"/>
        <v>3100.6089826053817</v>
      </c>
      <c r="AD23" s="15">
        <f t="shared" si="19"/>
        <v>4490.2757210364653</v>
      </c>
      <c r="AE23" s="15">
        <f t="shared" si="19"/>
        <v>5491.4626123603603</v>
      </c>
      <c r="AF23" s="15">
        <f t="shared" si="19"/>
        <v>3941.9842722940853</v>
      </c>
      <c r="AG23" s="15">
        <f t="shared" si="19"/>
        <v>4983.9883113640572</v>
      </c>
      <c r="AH23" s="15">
        <f t="shared" si="19"/>
        <v>6066.5221774549955</v>
      </c>
      <c r="AI23" s="15">
        <f t="shared" si="19"/>
        <v>4575.6367366376508</v>
      </c>
      <c r="AJ23" s="15">
        <f t="shared" si="19"/>
        <v>5506.3371000149618</v>
      </c>
      <c r="AK23" s="96">
        <f t="shared" si="19"/>
        <v>6598.8885528299852</v>
      </c>
      <c r="AL23" s="15">
        <f t="shared" si="19"/>
        <v>712.60918159166351</v>
      </c>
      <c r="AM23" s="15">
        <f t="shared" si="19"/>
        <v>736.80228261762124</v>
      </c>
      <c r="AN23" s="15">
        <f t="shared" si="19"/>
        <v>5425.64937349705</v>
      </c>
      <c r="AO23" s="15">
        <f t="shared" si="19"/>
        <v>5174.2430235403663</v>
      </c>
      <c r="AP23" s="15">
        <f t="shared" si="19"/>
        <v>6453.5665269893952</v>
      </c>
      <c r="AQ23" s="15">
        <f t="shared" si="19"/>
        <v>7478.7595368883058</v>
      </c>
      <c r="AR23" s="15">
        <f t="shared" si="19"/>
        <v>6359.7358084919333</v>
      </c>
      <c r="AS23" s="15">
        <f t="shared" si="19"/>
        <v>7182.2398369574848</v>
      </c>
      <c r="AT23" s="15">
        <f t="shared" si="19"/>
        <v>8327.4296919696917</v>
      </c>
      <c r="AU23" s="15">
        <f t="shared" si="19"/>
        <v>6953.9781007288757</v>
      </c>
      <c r="AV23" s="15">
        <f t="shared" si="19"/>
        <v>7790.4568900457052</v>
      </c>
      <c r="AW23" s="96">
        <f t="shared" si="19"/>
        <v>8285.4969046669667</v>
      </c>
      <c r="AX23" s="15">
        <f t="shared" si="19"/>
        <v>847.59123027889848</v>
      </c>
      <c r="AY23" s="15">
        <f t="shared" si="19"/>
        <v>874.24674706265137</v>
      </c>
      <c r="AZ23" s="15">
        <f t="shared" si="19"/>
        <v>7843.5515305727331</v>
      </c>
      <c r="BA23" s="15">
        <f t="shared" si="19"/>
        <v>6657.9073211393961</v>
      </c>
      <c r="BB23" s="15">
        <f t="shared" si="19"/>
        <v>8220.9597971824896</v>
      </c>
      <c r="BC23" s="15">
        <f t="shared" si="19"/>
        <v>9100.2979412952718</v>
      </c>
      <c r="BD23" s="15">
        <f t="shared" si="19"/>
        <v>8013.4359653174179</v>
      </c>
      <c r="BE23" s="15">
        <f t="shared" si="19"/>
        <v>8978.004603719417</v>
      </c>
      <c r="BF23" s="15">
        <f t="shared" si="19"/>
        <v>9962.4152544753979</v>
      </c>
      <c r="BG23" s="15">
        <f t="shared" si="19"/>
        <v>8654.9295777565894</v>
      </c>
      <c r="BH23" s="15">
        <f t="shared" si="19"/>
        <v>9638.7134860815531</v>
      </c>
      <c r="BI23" s="96">
        <f t="shared" si="19"/>
        <v>10716.940455729065</v>
      </c>
      <c r="BJ23" s="15">
        <f t="shared" si="19"/>
        <v>1096.3498955310104</v>
      </c>
      <c r="BK23" s="15">
        <f t="shared" si="19"/>
        <v>1131.3042517528786</v>
      </c>
      <c r="BL23" s="15">
        <f t="shared" si="19"/>
        <v>9792.8667481871489</v>
      </c>
      <c r="BM23" s="15">
        <f t="shared" si="19"/>
        <v>8398.881860630423</v>
      </c>
      <c r="BN23" s="15">
        <f t="shared" si="19"/>
        <v>10320.570646769698</v>
      </c>
      <c r="BO23" s="15">
        <f t="shared" si="19"/>
        <v>10810.938927355974</v>
      </c>
      <c r="BP23" s="15">
        <f t="shared" si="19"/>
        <v>9894.3336667095955</v>
      </c>
      <c r="BQ23" s="15">
        <f t="shared" si="19"/>
        <v>11027.622284550916</v>
      </c>
      <c r="BR23" s="15">
        <f t="shared" si="19"/>
        <v>11797.681332952876</v>
      </c>
      <c r="BS23" s="15">
        <f t="shared" si="19"/>
        <v>10524.428935800752</v>
      </c>
      <c r="BT23" s="15">
        <f t="shared" si="19"/>
        <v>11661.705320844281</v>
      </c>
      <c r="BU23" s="96">
        <f t="shared" si="19"/>
        <v>12275.154388542926</v>
      </c>
      <c r="BV23" s="15">
        <f t="shared" si="19"/>
        <v>1398.6198934561817</v>
      </c>
      <c r="BW23" s="15">
        <f t="shared" si="19"/>
        <v>1443.8297763109017</v>
      </c>
      <c r="BX23" s="15">
        <f t="shared" si="19"/>
        <v>12523.132242517993</v>
      </c>
      <c r="BY23" s="15">
        <f t="shared" si="19"/>
        <v>10920.7246563277</v>
      </c>
      <c r="BZ23" s="15">
        <f t="shared" si="19"/>
        <v>13411.432848290886</v>
      </c>
      <c r="CA23" s="15">
        <f t="shared" si="19"/>
        <v>14043.483594780868</v>
      </c>
      <c r="CB23" s="15">
        <f t="shared" si="19"/>
        <v>13041.91162864816</v>
      </c>
      <c r="CC23" s="15">
        <f t="shared" si="19"/>
        <v>14517.750654425927</v>
      </c>
      <c r="CD23" s="15">
        <f t="shared" si="19"/>
        <v>15514.260873634123</v>
      </c>
      <c r="CE23" s="15">
        <f t="shared" si="19"/>
        <v>14055.961253834497</v>
      </c>
      <c r="CF23" s="15">
        <f t="shared" si="19"/>
        <v>15547.538204480205</v>
      </c>
      <c r="CG23" s="96">
        <f t="shared" si="19"/>
        <v>16339.804749904737</v>
      </c>
      <c r="CH23" s="15">
        <f t="shared" si="19"/>
        <v>1798.8579352883298</v>
      </c>
      <c r="CI23" s="15">
        <f t="shared" si="19"/>
        <v>1855.2965566442422</v>
      </c>
      <c r="CJ23" s="15">
        <f t="shared" si="19"/>
        <v>16118.184308795138</v>
      </c>
      <c r="CK23" s="15">
        <f t="shared" si="19"/>
        <v>14044.810919238718</v>
      </c>
      <c r="CL23" s="15">
        <f t="shared" ref="CL23:CS23" si="20">CL71*CL93</f>
        <v>17239.851535636655</v>
      </c>
      <c r="CM23" s="15">
        <f t="shared" si="20"/>
        <v>18046.749383647515</v>
      </c>
      <c r="CN23" s="15">
        <f t="shared" si="20"/>
        <v>16757.896856756262</v>
      </c>
      <c r="CO23" s="15">
        <f t="shared" si="20"/>
        <v>18648.913800756265</v>
      </c>
      <c r="CP23" s="15">
        <f t="shared" si="20"/>
        <v>19924.41925815534</v>
      </c>
      <c r="CQ23" s="15">
        <f t="shared" si="20"/>
        <v>18050.955589125333</v>
      </c>
      <c r="CR23" s="15">
        <f t="shared" si="20"/>
        <v>20363.525968900394</v>
      </c>
      <c r="CS23" s="96">
        <f t="shared" si="20"/>
        <v>21401.424521110643</v>
      </c>
    </row>
    <row r="24" spans="1:97" x14ac:dyDescent="0.25">
      <c r="A24" t="s">
        <v>6</v>
      </c>
      <c r="B24" s="8">
        <v>932.72199999999998</v>
      </c>
      <c r="C24" s="8">
        <v>859.54399999999896</v>
      </c>
      <c r="D24" s="8">
        <v>1025.164</v>
      </c>
      <c r="E24" s="8">
        <v>2136.0569999999998</v>
      </c>
      <c r="F24" s="8">
        <v>1875.0250000000001</v>
      </c>
      <c r="G24" s="8">
        <v>2021.518</v>
      </c>
      <c r="H24" s="8">
        <v>1685.0550000000001</v>
      </c>
      <c r="I24" s="8">
        <v>1191.124</v>
      </c>
      <c r="J24" s="8">
        <v>2112.4189999999999</v>
      </c>
      <c r="K24" s="8">
        <v>1874.9639999999999</v>
      </c>
      <c r="L24" s="8">
        <v>1439.818</v>
      </c>
      <c r="M24" s="118">
        <v>3679.2369999999901</v>
      </c>
      <c r="N24" s="8">
        <v>966.26899999999898</v>
      </c>
      <c r="O24" s="8">
        <v>305.28300000000002</v>
      </c>
      <c r="P24" s="8">
        <v>1082.136</v>
      </c>
      <c r="Q24" s="8">
        <v>2454.2429999999999</v>
      </c>
      <c r="R24" s="8">
        <v>1950.7380000000001</v>
      </c>
      <c r="S24" s="15">
        <v>2197.4209999999998</v>
      </c>
      <c r="T24" s="24">
        <v>1908.9690000000001</v>
      </c>
      <c r="U24" s="24">
        <v>1201.21</v>
      </c>
      <c r="V24" s="24">
        <f t="shared" si="18"/>
        <v>2459.9679999999998</v>
      </c>
      <c r="W24" s="24">
        <f t="shared" si="18"/>
        <v>3737.11292892864</v>
      </c>
      <c r="X24" s="24">
        <f t="shared" si="18"/>
        <v>5024.4126544558085</v>
      </c>
      <c r="Y24" s="145">
        <f t="shared" si="18"/>
        <v>6232.0533973573101</v>
      </c>
      <c r="Z24" s="15">
        <f t="shared" ref="Z24:CK24" si="21">Z72*Z94</f>
        <v>1549.1120177686103</v>
      </c>
      <c r="AA24" s="15">
        <f t="shared" si="21"/>
        <v>527.9604004000015</v>
      </c>
      <c r="AB24" s="15">
        <f t="shared" si="21"/>
        <v>1374.7147464147797</v>
      </c>
      <c r="AC24" s="15">
        <f t="shared" si="21"/>
        <v>2931.0179879682019</v>
      </c>
      <c r="AD24" s="15">
        <f t="shared" si="21"/>
        <v>2964.0314361543988</v>
      </c>
      <c r="AE24" s="15">
        <f t="shared" si="21"/>
        <v>3624.7653413687808</v>
      </c>
      <c r="AF24" s="15">
        <f t="shared" si="21"/>
        <v>4211.3227244776172</v>
      </c>
      <c r="AG24" s="15">
        <f t="shared" si="21"/>
        <v>3349.6402715881709</v>
      </c>
      <c r="AH24" s="15">
        <f t="shared" si="21"/>
        <v>4023.3137595945946</v>
      </c>
      <c r="AI24" s="15">
        <f t="shared" si="21"/>
        <v>4652.3275323698299</v>
      </c>
      <c r="AJ24" s="15">
        <f t="shared" si="21"/>
        <v>3888.0766696413466</v>
      </c>
      <c r="AK24" s="96">
        <f t="shared" si="21"/>
        <v>4444.9786868366846</v>
      </c>
      <c r="AL24" s="15">
        <f t="shared" si="21"/>
        <v>2320.0482643337596</v>
      </c>
      <c r="AM24" s="15">
        <f t="shared" si="21"/>
        <v>741.24123071025588</v>
      </c>
      <c r="AN24" s="15">
        <f t="shared" si="21"/>
        <v>1716.209546653813</v>
      </c>
      <c r="AO24" s="15">
        <f t="shared" si="21"/>
        <v>4500.4111897507928</v>
      </c>
      <c r="AP24" s="15">
        <f t="shared" si="21"/>
        <v>4852.5945688409329</v>
      </c>
      <c r="AQ24" s="15">
        <f t="shared" si="21"/>
        <v>5162.0170303365212</v>
      </c>
      <c r="AR24" s="15">
        <f t="shared" si="21"/>
        <v>5736.9968358911137</v>
      </c>
      <c r="AS24" s="15">
        <f t="shared" si="21"/>
        <v>5406.1870889517095</v>
      </c>
      <c r="AT24" s="15">
        <f t="shared" si="21"/>
        <v>5744.8612638121267</v>
      </c>
      <c r="AU24" s="15">
        <f t="shared" si="21"/>
        <v>6265.1698285630682</v>
      </c>
      <c r="AV24" s="15">
        <f t="shared" si="21"/>
        <v>5855.0331061008237</v>
      </c>
      <c r="AW24" s="96">
        <f t="shared" si="21"/>
        <v>6231.3560993503188</v>
      </c>
      <c r="AX24" s="15">
        <f t="shared" si="21"/>
        <v>3262.3125165899196</v>
      </c>
      <c r="AY24" s="15">
        <f t="shared" si="21"/>
        <v>881.64674677340759</v>
      </c>
      <c r="AZ24" s="15">
        <f t="shared" si="21"/>
        <v>2094.5360147343786</v>
      </c>
      <c r="BA24" s="15">
        <f t="shared" si="21"/>
        <v>6265.0250128181815</v>
      </c>
      <c r="BB24" s="15">
        <f t="shared" si="21"/>
        <v>6244.0292733488895</v>
      </c>
      <c r="BC24" s="15">
        <f t="shared" si="21"/>
        <v>6575.7026446219543</v>
      </c>
      <c r="BD24" s="15">
        <f t="shared" si="21"/>
        <v>6980.8877043531438</v>
      </c>
      <c r="BE24" s="15">
        <f t="shared" si="21"/>
        <v>6811.9392626331701</v>
      </c>
      <c r="BF24" s="15">
        <f t="shared" si="21"/>
        <v>7181.2403992462132</v>
      </c>
      <c r="BG24" s="15">
        <f t="shared" si="21"/>
        <v>7495.2567335566873</v>
      </c>
      <c r="BH24" s="15">
        <f t="shared" si="21"/>
        <v>7287.1813046728757</v>
      </c>
      <c r="BI24" s="96">
        <f t="shared" si="21"/>
        <v>7709.7218968157467</v>
      </c>
      <c r="BJ24" s="15">
        <f t="shared" si="21"/>
        <v>4017.9911260688918</v>
      </c>
      <c r="BK24" s="15">
        <f t="shared" si="21"/>
        <v>1140.400330006039</v>
      </c>
      <c r="BL24" s="15">
        <f t="shared" si="21"/>
        <v>2710.398988477702</v>
      </c>
      <c r="BM24" s="15">
        <f t="shared" si="21"/>
        <v>7978.4783695441802</v>
      </c>
      <c r="BN24" s="15">
        <f t="shared" si="21"/>
        <v>7876.778944438739</v>
      </c>
      <c r="BO24" s="15">
        <f t="shared" si="21"/>
        <v>8255.1192768550063</v>
      </c>
      <c r="BP24" s="15">
        <f t="shared" si="21"/>
        <v>8374.4348370658317</v>
      </c>
      <c r="BQ24" s="15">
        <f t="shared" si="21"/>
        <v>8410.8240551944764</v>
      </c>
      <c r="BR24" s="15">
        <f t="shared" si="21"/>
        <v>8991.9440998209029</v>
      </c>
      <c r="BS24" s="15">
        <f t="shared" si="21"/>
        <v>8876.0253605617745</v>
      </c>
      <c r="BT24" s="15">
        <f t="shared" si="21"/>
        <v>8861.2415727136286</v>
      </c>
      <c r="BU24" s="96">
        <f t="shared" si="21"/>
        <v>9327.8532447463112</v>
      </c>
      <c r="BV24" s="15">
        <f t="shared" si="21"/>
        <v>4734.5545358374011</v>
      </c>
      <c r="BW24" s="15">
        <f t="shared" si="21"/>
        <v>1454.8152871195546</v>
      </c>
      <c r="BX24" s="15">
        <f t="shared" si="21"/>
        <v>3459.1532376755213</v>
      </c>
      <c r="BY24" s="15">
        <f t="shared" si="21"/>
        <v>10202.889744656988</v>
      </c>
      <c r="BZ24" s="15">
        <f t="shared" si="21"/>
        <v>10241.855458664391</v>
      </c>
      <c r="CA24" s="15">
        <f t="shared" si="21"/>
        <v>10727.40855379206</v>
      </c>
      <c r="CB24" s="15">
        <f t="shared" si="21"/>
        <v>10878.44812001526</v>
      </c>
      <c r="CC24" s="15">
        <f t="shared" si="21"/>
        <v>11086.469058651976</v>
      </c>
      <c r="CD24" s="15">
        <f t="shared" si="21"/>
        <v>11837.801383768776</v>
      </c>
      <c r="CE24" s="15">
        <f t="shared" si="21"/>
        <v>11672.206519099216</v>
      </c>
      <c r="CF24" s="15">
        <f t="shared" si="21"/>
        <v>11834.681859387138</v>
      </c>
      <c r="CG24" s="96">
        <f t="shared" si="21"/>
        <v>12436.01606269866</v>
      </c>
      <c r="CH24" s="15">
        <f t="shared" si="21"/>
        <v>6116.0133704911841</v>
      </c>
      <c r="CI24" s="15">
        <f t="shared" si="21"/>
        <v>1871.1345633350029</v>
      </c>
      <c r="CJ24" s="15">
        <f t="shared" si="21"/>
        <v>4444.9527195387564</v>
      </c>
      <c r="CK24" s="15">
        <f t="shared" si="21"/>
        <v>13131.863035699378</v>
      </c>
      <c r="CL24" s="15">
        <f t="shared" ref="CL24:CS24" si="22">CL72*CL94</f>
        <v>13171.737948339123</v>
      </c>
      <c r="CM24" s="15">
        <f t="shared" si="22"/>
        <v>13789.647453893189</v>
      </c>
      <c r="CN24" s="15">
        <f t="shared" si="22"/>
        <v>13979.482055142476</v>
      </c>
      <c r="CO24" s="15">
        <f t="shared" si="22"/>
        <v>14245.297030107766</v>
      </c>
      <c r="CP24" s="15">
        <f t="shared" si="22"/>
        <v>15206.359638714068</v>
      </c>
      <c r="CQ24" s="15">
        <f t="shared" si="22"/>
        <v>14990.204061189703</v>
      </c>
      <c r="CR24" s="15">
        <f t="shared" si="22"/>
        <v>15502.309593296959</v>
      </c>
      <c r="CS24" s="96">
        <f t="shared" si="22"/>
        <v>16288.182264729996</v>
      </c>
    </row>
    <row r="25" spans="1:97" x14ac:dyDescent="0.25">
      <c r="A25" t="s">
        <v>7</v>
      </c>
      <c r="B25" s="8">
        <v>1015.534</v>
      </c>
      <c r="C25" s="8">
        <v>1120.604</v>
      </c>
      <c r="D25" s="8">
        <v>2387.5419999999999</v>
      </c>
      <c r="E25" s="8">
        <v>1265.3800000000001</v>
      </c>
      <c r="F25" s="8">
        <v>1534.2449999999999</v>
      </c>
      <c r="G25" s="8">
        <v>3524.3179999999902</v>
      </c>
      <c r="H25" s="8">
        <v>2506.355</v>
      </c>
      <c r="I25" s="8">
        <v>1379.2929999999999</v>
      </c>
      <c r="J25" s="8">
        <v>2241.8620000000001</v>
      </c>
      <c r="K25" s="8">
        <v>2139.364</v>
      </c>
      <c r="L25" s="8">
        <v>3167.6849999999999</v>
      </c>
      <c r="M25" s="118">
        <v>3539.5574999999999</v>
      </c>
      <c r="N25" s="8">
        <v>1059.297</v>
      </c>
      <c r="O25" s="8">
        <v>1546.6210000000001</v>
      </c>
      <c r="P25" s="8">
        <v>2341.8530000000001</v>
      </c>
      <c r="Q25" s="8">
        <v>868.44099999999901</v>
      </c>
      <c r="R25" s="8">
        <v>2736.2179999999998</v>
      </c>
      <c r="S25" s="15">
        <v>3474.8090000000002</v>
      </c>
      <c r="T25" s="24">
        <v>2775.6619999999998</v>
      </c>
      <c r="U25" s="24">
        <v>2269.0259999999998</v>
      </c>
      <c r="V25" s="24">
        <f t="shared" si="18"/>
        <v>1850.9039999999998</v>
      </c>
      <c r="W25" s="24">
        <f t="shared" si="18"/>
        <v>1623.8501999999996</v>
      </c>
      <c r="X25" s="24">
        <f t="shared" si="18"/>
        <v>3233.63092142592</v>
      </c>
      <c r="Y25" s="145">
        <f t="shared" si="18"/>
        <v>4541.9647265625599</v>
      </c>
      <c r="Z25" s="15">
        <f t="shared" ref="Z25:CK25" si="23">Z73*Z95</f>
        <v>1170.1596731979137</v>
      </c>
      <c r="AA25" s="15">
        <f t="shared" si="23"/>
        <v>1177.3251335041437</v>
      </c>
      <c r="AB25" s="15">
        <f t="shared" si="23"/>
        <v>1235.1921754182906</v>
      </c>
      <c r="AC25" s="15">
        <f t="shared" si="23"/>
        <v>1176.2523506879622</v>
      </c>
      <c r="AD25" s="15">
        <f t="shared" si="23"/>
        <v>2923.5419300149233</v>
      </c>
      <c r="AE25" s="15">
        <f t="shared" si="23"/>
        <v>2808.6476132179437</v>
      </c>
      <c r="AF25" s="15">
        <f t="shared" si="23"/>
        <v>3263.0065863381137</v>
      </c>
      <c r="AG25" s="15">
        <f t="shared" si="23"/>
        <v>4200.5810323838141</v>
      </c>
      <c r="AH25" s="15">
        <f t="shared" si="23"/>
        <v>3174.041624248398</v>
      </c>
      <c r="AI25" s="15">
        <f t="shared" si="23"/>
        <v>3621.7790836370395</v>
      </c>
      <c r="AJ25" s="15">
        <f t="shared" si="23"/>
        <v>4640.4609827981785</v>
      </c>
      <c r="AK25" s="96">
        <f t="shared" si="23"/>
        <v>3684.2514978062118</v>
      </c>
      <c r="AL25" s="15">
        <f t="shared" si="23"/>
        <v>1647.6588780991565</v>
      </c>
      <c r="AM25" s="15">
        <f t="shared" si="23"/>
        <v>1936.051360362155</v>
      </c>
      <c r="AN25" s="15">
        <f t="shared" si="23"/>
        <v>1603.8350453065352</v>
      </c>
      <c r="AO25" s="15">
        <f t="shared" si="23"/>
        <v>1558.9995213292332</v>
      </c>
      <c r="AP25" s="15">
        <f t="shared" si="23"/>
        <v>4622.2622058051484</v>
      </c>
      <c r="AQ25" s="15">
        <f t="shared" si="23"/>
        <v>4782.1299003517797</v>
      </c>
      <c r="AR25" s="15">
        <f t="shared" si="23"/>
        <v>4878.6784298496759</v>
      </c>
      <c r="AS25" s="15">
        <f t="shared" si="23"/>
        <v>6008.4759340766732</v>
      </c>
      <c r="AT25" s="15">
        <f t="shared" si="23"/>
        <v>5327.6836871922851</v>
      </c>
      <c r="AU25" s="15">
        <f t="shared" si="23"/>
        <v>5325.1167981945791</v>
      </c>
      <c r="AV25" s="15">
        <f t="shared" si="23"/>
        <v>6499.150645444156</v>
      </c>
      <c r="AW25" s="96">
        <f t="shared" si="23"/>
        <v>5770.011998122096</v>
      </c>
      <c r="AX25" s="15">
        <f t="shared" si="23"/>
        <v>2610.647363775734</v>
      </c>
      <c r="AY25" s="15">
        <f t="shared" si="23"/>
        <v>2722.3591348364225</v>
      </c>
      <c r="AZ25" s="15">
        <f t="shared" si="23"/>
        <v>1962.1364078438341</v>
      </c>
      <c r="BA25" s="15">
        <f t="shared" si="23"/>
        <v>1832.2008676870373</v>
      </c>
      <c r="BB25" s="15">
        <f t="shared" si="23"/>
        <v>6434.6538825437756</v>
      </c>
      <c r="BC25" s="15">
        <f t="shared" si="23"/>
        <v>6153.3595405819524</v>
      </c>
      <c r="BD25" s="15">
        <f t="shared" si="23"/>
        <v>6214.7680770691295</v>
      </c>
      <c r="BE25" s="15">
        <f t="shared" si="23"/>
        <v>7311.2286741539538</v>
      </c>
      <c r="BF25" s="15">
        <f t="shared" si="23"/>
        <v>6713.0228922048973</v>
      </c>
      <c r="BG25" s="15">
        <f t="shared" si="23"/>
        <v>6656.5478478628975</v>
      </c>
      <c r="BH25" s="15">
        <f t="shared" si="23"/>
        <v>7775.1767263485317</v>
      </c>
      <c r="BI25" s="96">
        <f t="shared" si="23"/>
        <v>7181.3639305713386</v>
      </c>
      <c r="BJ25" s="15">
        <f t="shared" si="23"/>
        <v>3075.6400516095364</v>
      </c>
      <c r="BK25" s="15">
        <f t="shared" si="23"/>
        <v>3352.963515947642</v>
      </c>
      <c r="BL25" s="15">
        <f t="shared" si="23"/>
        <v>2538.0017736254003</v>
      </c>
      <c r="BM25" s="15">
        <f t="shared" si="23"/>
        <v>2418.3471902146402</v>
      </c>
      <c r="BN25" s="15">
        <f t="shared" si="23"/>
        <v>8194.4998962239461</v>
      </c>
      <c r="BO25" s="15">
        <f t="shared" si="23"/>
        <v>7762.4000056652148</v>
      </c>
      <c r="BP25" s="15">
        <f t="shared" si="23"/>
        <v>7878.4932245301188</v>
      </c>
      <c r="BQ25" s="15">
        <f t="shared" si="23"/>
        <v>8770.7195278917479</v>
      </c>
      <c r="BR25" s="15">
        <f t="shared" si="23"/>
        <v>8449.6356730483731</v>
      </c>
      <c r="BS25" s="15">
        <f t="shared" si="23"/>
        <v>8334.9536873948837</v>
      </c>
      <c r="BT25" s="15">
        <f t="shared" si="23"/>
        <v>9207.5119317722147</v>
      </c>
      <c r="BU25" s="96">
        <f t="shared" si="23"/>
        <v>8732.5672231537174</v>
      </c>
      <c r="BV25" s="15">
        <f t="shared" si="23"/>
        <v>3828.1813636101874</v>
      </c>
      <c r="BW25" s="15">
        <f t="shared" si="23"/>
        <v>3950.9267504178765</v>
      </c>
      <c r="BX25" s="15">
        <f t="shared" si="23"/>
        <v>3237.7435202839893</v>
      </c>
      <c r="BY25" s="15">
        <f t="shared" si="23"/>
        <v>3086.421426667122</v>
      </c>
      <c r="BZ25" s="15">
        <f t="shared" si="23"/>
        <v>10479.138387205106</v>
      </c>
      <c r="CA25" s="15">
        <f t="shared" si="23"/>
        <v>10093.133174251299</v>
      </c>
      <c r="CB25" s="15">
        <f t="shared" si="23"/>
        <v>10237.988425530732</v>
      </c>
      <c r="CC25" s="15">
        <f t="shared" si="23"/>
        <v>11393.224643300797</v>
      </c>
      <c r="CD25" s="15">
        <f t="shared" si="23"/>
        <v>11137.627399098736</v>
      </c>
      <c r="CE25" s="15">
        <f t="shared" si="23"/>
        <v>10972.880302520678</v>
      </c>
      <c r="CF25" s="15">
        <f t="shared" si="23"/>
        <v>12108.120068272707</v>
      </c>
      <c r="CG25" s="96">
        <f t="shared" si="23"/>
        <v>11662.830095950925</v>
      </c>
      <c r="CH25" s="15">
        <f t="shared" si="23"/>
        <v>4952.9218724161174</v>
      </c>
      <c r="CI25" s="15">
        <f t="shared" si="23"/>
        <v>5103.7369299439579</v>
      </c>
      <c r="CJ25" s="15">
        <f t="shared" si="23"/>
        <v>4164.2769784281609</v>
      </c>
      <c r="CK25" s="15">
        <f t="shared" si="23"/>
        <v>3965.9987203474084</v>
      </c>
      <c r="CL25" s="15">
        <f t="shared" ref="CL25:CS25" si="24">CL73*CL95</f>
        <v>13487.415181074615</v>
      </c>
      <c r="CM25" s="15">
        <f t="shared" si="24"/>
        <v>12980.470754101347</v>
      </c>
      <c r="CN25" s="15">
        <f t="shared" si="24"/>
        <v>13160.517781827402</v>
      </c>
      <c r="CO25" s="15">
        <f t="shared" si="24"/>
        <v>14641.001886858026</v>
      </c>
      <c r="CP25" s="15">
        <f t="shared" si="24"/>
        <v>14311.03173349944</v>
      </c>
      <c r="CQ25" s="15">
        <f t="shared" si="24"/>
        <v>14095.317090002482</v>
      </c>
      <c r="CR25" s="15">
        <f t="shared" si="24"/>
        <v>15861.033141443881</v>
      </c>
      <c r="CS25" s="96">
        <f t="shared" si="24"/>
        <v>15277.200099641323</v>
      </c>
    </row>
    <row r="26" spans="1:97" x14ac:dyDescent="0.25">
      <c r="A26" t="s">
        <v>8</v>
      </c>
      <c r="B26" s="8">
        <v>362.76100000000002</v>
      </c>
      <c r="C26" s="8">
        <v>689.78899999999999</v>
      </c>
      <c r="D26" s="8">
        <v>1679.7539999999999</v>
      </c>
      <c r="E26" s="8">
        <v>1586.1565000000001</v>
      </c>
      <c r="F26" s="8">
        <v>1734.4480000000001</v>
      </c>
      <c r="G26" s="8">
        <v>1718.3</v>
      </c>
      <c r="H26" s="8">
        <v>2182.7195000000002</v>
      </c>
      <c r="I26" s="8">
        <v>2068.2530000000002</v>
      </c>
      <c r="J26" s="8">
        <v>2658.41749999999</v>
      </c>
      <c r="K26" s="8">
        <v>2392.34</v>
      </c>
      <c r="L26" s="8">
        <v>2845.4960000000001</v>
      </c>
      <c r="M26" s="118">
        <v>5013.0079999999998</v>
      </c>
      <c r="N26" s="8">
        <v>654.11800000000005</v>
      </c>
      <c r="O26" s="8">
        <v>547.61599999999999</v>
      </c>
      <c r="P26" s="8">
        <v>2369.259</v>
      </c>
      <c r="Q26" s="8">
        <v>4357.9949999999999</v>
      </c>
      <c r="R26" s="8">
        <v>1572.2270000000001</v>
      </c>
      <c r="S26" s="15">
        <v>1493.748</v>
      </c>
      <c r="T26" s="24">
        <v>1535.3109999999999</v>
      </c>
      <c r="U26" s="24">
        <v>2539.491</v>
      </c>
      <c r="V26" s="24">
        <f t="shared" si="18"/>
        <v>3400.056</v>
      </c>
      <c r="W26" s="24">
        <f t="shared" si="18"/>
        <v>3169.2114000000001</v>
      </c>
      <c r="X26" s="24">
        <f t="shared" si="18"/>
        <v>4368.6720000000005</v>
      </c>
      <c r="Y26" s="145">
        <f t="shared" si="18"/>
        <v>6230.7501873408009</v>
      </c>
      <c r="Z26" s="15">
        <f t="shared" ref="Z26:CK26" si="25">Z74*Z96</f>
        <v>1577.6379169564159</v>
      </c>
      <c r="AA26" s="15">
        <f t="shared" si="25"/>
        <v>1947.0438186678887</v>
      </c>
      <c r="AB26" s="15">
        <f t="shared" si="25"/>
        <v>6226.9100007648449</v>
      </c>
      <c r="AC26" s="15">
        <f t="shared" si="25"/>
        <v>4355.6875027301749</v>
      </c>
      <c r="AD26" s="15">
        <f t="shared" si="25"/>
        <v>3315.2312644721396</v>
      </c>
      <c r="AE26" s="15">
        <f t="shared" si="25"/>
        <v>3336.1527928690734</v>
      </c>
      <c r="AF26" s="15">
        <f t="shared" si="25"/>
        <v>4087.150399648353</v>
      </c>
      <c r="AG26" s="15">
        <f t="shared" si="25"/>
        <v>5533.3028595559417</v>
      </c>
      <c r="AH26" s="15">
        <f t="shared" si="25"/>
        <v>6368.8662790544377</v>
      </c>
      <c r="AI26" s="15">
        <f t="shared" si="25"/>
        <v>6133.7696793654441</v>
      </c>
      <c r="AJ26" s="15">
        <f t="shared" si="25"/>
        <v>6671.7776384961035</v>
      </c>
      <c r="AK26" s="96">
        <f t="shared" si="25"/>
        <v>7083.5922647888046</v>
      </c>
      <c r="AL26" s="15">
        <f t="shared" si="25"/>
        <v>2904.3913188267466</v>
      </c>
      <c r="AM26" s="15">
        <f t="shared" si="25"/>
        <v>2931.8507204005282</v>
      </c>
      <c r="AN26" s="15">
        <f t="shared" si="25"/>
        <v>7696.9619828228833</v>
      </c>
      <c r="AO26" s="15">
        <f t="shared" si="25"/>
        <v>5710.9389152064578</v>
      </c>
      <c r="AP26" s="15">
        <f t="shared" si="25"/>
        <v>4498.3365127880361</v>
      </c>
      <c r="AQ26" s="15">
        <f t="shared" si="25"/>
        <v>4929.4166613807311</v>
      </c>
      <c r="AR26" s="15">
        <f t="shared" si="25"/>
        <v>6604.3473621602579</v>
      </c>
      <c r="AS26" s="15">
        <f t="shared" si="25"/>
        <v>8920.6336331721704</v>
      </c>
      <c r="AT26" s="15">
        <f t="shared" si="25"/>
        <v>9753.6468101416194</v>
      </c>
      <c r="AU26" s="15">
        <f t="shared" si="25"/>
        <v>9356.7396916291382</v>
      </c>
      <c r="AV26" s="15">
        <f t="shared" si="25"/>
        <v>10093.504495296744</v>
      </c>
      <c r="AW26" s="96">
        <f t="shared" si="25"/>
        <v>10549.937698545305</v>
      </c>
      <c r="AX26" s="15">
        <f t="shared" si="25"/>
        <v>4660.5910715926084</v>
      </c>
      <c r="AY26" s="15">
        <f t="shared" si="25"/>
        <v>4688.2899287168193</v>
      </c>
      <c r="AZ26" s="15">
        <f t="shared" si="25"/>
        <v>12155.420807165185</v>
      </c>
      <c r="BA26" s="15">
        <f t="shared" si="25"/>
        <v>8086.1930271787114</v>
      </c>
      <c r="BB26" s="15">
        <f t="shared" si="25"/>
        <v>5825.2389460965078</v>
      </c>
      <c r="BC26" s="15">
        <f t="shared" si="25"/>
        <v>6478.3050306976847</v>
      </c>
      <c r="BD26" s="15">
        <f t="shared" si="25"/>
        <v>8688.6854124851179</v>
      </c>
      <c r="BE26" s="15">
        <f t="shared" si="25"/>
        <v>11691.728056556351</v>
      </c>
      <c r="BF26" s="15">
        <f t="shared" si="25"/>
        <v>12224.059472796434</v>
      </c>
      <c r="BG26" s="15">
        <f t="shared" si="25"/>
        <v>11677.913804651373</v>
      </c>
      <c r="BH26" s="15">
        <f t="shared" si="25"/>
        <v>12545.960864786846</v>
      </c>
      <c r="BI26" s="96">
        <f t="shared" si="25"/>
        <v>12977.524535261522</v>
      </c>
      <c r="BJ26" s="15">
        <f t="shared" si="25"/>
        <v>5452.0332706194285</v>
      </c>
      <c r="BK26" s="15">
        <f t="shared" si="25"/>
        <v>5477.6557407056562</v>
      </c>
      <c r="BL26" s="15">
        <f t="shared" si="25"/>
        <v>14602.958638972674</v>
      </c>
      <c r="BM26" s="15">
        <f t="shared" si="25"/>
        <v>10064.260387193208</v>
      </c>
      <c r="BN26" s="15">
        <f t="shared" si="25"/>
        <v>7469.7930512897356</v>
      </c>
      <c r="BO26" s="15">
        <f t="shared" si="25"/>
        <v>8346.830191039182</v>
      </c>
      <c r="BP26" s="15">
        <f t="shared" si="25"/>
        <v>11169.482158571354</v>
      </c>
      <c r="BQ26" s="15">
        <f t="shared" si="25"/>
        <v>14907.348570030039</v>
      </c>
      <c r="BR26" s="15">
        <f t="shared" si="25"/>
        <v>15472.273500405141</v>
      </c>
      <c r="BS26" s="15">
        <f t="shared" si="25"/>
        <v>14659.677180251219</v>
      </c>
      <c r="BT26" s="15">
        <f t="shared" si="25"/>
        <v>15625.295813426277</v>
      </c>
      <c r="BU26" s="96">
        <f t="shared" si="25"/>
        <v>15912.681601208726</v>
      </c>
      <c r="BV26" s="15">
        <f t="shared" si="25"/>
        <v>6813.2363835032202</v>
      </c>
      <c r="BW26" s="15">
        <f t="shared" si="25"/>
        <v>6785.6791512966156</v>
      </c>
      <c r="BX26" s="15">
        <f t="shared" si="25"/>
        <v>17804.263615086402</v>
      </c>
      <c r="BY26" s="15">
        <f t="shared" si="25"/>
        <v>12258.326960346205</v>
      </c>
      <c r="BZ26" s="15">
        <f t="shared" si="25"/>
        <v>9110.407524117747</v>
      </c>
      <c r="CA26" s="15">
        <f t="shared" si="25"/>
        <v>10666.207694695668</v>
      </c>
      <c r="CB26" s="15">
        <f t="shared" si="25"/>
        <v>14390.181011255863</v>
      </c>
      <c r="CC26" s="15">
        <f t="shared" si="25"/>
        <v>19284.697057044224</v>
      </c>
      <c r="CD26" s="15">
        <f t="shared" si="25"/>
        <v>20106.364790517058</v>
      </c>
      <c r="CE26" s="15">
        <f t="shared" si="25"/>
        <v>19148.4886730158</v>
      </c>
      <c r="CF26" s="15">
        <f t="shared" si="25"/>
        <v>20498.094290157202</v>
      </c>
      <c r="CG26" s="96">
        <f t="shared" si="25"/>
        <v>20946.807466132312</v>
      </c>
      <c r="CH26" s="15">
        <f t="shared" si="25"/>
        <v>8747.7719953296291</v>
      </c>
      <c r="CI26" s="15">
        <f t="shared" si="25"/>
        <v>8749.0990683965319</v>
      </c>
      <c r="CJ26" s="15">
        <f t="shared" si="25"/>
        <v>23032.061867113822</v>
      </c>
      <c r="CK26" s="15">
        <f t="shared" si="25"/>
        <v>15833.245034780151</v>
      </c>
      <c r="CL26" s="15">
        <f t="shared" ref="CL26:CS26" si="26">CL74*CL96</f>
        <v>11743.437019132858</v>
      </c>
      <c r="CM26" s="15">
        <f t="shared" si="26"/>
        <v>13722.696811063806</v>
      </c>
      <c r="CN26" s="15">
        <f t="shared" si="26"/>
        <v>18511.138688481165</v>
      </c>
      <c r="CO26" s="15">
        <f t="shared" si="26"/>
        <v>24802.578340228054</v>
      </c>
      <c r="CP26" s="15">
        <f t="shared" si="26"/>
        <v>25846.139462714542</v>
      </c>
      <c r="CQ26" s="15">
        <f t="shared" si="26"/>
        <v>24608.189005461933</v>
      </c>
      <c r="CR26" s="15">
        <f t="shared" si="26"/>
        <v>26863.198652976374</v>
      </c>
      <c r="CS26" s="96">
        <f t="shared" si="26"/>
        <v>27445.240285943499</v>
      </c>
    </row>
    <row r="27" spans="1:97" x14ac:dyDescent="0.25">
      <c r="A27" t="s">
        <v>1</v>
      </c>
      <c r="B27" s="8">
        <v>338.62200000000001</v>
      </c>
      <c r="C27" s="8">
        <v>546.81200000000001</v>
      </c>
      <c r="D27" s="8">
        <v>447.21850000000001</v>
      </c>
      <c r="E27" s="8">
        <v>1410.0329999999999</v>
      </c>
      <c r="F27" s="8">
        <v>1576.9490000000001</v>
      </c>
      <c r="G27" s="8">
        <v>4410.5934999999999</v>
      </c>
      <c r="H27" s="8">
        <v>2788.393</v>
      </c>
      <c r="I27" s="8">
        <v>1424.797</v>
      </c>
      <c r="J27" s="8">
        <v>3741.53</v>
      </c>
      <c r="K27" s="8">
        <v>3015.6439999999998</v>
      </c>
      <c r="L27" s="8">
        <v>5298.1670000000104</v>
      </c>
      <c r="M27" s="118">
        <v>5776.4900000000098</v>
      </c>
      <c r="N27" s="8">
        <v>897.09</v>
      </c>
      <c r="O27" s="8">
        <v>819.21799999999996</v>
      </c>
      <c r="P27" s="8">
        <v>2167.4810000000002</v>
      </c>
      <c r="Q27" s="8">
        <v>1641.7139999999999</v>
      </c>
      <c r="R27" s="8">
        <v>1809.37</v>
      </c>
      <c r="S27" s="15">
        <v>2581.4580000000001</v>
      </c>
      <c r="T27" s="24">
        <v>2151.1210000000001</v>
      </c>
      <c r="U27" s="24">
        <v>2418.8905</v>
      </c>
      <c r="V27" s="24">
        <f t="shared" si="18"/>
        <v>2967.6240000000003</v>
      </c>
      <c r="W27" s="24">
        <f t="shared" si="18"/>
        <v>2628.0911999999998</v>
      </c>
      <c r="X27" s="24">
        <f t="shared" si="18"/>
        <v>4209.2160000000003</v>
      </c>
      <c r="Y27" s="145">
        <f t="shared" si="18"/>
        <v>7494.4000000000005</v>
      </c>
      <c r="Z27" s="15">
        <f t="shared" ref="Z27:CK27" si="27">Z75*Z97</f>
        <v>2728.5160000000001</v>
      </c>
      <c r="AA27" s="15">
        <f t="shared" si="27"/>
        <v>3252.8160000000003</v>
      </c>
      <c r="AB27" s="15">
        <f t="shared" si="27"/>
        <v>7961.4266418184798</v>
      </c>
      <c r="AC27" s="15">
        <f t="shared" si="27"/>
        <v>7800.7337029468363</v>
      </c>
      <c r="AD27" s="15">
        <f t="shared" si="27"/>
        <v>8301.4348303987499</v>
      </c>
      <c r="AE27" s="15">
        <f t="shared" si="27"/>
        <v>8730.1296945918857</v>
      </c>
      <c r="AF27" s="15">
        <f t="shared" si="27"/>
        <v>7025.2527008634615</v>
      </c>
      <c r="AG27" s="15">
        <f t="shared" si="27"/>
        <v>6336.6944654363324</v>
      </c>
      <c r="AH27" s="15">
        <f t="shared" si="27"/>
        <v>6346.1507558587155</v>
      </c>
      <c r="AI27" s="15">
        <f t="shared" si="27"/>
        <v>6029.8457555721325</v>
      </c>
      <c r="AJ27" s="15">
        <f t="shared" si="27"/>
        <v>6629.9537511607341</v>
      </c>
      <c r="AK27" s="96">
        <f t="shared" si="27"/>
        <v>8045.5065789425935</v>
      </c>
      <c r="AL27" s="15">
        <f t="shared" si="27"/>
        <v>4725.1147342417617</v>
      </c>
      <c r="AM27" s="15">
        <f t="shared" si="27"/>
        <v>5081.5348864158168</v>
      </c>
      <c r="AN27" s="15">
        <f t="shared" si="27"/>
        <v>10306.648691153187</v>
      </c>
      <c r="AO27" s="15">
        <f t="shared" si="27"/>
        <v>9568.7575568039974</v>
      </c>
      <c r="AP27" s="15">
        <f t="shared" si="27"/>
        <v>10131.61153308875</v>
      </c>
      <c r="AQ27" s="15">
        <f t="shared" si="27"/>
        <v>10815.641634910357</v>
      </c>
      <c r="AR27" s="15">
        <f t="shared" si="27"/>
        <v>9038.9306278049316</v>
      </c>
      <c r="AS27" s="15">
        <f t="shared" si="27"/>
        <v>8169.5946585203565</v>
      </c>
      <c r="AT27" s="15">
        <f t="shared" si="27"/>
        <v>8793.441348117487</v>
      </c>
      <c r="AU27" s="15">
        <f t="shared" si="27"/>
        <v>8408.9592821141978</v>
      </c>
      <c r="AV27" s="15">
        <f t="shared" si="27"/>
        <v>9353.3165168331871</v>
      </c>
      <c r="AW27" s="96">
        <f t="shared" si="27"/>
        <v>10387.866992033345</v>
      </c>
      <c r="AX27" s="15">
        <f t="shared" si="27"/>
        <v>6574.1776173373237</v>
      </c>
      <c r="AY27" s="15">
        <f t="shared" si="27"/>
        <v>6965.7118868182615</v>
      </c>
      <c r="AZ27" s="15">
        <f t="shared" si="27"/>
        <v>14218.235022464902</v>
      </c>
      <c r="BA27" s="15">
        <f t="shared" si="27"/>
        <v>12487.904196039266</v>
      </c>
      <c r="BB27" s="15">
        <f t="shared" si="27"/>
        <v>13519.997845838594</v>
      </c>
      <c r="BC27" s="15">
        <f t="shared" si="27"/>
        <v>14177.504807947884</v>
      </c>
      <c r="BD27" s="15">
        <f t="shared" si="27"/>
        <v>11768.41761349803</v>
      </c>
      <c r="BE27" s="15">
        <f t="shared" si="27"/>
        <v>10794.346111775656</v>
      </c>
      <c r="BF27" s="15">
        <f t="shared" si="27"/>
        <v>12069.704480330569</v>
      </c>
      <c r="BG27" s="15">
        <f t="shared" si="27"/>
        <v>12234.779036216029</v>
      </c>
      <c r="BH27" s="15">
        <f t="shared" si="27"/>
        <v>13836.484872886018</v>
      </c>
      <c r="BI27" s="96">
        <f t="shared" si="27"/>
        <v>15225.349636460447</v>
      </c>
      <c r="BJ27" s="15">
        <f t="shared" si="27"/>
        <v>9481.1989751825495</v>
      </c>
      <c r="BK27" s="15">
        <f t="shared" si="27"/>
        <v>9987.1373770836999</v>
      </c>
      <c r="BL27" s="15">
        <f t="shared" si="27"/>
        <v>19771.214918200229</v>
      </c>
      <c r="BM27" s="15">
        <f t="shared" si="27"/>
        <v>18292.86514279561</v>
      </c>
      <c r="BN27" s="15">
        <f t="shared" si="27"/>
        <v>19635.295319243534</v>
      </c>
      <c r="BO27" s="15">
        <f t="shared" si="27"/>
        <v>20188.689142512027</v>
      </c>
      <c r="BP27" s="15">
        <f t="shared" si="27"/>
        <v>16814.051564398527</v>
      </c>
      <c r="BQ27" s="15">
        <f t="shared" si="27"/>
        <v>15224.257357575223</v>
      </c>
      <c r="BR27" s="15">
        <f t="shared" si="27"/>
        <v>16587.787763877452</v>
      </c>
      <c r="BS27" s="15">
        <f t="shared" si="27"/>
        <v>16443.639061637772</v>
      </c>
      <c r="BT27" s="15">
        <f t="shared" si="27"/>
        <v>18345.439532241937</v>
      </c>
      <c r="BU27" s="96">
        <f t="shared" si="27"/>
        <v>20163.991497994943</v>
      </c>
      <c r="BV27" s="15">
        <f t="shared" si="27"/>
        <v>12827.883552782965</v>
      </c>
      <c r="BW27" s="15">
        <f t="shared" si="27"/>
        <v>13411.018617241381</v>
      </c>
      <c r="BX27" s="15">
        <f t="shared" si="27"/>
        <v>26396.56018981729</v>
      </c>
      <c r="BY27" s="15">
        <f t="shared" si="27"/>
        <v>24216.452570327318</v>
      </c>
      <c r="BZ27" s="15">
        <f t="shared" si="27"/>
        <v>25693.982827094711</v>
      </c>
      <c r="CA27" s="15">
        <f t="shared" si="27"/>
        <v>26342.549085257142</v>
      </c>
      <c r="CB27" s="15">
        <f t="shared" si="27"/>
        <v>21901.93831393596</v>
      </c>
      <c r="CC27" s="15">
        <f t="shared" si="27"/>
        <v>19693.919908863416</v>
      </c>
      <c r="CD27" s="15">
        <f t="shared" si="27"/>
        <v>21679.854980727603</v>
      </c>
      <c r="CE27" s="15">
        <f t="shared" si="27"/>
        <v>21703.473209747746</v>
      </c>
      <c r="CF27" s="15">
        <f t="shared" si="27"/>
        <v>24299.391625209817</v>
      </c>
      <c r="CG27" s="96">
        <f t="shared" si="27"/>
        <v>27043.932732094934</v>
      </c>
      <c r="CH27" s="15">
        <f t="shared" si="27"/>
        <v>16769.793703727235</v>
      </c>
      <c r="CI27" s="15">
        <f t="shared" si="27"/>
        <v>17562.693335836717</v>
      </c>
      <c r="CJ27" s="15">
        <f t="shared" si="27"/>
        <v>34669.153069821616</v>
      </c>
      <c r="CK27" s="15">
        <f t="shared" si="27"/>
        <v>31952.977506946299</v>
      </c>
      <c r="CL27" s="15">
        <f t="shared" ref="CL27:CS27" si="28">CL75*CL97</f>
        <v>34035.165309809374</v>
      </c>
      <c r="CM27" s="15">
        <f t="shared" si="28"/>
        <v>34989.24572029859</v>
      </c>
      <c r="CN27" s="15">
        <f t="shared" si="28"/>
        <v>29099.394930642236</v>
      </c>
      <c r="CO27" s="15">
        <f t="shared" si="28"/>
        <v>26176.288439982814</v>
      </c>
      <c r="CP27" s="15">
        <f t="shared" si="28"/>
        <v>28806.835351695987</v>
      </c>
      <c r="CQ27" s="15">
        <f t="shared" si="28"/>
        <v>28782.135062167927</v>
      </c>
      <c r="CR27" s="15">
        <f t="shared" si="28"/>
        <v>32816.691042003215</v>
      </c>
      <c r="CS27" s="96">
        <f t="shared" si="28"/>
        <v>36558.56753861453</v>
      </c>
    </row>
    <row r="28" spans="1:97" x14ac:dyDescent="0.25">
      <c r="A28" t="s">
        <v>2</v>
      </c>
      <c r="B28" s="8">
        <v>334.298</v>
      </c>
      <c r="C28" s="8">
        <v>270.85199999999998</v>
      </c>
      <c r="D28" s="8">
        <v>552.04899999999998</v>
      </c>
      <c r="E28" s="8">
        <v>388.04</v>
      </c>
      <c r="F28" s="8">
        <v>523.77149999999995</v>
      </c>
      <c r="G28" s="8">
        <v>774.71550000000002</v>
      </c>
      <c r="H28" s="8">
        <v>632.56500000000005</v>
      </c>
      <c r="I28" s="8">
        <v>705.60400000000004</v>
      </c>
      <c r="J28" s="8">
        <v>3654.1790000000001</v>
      </c>
      <c r="K28" s="8">
        <v>-1191.258</v>
      </c>
      <c r="L28" s="8">
        <v>2363.9495000000002</v>
      </c>
      <c r="M28" s="118">
        <v>4457.63399999999</v>
      </c>
      <c r="N28" s="8">
        <v>596.98699999999997</v>
      </c>
      <c r="O28" s="8">
        <v>1388.49</v>
      </c>
      <c r="P28" s="8">
        <v>1534.674</v>
      </c>
      <c r="Q28" s="8">
        <v>1206.982</v>
      </c>
      <c r="R28" s="8">
        <v>1457.5889999999999</v>
      </c>
      <c r="S28" s="15">
        <v>2428.7044999999998</v>
      </c>
      <c r="T28" s="24">
        <v>1586.0619999999999</v>
      </c>
      <c r="U28" s="24">
        <v>1310.0440000000001</v>
      </c>
      <c r="V28" s="24">
        <f t="shared" si="18"/>
        <v>2861.0819999999994</v>
      </c>
      <c r="W28" s="24">
        <f t="shared" si="18"/>
        <v>2604.2864399999999</v>
      </c>
      <c r="X28" s="24">
        <f t="shared" si="18"/>
        <v>3731.1516000000001</v>
      </c>
      <c r="Y28" s="145">
        <f t="shared" si="18"/>
        <v>4838.4000000000005</v>
      </c>
      <c r="Z28" s="15">
        <f t="shared" ref="Z28:CK28" si="29">Z76*Z98</f>
        <v>1172.08</v>
      </c>
      <c r="AA28" s="15">
        <f t="shared" si="29"/>
        <v>1050.56</v>
      </c>
      <c r="AB28" s="15">
        <f t="shared" si="29"/>
        <v>2934.4336436642875</v>
      </c>
      <c r="AC28" s="15">
        <f t="shared" si="29"/>
        <v>2642.587528594479</v>
      </c>
      <c r="AD28" s="15">
        <f t="shared" si="29"/>
        <v>2865.0818983071995</v>
      </c>
      <c r="AE28" s="15">
        <f t="shared" si="29"/>
        <v>2901.7541524040353</v>
      </c>
      <c r="AF28" s="15">
        <f t="shared" si="29"/>
        <v>2780.3848257358427</v>
      </c>
      <c r="AG28" s="15">
        <f t="shared" si="29"/>
        <v>3297.6143816988101</v>
      </c>
      <c r="AH28" s="15">
        <f t="shared" si="29"/>
        <v>3991.6691129377705</v>
      </c>
      <c r="AI28" s="15">
        <f t="shared" si="29"/>
        <v>4153.0080073547233</v>
      </c>
      <c r="AJ28" s="15">
        <f t="shared" si="29"/>
        <v>5084.9085074492505</v>
      </c>
      <c r="AK28" s="96">
        <f t="shared" si="29"/>
        <v>5803.9843862912485</v>
      </c>
      <c r="AL28" s="15">
        <f t="shared" si="29"/>
        <v>2539.7756277504827</v>
      </c>
      <c r="AM28" s="15">
        <f t="shared" si="29"/>
        <v>2458.3426781928042</v>
      </c>
      <c r="AN28" s="15">
        <f t="shared" si="29"/>
        <v>5015.8623411046001</v>
      </c>
      <c r="AO28" s="15">
        <f t="shared" si="29"/>
        <v>4709.0798623624905</v>
      </c>
      <c r="AP28" s="15">
        <f t="shared" si="29"/>
        <v>4996.384033816259</v>
      </c>
      <c r="AQ28" s="15">
        <f t="shared" si="29"/>
        <v>5205.5241725938558</v>
      </c>
      <c r="AR28" s="15">
        <f t="shared" si="29"/>
        <v>4919.82682921988</v>
      </c>
      <c r="AS28" s="15">
        <f t="shared" si="29"/>
        <v>5968.9515657745415</v>
      </c>
      <c r="AT28" s="15">
        <f t="shared" si="29"/>
        <v>6921.3510256544832</v>
      </c>
      <c r="AU28" s="15">
        <f t="shared" si="29"/>
        <v>6714.6353087191792</v>
      </c>
      <c r="AV28" s="15">
        <f t="shared" si="29"/>
        <v>7459.0545178642133</v>
      </c>
      <c r="AW28" s="96">
        <f t="shared" si="29"/>
        <v>7897.8596152729297</v>
      </c>
      <c r="AX28" s="15">
        <f t="shared" si="29"/>
        <v>4164.9577283762183</v>
      </c>
      <c r="AY28" s="15">
        <f t="shared" si="29"/>
        <v>3872.5406309733321</v>
      </c>
      <c r="AZ28" s="15">
        <f t="shared" si="29"/>
        <v>7777.4998040096252</v>
      </c>
      <c r="BA28" s="15">
        <f t="shared" si="29"/>
        <v>7006.1630907080671</v>
      </c>
      <c r="BB28" s="15">
        <f t="shared" si="29"/>
        <v>7773.1728087855263</v>
      </c>
      <c r="BC28" s="15">
        <f t="shared" si="29"/>
        <v>8329.0376705159906</v>
      </c>
      <c r="BD28" s="15">
        <f t="shared" si="29"/>
        <v>8111.1512645971479</v>
      </c>
      <c r="BE28" s="15">
        <f t="shared" si="29"/>
        <v>9848.6696459947543</v>
      </c>
      <c r="BF28" s="15">
        <f t="shared" si="29"/>
        <v>11322.34364876033</v>
      </c>
      <c r="BG28" s="15">
        <f t="shared" si="29"/>
        <v>10966.046125716271</v>
      </c>
      <c r="BH28" s="15">
        <f t="shared" si="29"/>
        <v>11936.331782141753</v>
      </c>
      <c r="BI28" s="96">
        <f t="shared" si="29"/>
        <v>12350.707463283648</v>
      </c>
      <c r="BJ28" s="15">
        <f t="shared" si="29"/>
        <v>6134.8397686960034</v>
      </c>
      <c r="BK28" s="15">
        <f t="shared" si="29"/>
        <v>5492.9973424779</v>
      </c>
      <c r="BL28" s="15">
        <f t="shared" si="29"/>
        <v>10793.437762070913</v>
      </c>
      <c r="BM28" s="15">
        <f t="shared" si="29"/>
        <v>9636.4767683404061</v>
      </c>
      <c r="BN28" s="15">
        <f t="shared" si="29"/>
        <v>10211.258798593546</v>
      </c>
      <c r="BO28" s="15">
        <f t="shared" si="29"/>
        <v>10462.475015647291</v>
      </c>
      <c r="BP28" s="15">
        <f t="shared" si="29"/>
        <v>10105.503886059862</v>
      </c>
      <c r="BQ28" s="15">
        <f t="shared" si="29"/>
        <v>12281.639444919118</v>
      </c>
      <c r="BR28" s="15">
        <f t="shared" si="29"/>
        <v>14300.960079808052</v>
      </c>
      <c r="BS28" s="15">
        <f t="shared" si="29"/>
        <v>13645.80353969924</v>
      </c>
      <c r="BT28" s="15">
        <f t="shared" si="29"/>
        <v>14777.629944081455</v>
      </c>
      <c r="BU28" s="96">
        <f t="shared" si="29"/>
        <v>15337.887436726449</v>
      </c>
      <c r="BV28" s="15">
        <f t="shared" si="29"/>
        <v>7897.9178064401631</v>
      </c>
      <c r="BW28" s="15">
        <f t="shared" si="29"/>
        <v>7096.423578076864</v>
      </c>
      <c r="BX28" s="15">
        <f t="shared" si="29"/>
        <v>14063.054842129965</v>
      </c>
      <c r="BY28" s="15">
        <f t="shared" si="29"/>
        <v>12746.138502948486</v>
      </c>
      <c r="BZ28" s="15">
        <f t="shared" si="29"/>
        <v>13592.681293644604</v>
      </c>
      <c r="CA28" s="15">
        <f t="shared" si="29"/>
        <v>13889.328520694795</v>
      </c>
      <c r="CB28" s="15">
        <f t="shared" si="29"/>
        <v>13351.872142762859</v>
      </c>
      <c r="CC28" s="15">
        <f t="shared" si="29"/>
        <v>16118.678099430565</v>
      </c>
      <c r="CD28" s="15">
        <f t="shared" si="29"/>
        <v>18505.444954348983</v>
      </c>
      <c r="CE28" s="15">
        <f t="shared" si="29"/>
        <v>17469.610755700309</v>
      </c>
      <c r="CF28" s="15">
        <f t="shared" si="29"/>
        <v>18734.552364716157</v>
      </c>
      <c r="CG28" s="96">
        <f t="shared" si="29"/>
        <v>19103.670014405147</v>
      </c>
      <c r="CH28" s="15">
        <f t="shared" si="29"/>
        <v>9542.5233182155007</v>
      </c>
      <c r="CI28" s="15">
        <f t="shared" si="29"/>
        <v>8531.6492695813995</v>
      </c>
      <c r="CJ28" s="15">
        <f t="shared" si="29"/>
        <v>16896.508453343984</v>
      </c>
      <c r="CK28" s="15">
        <f t="shared" si="29"/>
        <v>15491.474559851758</v>
      </c>
      <c r="CL28" s="15">
        <f t="shared" ref="CL28:CS28" si="30">CL76*CL98</f>
        <v>16633.229752946518</v>
      </c>
      <c r="CM28" s="15">
        <f t="shared" si="30"/>
        <v>17126.407258286414</v>
      </c>
      <c r="CN28" s="15">
        <f t="shared" si="30"/>
        <v>16797.112605595037</v>
      </c>
      <c r="CO28" s="15">
        <f t="shared" si="30"/>
        <v>20343.666144643379</v>
      </c>
      <c r="CP28" s="15">
        <f t="shared" si="30"/>
        <v>23414.364469612268</v>
      </c>
      <c r="CQ28" s="15">
        <f t="shared" si="30"/>
        <v>22241.402187777494</v>
      </c>
      <c r="CR28" s="15">
        <f t="shared" si="30"/>
        <v>24415.601131305502</v>
      </c>
      <c r="CS28" s="96">
        <f t="shared" si="30"/>
        <v>24983.089860009561</v>
      </c>
    </row>
    <row r="29" spans="1:97" s="1" customFormat="1" x14ac:dyDescent="0.25">
      <c r="A29" s="1" t="s">
        <v>3</v>
      </c>
      <c r="B29" s="9">
        <f>SUM(B22:B28)</f>
        <v>5229.46</v>
      </c>
      <c r="C29" s="9">
        <f t="shared" ref="C29" si="31">SUM(C22:C28)</f>
        <v>4953.427999999999</v>
      </c>
      <c r="D29" s="9">
        <f t="shared" ref="D29" si="32">SUM(D22:D28)</f>
        <v>10867.875</v>
      </c>
      <c r="E29" s="9">
        <f t="shared" ref="E29" si="33">SUM(E22:E28)</f>
        <v>14017.172000000002</v>
      </c>
      <c r="F29" s="9">
        <f t="shared" ref="F29" si="34">SUM(F22:F28)</f>
        <v>11357.576000000001</v>
      </c>
      <c r="G29" s="9">
        <f t="shared" ref="G29" si="35">SUM(G22:G28)</f>
        <v>18852.465999999989</v>
      </c>
      <c r="H29" s="9">
        <f t="shared" ref="H29" si="36">SUM(H22:H28)</f>
        <v>16582.022999999997</v>
      </c>
      <c r="I29" s="9">
        <f t="shared" ref="I29" si="37">SUM(I22:I28)</f>
        <v>10057.414999999999</v>
      </c>
      <c r="J29" s="9">
        <f t="shared" ref="J29" si="38">SUM(J22:J28)</f>
        <v>21958.389999999992</v>
      </c>
      <c r="K29" s="9">
        <f t="shared" ref="K29" si="39">SUM(K22:K28)</f>
        <v>13825.28199999999</v>
      </c>
      <c r="L29" s="9">
        <f t="shared" ref="L29" si="40">SUM(L22:L28)</f>
        <v>21610.269000000011</v>
      </c>
      <c r="M29" s="98">
        <f t="shared" ref="M29" si="41">SUM(M22:M28)</f>
        <v>34303.053999999975</v>
      </c>
      <c r="N29" s="9">
        <f t="shared" ref="N29" si="42">SUM(N22:N28)</f>
        <v>6062.5229999999992</v>
      </c>
      <c r="O29" s="9">
        <f t="shared" ref="O29" si="43">SUM(O22:O28)</f>
        <v>6799.4349999999695</v>
      </c>
      <c r="P29" s="9">
        <f t="shared" ref="P29" si="44">SUM(P22:P28)</f>
        <v>17827.882999999991</v>
      </c>
      <c r="Q29" s="9">
        <f t="shared" ref="Q29" si="45">SUM(Q22:Q28)</f>
        <v>18291.496999999999</v>
      </c>
      <c r="R29" s="9">
        <f t="shared" ref="R29" si="46">SUM(R22:R28)</f>
        <v>13673.798000000003</v>
      </c>
      <c r="S29" s="9">
        <f t="shared" ref="S29" si="47">SUM(S22:S28)</f>
        <v>17473.260000000002</v>
      </c>
      <c r="T29" s="16">
        <f t="shared" ref="T29:Y29" si="48">SUM(T22:T28)</f>
        <v>14170.758</v>
      </c>
      <c r="U29" s="16">
        <f t="shared" si="48"/>
        <v>14052.285</v>
      </c>
      <c r="V29" s="16">
        <f t="shared" si="48"/>
        <v>22536.059108721278</v>
      </c>
      <c r="W29" s="16">
        <f t="shared" si="48"/>
        <v>22482.964823384445</v>
      </c>
      <c r="X29" s="16">
        <f t="shared" si="48"/>
        <v>31297.689638442305</v>
      </c>
      <c r="Y29" s="97">
        <f t="shared" si="48"/>
        <v>40960.717623907338</v>
      </c>
      <c r="Z29" s="16">
        <f t="shared" ref="Z29:CK29" si="49">SUM(Z22:Z28)</f>
        <v>10048.466008322941</v>
      </c>
      <c r="AA29" s="16">
        <f t="shared" si="49"/>
        <v>9829.9856658560384</v>
      </c>
      <c r="AB29" s="16">
        <f t="shared" si="49"/>
        <v>26330.932833623116</v>
      </c>
      <c r="AC29" s="16">
        <f t="shared" si="49"/>
        <v>24764.776055533035</v>
      </c>
      <c r="AD29" s="16">
        <f t="shared" si="49"/>
        <v>28629.401880383874</v>
      </c>
      <c r="AE29" s="16">
        <f t="shared" si="49"/>
        <v>30700.415054812082</v>
      </c>
      <c r="AF29" s="16">
        <f t="shared" si="49"/>
        <v>28962.400492013472</v>
      </c>
      <c r="AG29" s="16">
        <f t="shared" si="49"/>
        <v>31585.854977271927</v>
      </c>
      <c r="AH29" s="16">
        <f t="shared" si="49"/>
        <v>33893.43770094616</v>
      </c>
      <c r="AI29" s="16">
        <f t="shared" si="49"/>
        <v>32930.364390066279</v>
      </c>
      <c r="AJ29" s="16">
        <f t="shared" si="49"/>
        <v>36423.238408592952</v>
      </c>
      <c r="AK29" s="97">
        <f t="shared" si="49"/>
        <v>39702.942964118221</v>
      </c>
      <c r="AL29" s="16">
        <f t="shared" si="49"/>
        <v>16633.359214843571</v>
      </c>
      <c r="AM29" s="16">
        <f t="shared" si="49"/>
        <v>15652.266298699182</v>
      </c>
      <c r="AN29" s="16">
        <f t="shared" si="49"/>
        <v>35723.582980538071</v>
      </c>
      <c r="AO29" s="16">
        <f t="shared" si="49"/>
        <v>34907.715364993332</v>
      </c>
      <c r="AP29" s="16">
        <f t="shared" si="49"/>
        <v>40542.359541328522</v>
      </c>
      <c r="AQ29" s="16">
        <f t="shared" si="49"/>
        <v>43361.093096461555</v>
      </c>
      <c r="AR29" s="16">
        <f t="shared" si="49"/>
        <v>42369.646197417787</v>
      </c>
      <c r="AS29" s="16">
        <f t="shared" si="49"/>
        <v>46790.38111745294</v>
      </c>
      <c r="AT29" s="16">
        <f t="shared" si="49"/>
        <v>50054.055210887695</v>
      </c>
      <c r="AU29" s="16">
        <f t="shared" si="49"/>
        <v>47950.958324749045</v>
      </c>
      <c r="AV29" s="16">
        <f t="shared" si="49"/>
        <v>52288.013969424828</v>
      </c>
      <c r="AW29" s="97">
        <f t="shared" si="49"/>
        <v>54412.402083809371</v>
      </c>
      <c r="AX29" s="16">
        <f t="shared" si="49"/>
        <v>24607.128488885952</v>
      </c>
      <c r="AY29" s="16">
        <f t="shared" si="49"/>
        <v>22467.501852029396</v>
      </c>
      <c r="AZ29" s="16">
        <f t="shared" si="49"/>
        <v>51727.72653943066</v>
      </c>
      <c r="BA29" s="16">
        <f t="shared" si="49"/>
        <v>47424.343676148586</v>
      </c>
      <c r="BB29" s="16">
        <f t="shared" si="49"/>
        <v>54905.353522998979</v>
      </c>
      <c r="BC29" s="16">
        <f t="shared" si="49"/>
        <v>57701.508604863935</v>
      </c>
      <c r="BD29" s="16">
        <f t="shared" si="49"/>
        <v>56448.574819254063</v>
      </c>
      <c r="BE29" s="16">
        <f t="shared" si="49"/>
        <v>62525.78499960131</v>
      </c>
      <c r="BF29" s="16">
        <f t="shared" si="49"/>
        <v>66633.553479029521</v>
      </c>
      <c r="BG29" s="16">
        <f t="shared" si="49"/>
        <v>64488.20209041475</v>
      </c>
      <c r="BH29" s="16">
        <f t="shared" si="49"/>
        <v>70252.224041445414</v>
      </c>
      <c r="BI29" s="97">
        <f t="shared" si="49"/>
        <v>73466.306672694889</v>
      </c>
      <c r="BJ29" s="16">
        <f t="shared" si="49"/>
        <v>32390.911409802546</v>
      </c>
      <c r="BK29" s="16">
        <f t="shared" si="49"/>
        <v>29684.900779854426</v>
      </c>
      <c r="BL29" s="16">
        <f t="shared" si="49"/>
        <v>67359.766063640636</v>
      </c>
      <c r="BM29" s="16">
        <f t="shared" si="49"/>
        <v>63328.430604516951</v>
      </c>
      <c r="BN29" s="16">
        <f t="shared" si="49"/>
        <v>72558.13469748947</v>
      </c>
      <c r="BO29" s="16">
        <f t="shared" si="49"/>
        <v>74676.390600004976</v>
      </c>
      <c r="BP29" s="16">
        <f t="shared" si="49"/>
        <v>72892.634350765016</v>
      </c>
      <c r="BQ29" s="16">
        <f t="shared" si="49"/>
        <v>79821.957560102019</v>
      </c>
      <c r="BR29" s="16">
        <f t="shared" si="49"/>
        <v>85072.242520103959</v>
      </c>
      <c r="BS29" s="16">
        <f t="shared" si="49"/>
        <v>81482.889832027242</v>
      </c>
      <c r="BT29" s="16">
        <f t="shared" si="49"/>
        <v>88045.503785972862</v>
      </c>
      <c r="BU29" s="97">
        <f t="shared" si="49"/>
        <v>91412.481859975072</v>
      </c>
      <c r="BV29" s="16">
        <f t="shared" si="49"/>
        <v>41488.396865324328</v>
      </c>
      <c r="BW29" s="16">
        <f t="shared" si="49"/>
        <v>38091.978011228333</v>
      </c>
      <c r="BX29" s="16">
        <f t="shared" si="49"/>
        <v>86586.701061039435</v>
      </c>
      <c r="BY29" s="16">
        <f t="shared" si="49"/>
        <v>81754.993184059858</v>
      </c>
      <c r="BZ29" s="16">
        <f t="shared" si="49"/>
        <v>94358.396324029207</v>
      </c>
      <c r="CA29" s="16">
        <f t="shared" si="49"/>
        <v>97591.008608483564</v>
      </c>
      <c r="CB29" s="16">
        <f t="shared" si="49"/>
        <v>95372.466271779122</v>
      </c>
      <c r="CC29" s="16">
        <f t="shared" si="49"/>
        <v>104390.92662931993</v>
      </c>
      <c r="CD29" s="16">
        <f t="shared" si="49"/>
        <v>111441.65198759336</v>
      </c>
      <c r="CE29" s="16">
        <f t="shared" si="49"/>
        <v>107049.90343914142</v>
      </c>
      <c r="CF29" s="16">
        <f t="shared" si="49"/>
        <v>115809.27899377629</v>
      </c>
      <c r="CG29" s="97">
        <f t="shared" si="49"/>
        <v>120447.8307085553</v>
      </c>
      <c r="CH29" s="16">
        <f t="shared" si="49"/>
        <v>53029.124925224787</v>
      </c>
      <c r="CI29" s="16">
        <f t="shared" si="49"/>
        <v>48725.3258250504</v>
      </c>
      <c r="CJ29" s="16">
        <f t="shared" si="49"/>
        <v>110968.94881903438</v>
      </c>
      <c r="CK29" s="16">
        <f t="shared" si="49"/>
        <v>105068.04019413689</v>
      </c>
      <c r="CL29" s="16">
        <f t="shared" ref="CL29:CS29" si="50">SUM(CL22:CL28)</f>
        <v>121441.7368135905</v>
      </c>
      <c r="CM29" s="16">
        <f t="shared" si="50"/>
        <v>125786.11744794222</v>
      </c>
      <c r="CN29" s="16">
        <f t="shared" si="50"/>
        <v>123105.43636695197</v>
      </c>
      <c r="CO29" s="16">
        <f t="shared" si="50"/>
        <v>134586.37734392524</v>
      </c>
      <c r="CP29" s="16">
        <f t="shared" si="50"/>
        <v>143703.5323602951</v>
      </c>
      <c r="CQ29" s="16">
        <f t="shared" si="50"/>
        <v>138152.86631933314</v>
      </c>
      <c r="CR29" s="16">
        <f t="shared" si="50"/>
        <v>152505.81232569605</v>
      </c>
      <c r="CS29" s="97">
        <f t="shared" si="50"/>
        <v>158803.99189377698</v>
      </c>
    </row>
    <row r="30" spans="1:97" x14ac:dyDescent="0.25">
      <c r="W30" s="24"/>
      <c r="X30" s="28"/>
    </row>
    <row r="31" spans="1:97" s="4" customFormat="1" x14ac:dyDescent="0.25">
      <c r="A31"/>
      <c r="B3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12"/>
    </row>
    <row r="32" spans="1:97" s="104" customFormat="1" x14ac:dyDescent="0.25">
      <c r="A32" s="104" t="s">
        <v>9</v>
      </c>
      <c r="B32" s="104">
        <f t="shared" ref="B32:BM32" si="51">B21</f>
        <v>42005</v>
      </c>
      <c r="C32" s="104">
        <f t="shared" si="51"/>
        <v>42036</v>
      </c>
      <c r="D32" s="104">
        <f t="shared" si="51"/>
        <v>42064</v>
      </c>
      <c r="E32" s="104">
        <f t="shared" si="51"/>
        <v>42095</v>
      </c>
      <c r="F32" s="104">
        <f t="shared" si="51"/>
        <v>42125</v>
      </c>
      <c r="G32" s="104">
        <f t="shared" si="51"/>
        <v>42156</v>
      </c>
      <c r="H32" s="104">
        <f t="shared" si="51"/>
        <v>42186</v>
      </c>
      <c r="I32" s="104">
        <f t="shared" si="51"/>
        <v>42217</v>
      </c>
      <c r="J32" s="104">
        <f t="shared" si="51"/>
        <v>42248</v>
      </c>
      <c r="K32" s="104">
        <f t="shared" si="51"/>
        <v>42278</v>
      </c>
      <c r="L32" s="104">
        <f t="shared" si="51"/>
        <v>42309</v>
      </c>
      <c r="M32" s="105">
        <f t="shared" si="51"/>
        <v>42339</v>
      </c>
      <c r="N32" s="104">
        <f t="shared" si="51"/>
        <v>42370</v>
      </c>
      <c r="O32" s="104">
        <f t="shared" si="51"/>
        <v>42401</v>
      </c>
      <c r="P32" s="104">
        <f t="shared" si="51"/>
        <v>42430</v>
      </c>
      <c r="Q32" s="104">
        <f t="shared" si="51"/>
        <v>42461</v>
      </c>
      <c r="R32" s="104">
        <f t="shared" si="51"/>
        <v>42491</v>
      </c>
      <c r="S32" s="104">
        <f t="shared" si="51"/>
        <v>42522</v>
      </c>
      <c r="T32" s="104">
        <f t="shared" si="51"/>
        <v>42552</v>
      </c>
      <c r="U32" s="104">
        <f t="shared" si="51"/>
        <v>42583</v>
      </c>
      <c r="V32" s="113">
        <f t="shared" si="51"/>
        <v>42614</v>
      </c>
      <c r="W32" s="113">
        <f t="shared" si="51"/>
        <v>42644</v>
      </c>
      <c r="X32" s="113">
        <f t="shared" si="51"/>
        <v>42675</v>
      </c>
      <c r="Y32" s="117">
        <f t="shared" si="51"/>
        <v>42705</v>
      </c>
      <c r="Z32" s="104">
        <f t="shared" si="51"/>
        <v>42752</v>
      </c>
      <c r="AA32" s="104">
        <f t="shared" si="51"/>
        <v>42783</v>
      </c>
      <c r="AB32" s="104">
        <f t="shared" si="51"/>
        <v>42811</v>
      </c>
      <c r="AC32" s="104">
        <f t="shared" si="51"/>
        <v>42842</v>
      </c>
      <c r="AD32" s="104">
        <f t="shared" si="51"/>
        <v>42872</v>
      </c>
      <c r="AE32" s="104">
        <f t="shared" si="51"/>
        <v>42903</v>
      </c>
      <c r="AF32" s="104">
        <f t="shared" si="51"/>
        <v>42933</v>
      </c>
      <c r="AG32" s="104">
        <f t="shared" si="51"/>
        <v>42964</v>
      </c>
      <c r="AH32" s="104">
        <f t="shared" si="51"/>
        <v>42995</v>
      </c>
      <c r="AI32" s="104">
        <f t="shared" si="51"/>
        <v>43025</v>
      </c>
      <c r="AJ32" s="104">
        <f t="shared" si="51"/>
        <v>43056</v>
      </c>
      <c r="AK32" s="105">
        <f t="shared" si="51"/>
        <v>43086</v>
      </c>
      <c r="AL32" s="104">
        <f t="shared" si="51"/>
        <v>43118</v>
      </c>
      <c r="AM32" s="104">
        <f t="shared" si="51"/>
        <v>43149</v>
      </c>
      <c r="AN32" s="104">
        <f t="shared" si="51"/>
        <v>43177</v>
      </c>
      <c r="AO32" s="104">
        <f t="shared" si="51"/>
        <v>43208</v>
      </c>
      <c r="AP32" s="104">
        <f t="shared" si="51"/>
        <v>43238</v>
      </c>
      <c r="AQ32" s="104">
        <f t="shared" si="51"/>
        <v>43269</v>
      </c>
      <c r="AR32" s="104">
        <f t="shared" si="51"/>
        <v>43299</v>
      </c>
      <c r="AS32" s="104">
        <f t="shared" si="51"/>
        <v>43330</v>
      </c>
      <c r="AT32" s="104">
        <f t="shared" si="51"/>
        <v>43361</v>
      </c>
      <c r="AU32" s="104">
        <f t="shared" si="51"/>
        <v>43391</v>
      </c>
      <c r="AV32" s="104">
        <f t="shared" si="51"/>
        <v>43422</v>
      </c>
      <c r="AW32" s="105">
        <f t="shared" si="51"/>
        <v>43452</v>
      </c>
      <c r="AX32" s="104">
        <f t="shared" si="51"/>
        <v>43483</v>
      </c>
      <c r="AY32" s="104">
        <f t="shared" si="51"/>
        <v>43514</v>
      </c>
      <c r="AZ32" s="104">
        <f t="shared" si="51"/>
        <v>43542</v>
      </c>
      <c r="BA32" s="104">
        <f t="shared" si="51"/>
        <v>43573</v>
      </c>
      <c r="BB32" s="104">
        <f t="shared" si="51"/>
        <v>43603</v>
      </c>
      <c r="BC32" s="104">
        <f t="shared" si="51"/>
        <v>43634</v>
      </c>
      <c r="BD32" s="104">
        <f t="shared" si="51"/>
        <v>43664</v>
      </c>
      <c r="BE32" s="104">
        <f t="shared" si="51"/>
        <v>43695</v>
      </c>
      <c r="BF32" s="104">
        <f t="shared" si="51"/>
        <v>43726</v>
      </c>
      <c r="BG32" s="104">
        <f t="shared" si="51"/>
        <v>43756</v>
      </c>
      <c r="BH32" s="104">
        <f t="shared" si="51"/>
        <v>43787</v>
      </c>
      <c r="BI32" s="105">
        <f t="shared" si="51"/>
        <v>43817</v>
      </c>
      <c r="BJ32" s="104">
        <f t="shared" si="51"/>
        <v>43848</v>
      </c>
      <c r="BK32" s="104">
        <f t="shared" si="51"/>
        <v>43879</v>
      </c>
      <c r="BL32" s="104">
        <f t="shared" si="51"/>
        <v>43908</v>
      </c>
      <c r="BM32" s="104">
        <f t="shared" si="51"/>
        <v>43939</v>
      </c>
      <c r="BN32" s="104">
        <f t="shared" ref="BN32:CS32" si="52">BN21</f>
        <v>43969</v>
      </c>
      <c r="BO32" s="104">
        <f t="shared" si="52"/>
        <v>44000</v>
      </c>
      <c r="BP32" s="104">
        <f t="shared" si="52"/>
        <v>44030</v>
      </c>
      <c r="BQ32" s="104">
        <f t="shared" si="52"/>
        <v>44061</v>
      </c>
      <c r="BR32" s="104">
        <f t="shared" si="52"/>
        <v>44092</v>
      </c>
      <c r="BS32" s="104">
        <f t="shared" si="52"/>
        <v>44122</v>
      </c>
      <c r="BT32" s="104">
        <f t="shared" si="52"/>
        <v>44153</v>
      </c>
      <c r="BU32" s="105">
        <f t="shared" si="52"/>
        <v>44183</v>
      </c>
      <c r="BV32" s="104">
        <f t="shared" si="52"/>
        <v>44214</v>
      </c>
      <c r="BW32" s="104">
        <f t="shared" si="52"/>
        <v>44245</v>
      </c>
      <c r="BX32" s="104">
        <f t="shared" si="52"/>
        <v>44273</v>
      </c>
      <c r="BY32" s="104">
        <f t="shared" si="52"/>
        <v>44304</v>
      </c>
      <c r="BZ32" s="104">
        <f t="shared" si="52"/>
        <v>44334</v>
      </c>
      <c r="CA32" s="104">
        <f t="shared" si="52"/>
        <v>44365</v>
      </c>
      <c r="CB32" s="104">
        <f t="shared" si="52"/>
        <v>44395</v>
      </c>
      <c r="CC32" s="104">
        <f t="shared" si="52"/>
        <v>44426</v>
      </c>
      <c r="CD32" s="104">
        <f t="shared" si="52"/>
        <v>44457</v>
      </c>
      <c r="CE32" s="104">
        <f t="shared" si="52"/>
        <v>44487</v>
      </c>
      <c r="CF32" s="104">
        <f t="shared" si="52"/>
        <v>44518</v>
      </c>
      <c r="CG32" s="105">
        <f t="shared" si="52"/>
        <v>44548</v>
      </c>
      <c r="CH32" s="104">
        <f t="shared" si="52"/>
        <v>44579</v>
      </c>
      <c r="CI32" s="104">
        <f t="shared" si="52"/>
        <v>44610</v>
      </c>
      <c r="CJ32" s="104">
        <f t="shared" si="52"/>
        <v>44638</v>
      </c>
      <c r="CK32" s="104">
        <f t="shared" si="52"/>
        <v>44669</v>
      </c>
      <c r="CL32" s="104">
        <f t="shared" si="52"/>
        <v>44699</v>
      </c>
      <c r="CM32" s="104">
        <f t="shared" si="52"/>
        <v>44730</v>
      </c>
      <c r="CN32" s="104">
        <f t="shared" si="52"/>
        <v>44760</v>
      </c>
      <c r="CO32" s="104">
        <f t="shared" si="52"/>
        <v>44791</v>
      </c>
      <c r="CP32" s="104">
        <f t="shared" si="52"/>
        <v>44822</v>
      </c>
      <c r="CQ32" s="104">
        <f t="shared" si="52"/>
        <v>44852</v>
      </c>
      <c r="CR32" s="104">
        <f t="shared" si="52"/>
        <v>44883</v>
      </c>
      <c r="CS32" s="105">
        <f t="shared" si="52"/>
        <v>44913</v>
      </c>
    </row>
    <row r="33" spans="1:97" x14ac:dyDescent="0.25">
      <c r="A33" t="s">
        <v>4</v>
      </c>
      <c r="B33" s="8">
        <v>34</v>
      </c>
      <c r="C33">
        <v>39</v>
      </c>
      <c r="D33">
        <v>43</v>
      </c>
      <c r="E33">
        <v>50</v>
      </c>
      <c r="F33">
        <v>52</v>
      </c>
      <c r="G33">
        <v>53</v>
      </c>
      <c r="H33">
        <v>53</v>
      </c>
      <c r="I33">
        <v>53</v>
      </c>
      <c r="J33">
        <v>53</v>
      </c>
      <c r="K33">
        <v>53</v>
      </c>
      <c r="L33">
        <v>50</v>
      </c>
      <c r="M33" s="36">
        <v>51</v>
      </c>
      <c r="N33">
        <v>80</v>
      </c>
      <c r="O33">
        <v>80</v>
      </c>
      <c r="P33">
        <v>81</v>
      </c>
      <c r="Q33">
        <v>81</v>
      </c>
      <c r="R33">
        <v>80</v>
      </c>
      <c r="S33">
        <v>77</v>
      </c>
      <c r="T33" s="24">
        <v>70</v>
      </c>
      <c r="U33" s="24">
        <v>70</v>
      </c>
      <c r="V33" s="24">
        <f t="shared" ref="V33:Y33" si="53">U33</f>
        <v>70</v>
      </c>
      <c r="W33" s="24">
        <f t="shared" si="53"/>
        <v>70</v>
      </c>
      <c r="X33" s="24">
        <f t="shared" si="53"/>
        <v>70</v>
      </c>
      <c r="Y33" s="145">
        <f t="shared" si="53"/>
        <v>70</v>
      </c>
      <c r="Z33" s="15">
        <v>90</v>
      </c>
      <c r="AA33" s="15">
        <f t="shared" ref="AA33" si="54">Z33</f>
        <v>90</v>
      </c>
      <c r="AB33" s="15">
        <f t="shared" ref="AB33" si="55">AA33</f>
        <v>90</v>
      </c>
      <c r="AC33" s="15">
        <f t="shared" ref="AC33" si="56">AB33</f>
        <v>90</v>
      </c>
      <c r="AD33" s="15">
        <f t="shared" ref="AD33" si="57">AC33</f>
        <v>90</v>
      </c>
      <c r="AE33" s="15">
        <f t="shared" ref="AE33" si="58">AD33</f>
        <v>90</v>
      </c>
      <c r="AF33" s="15">
        <f t="shared" ref="AF33" si="59">AE33</f>
        <v>90</v>
      </c>
      <c r="AG33" s="15">
        <f t="shared" ref="AG33" si="60">AF33</f>
        <v>90</v>
      </c>
      <c r="AH33" s="15">
        <f t="shared" ref="AH33" si="61">AG33</f>
        <v>90</v>
      </c>
      <c r="AI33" s="15">
        <f t="shared" ref="AI33" si="62">AH33</f>
        <v>90</v>
      </c>
      <c r="AJ33" s="15">
        <f t="shared" ref="AJ33" si="63">AI33</f>
        <v>90</v>
      </c>
      <c r="AK33" s="96">
        <f t="shared" ref="AK33" si="64">AJ33</f>
        <v>90</v>
      </c>
      <c r="AL33" s="15">
        <v>110</v>
      </c>
      <c r="AM33" s="15">
        <f t="shared" ref="AM33" si="65">AL33</f>
        <v>110</v>
      </c>
      <c r="AN33" s="15">
        <f t="shared" ref="AN33" si="66">AM33</f>
        <v>110</v>
      </c>
      <c r="AO33" s="15">
        <f t="shared" ref="AO33" si="67">AN33</f>
        <v>110</v>
      </c>
      <c r="AP33" s="15">
        <f t="shared" ref="AP33" si="68">AO33</f>
        <v>110</v>
      </c>
      <c r="AQ33" s="15">
        <f t="shared" ref="AQ33" si="69">AP33</f>
        <v>110</v>
      </c>
      <c r="AR33" s="15">
        <f t="shared" ref="AR33" si="70">AQ33</f>
        <v>110</v>
      </c>
      <c r="AS33" s="15">
        <f t="shared" ref="AS33" si="71">AR33</f>
        <v>110</v>
      </c>
      <c r="AT33" s="15">
        <f t="shared" ref="AT33" si="72">AS33</f>
        <v>110</v>
      </c>
      <c r="AU33" s="15">
        <f t="shared" ref="AU33" si="73">AT33</f>
        <v>110</v>
      </c>
      <c r="AV33" s="15">
        <f t="shared" ref="AV33" si="74">AU33</f>
        <v>110</v>
      </c>
      <c r="AW33" s="96">
        <f t="shared" ref="AW33" si="75">AV33</f>
        <v>110</v>
      </c>
      <c r="AX33" s="15">
        <v>130</v>
      </c>
      <c r="AY33" s="15">
        <f t="shared" ref="AY33" si="76">AX33</f>
        <v>130</v>
      </c>
      <c r="AZ33" s="15">
        <f t="shared" ref="AZ33" si="77">AY33</f>
        <v>130</v>
      </c>
      <c r="BA33" s="15">
        <f t="shared" ref="BA33" si="78">AZ33</f>
        <v>130</v>
      </c>
      <c r="BB33" s="15">
        <f t="shared" ref="BB33" si="79">BA33</f>
        <v>130</v>
      </c>
      <c r="BC33" s="15">
        <f t="shared" ref="BC33" si="80">BB33</f>
        <v>130</v>
      </c>
      <c r="BD33" s="15">
        <f t="shared" ref="BD33" si="81">BC33</f>
        <v>130</v>
      </c>
      <c r="BE33" s="15">
        <f t="shared" ref="BE33" si="82">BD33</f>
        <v>130</v>
      </c>
      <c r="BF33" s="15">
        <f t="shared" ref="BF33" si="83">BE33</f>
        <v>130</v>
      </c>
      <c r="BG33" s="15">
        <f t="shared" ref="BG33" si="84">BF33</f>
        <v>130</v>
      </c>
      <c r="BH33" s="15">
        <f t="shared" ref="BH33" si="85">BG33</f>
        <v>130</v>
      </c>
      <c r="BI33" s="96">
        <f t="shared" ref="BI33" si="86">BH33</f>
        <v>130</v>
      </c>
      <c r="BJ33" s="15">
        <v>150</v>
      </c>
      <c r="BK33" s="15">
        <f t="shared" ref="BK33" si="87">BJ33</f>
        <v>150</v>
      </c>
      <c r="BL33" s="15">
        <f t="shared" ref="BL33" si="88">BK33</f>
        <v>150</v>
      </c>
      <c r="BM33" s="15">
        <f t="shared" ref="BM33" si="89">BL33</f>
        <v>150</v>
      </c>
      <c r="BN33" s="15">
        <f t="shared" ref="BN33" si="90">BM33</f>
        <v>150</v>
      </c>
      <c r="BO33" s="15">
        <f t="shared" ref="BO33" si="91">BN33</f>
        <v>150</v>
      </c>
      <c r="BP33" s="15">
        <f t="shared" ref="BP33" si="92">BO33</f>
        <v>150</v>
      </c>
      <c r="BQ33" s="15">
        <f t="shared" ref="BQ33" si="93">BP33</f>
        <v>150</v>
      </c>
      <c r="BR33" s="15">
        <f t="shared" ref="BR33" si="94">BQ33</f>
        <v>150</v>
      </c>
      <c r="BS33" s="15">
        <f t="shared" ref="BS33" si="95">BR33</f>
        <v>150</v>
      </c>
      <c r="BT33" s="15">
        <f t="shared" ref="BT33" si="96">BS33</f>
        <v>150</v>
      </c>
      <c r="BU33" s="96">
        <f t="shared" ref="BU33" si="97">BT33</f>
        <v>150</v>
      </c>
      <c r="BV33" s="15">
        <v>170</v>
      </c>
      <c r="BW33" s="15">
        <f t="shared" ref="BW33" si="98">BV33</f>
        <v>170</v>
      </c>
      <c r="BX33" s="15">
        <f t="shared" ref="BX33" si="99">BW33</f>
        <v>170</v>
      </c>
      <c r="BY33" s="15">
        <f t="shared" ref="BY33" si="100">BX33</f>
        <v>170</v>
      </c>
      <c r="BZ33" s="15">
        <f t="shared" ref="BZ33" si="101">BY33</f>
        <v>170</v>
      </c>
      <c r="CA33" s="15">
        <f t="shared" ref="CA33" si="102">BZ33</f>
        <v>170</v>
      </c>
      <c r="CB33" s="15">
        <f t="shared" ref="CB33" si="103">CA33</f>
        <v>170</v>
      </c>
      <c r="CC33" s="15">
        <f t="shared" ref="CC33" si="104">CB33</f>
        <v>170</v>
      </c>
      <c r="CD33" s="15">
        <f t="shared" ref="CD33" si="105">CC33</f>
        <v>170</v>
      </c>
      <c r="CE33" s="15">
        <f t="shared" ref="CE33" si="106">CD33</f>
        <v>170</v>
      </c>
      <c r="CF33" s="15">
        <f t="shared" ref="CF33" si="107">CE33</f>
        <v>170</v>
      </c>
      <c r="CG33" s="96">
        <f t="shared" ref="CG33" si="108">CF33</f>
        <v>170</v>
      </c>
      <c r="CH33" s="15">
        <v>190</v>
      </c>
      <c r="CI33" s="15">
        <f t="shared" ref="CI33" si="109">CH33</f>
        <v>190</v>
      </c>
      <c r="CJ33" s="15">
        <f t="shared" ref="CJ33" si="110">CI33</f>
        <v>190</v>
      </c>
      <c r="CK33" s="15">
        <f t="shared" ref="CK33" si="111">CJ33</f>
        <v>190</v>
      </c>
      <c r="CL33" s="15">
        <f t="shared" ref="CL33" si="112">CK33</f>
        <v>190</v>
      </c>
      <c r="CM33" s="15">
        <f t="shared" ref="CM33" si="113">CL33</f>
        <v>190</v>
      </c>
      <c r="CN33" s="15">
        <f t="shared" ref="CN33" si="114">CM33</f>
        <v>190</v>
      </c>
      <c r="CO33" s="15">
        <f t="shared" ref="CO33" si="115">CN33</f>
        <v>190</v>
      </c>
      <c r="CP33" s="15">
        <f t="shared" ref="CP33" si="116">CO33</f>
        <v>190</v>
      </c>
      <c r="CQ33" s="15">
        <f t="shared" ref="CQ33" si="117">CP33</f>
        <v>190</v>
      </c>
      <c r="CR33" s="15">
        <f t="shared" ref="CR33" si="118">CQ33</f>
        <v>190</v>
      </c>
      <c r="CS33" s="96">
        <f t="shared" ref="CS33" si="119">CR33</f>
        <v>190</v>
      </c>
    </row>
    <row r="34" spans="1:97" x14ac:dyDescent="0.25">
      <c r="A34" t="s">
        <v>5</v>
      </c>
      <c r="B34" s="8">
        <v>215</v>
      </c>
      <c r="C34">
        <v>68</v>
      </c>
      <c r="D34">
        <v>224</v>
      </c>
      <c r="E34">
        <v>301</v>
      </c>
      <c r="F34">
        <v>221</v>
      </c>
      <c r="G34">
        <v>256</v>
      </c>
      <c r="H34">
        <v>229</v>
      </c>
      <c r="I34">
        <v>227</v>
      </c>
      <c r="J34">
        <v>224</v>
      </c>
      <c r="K34">
        <v>185</v>
      </c>
      <c r="L34">
        <v>311</v>
      </c>
      <c r="M34" s="36">
        <v>248</v>
      </c>
      <c r="N34">
        <v>71</v>
      </c>
      <c r="O34">
        <v>74</v>
      </c>
      <c r="P34">
        <v>320</v>
      </c>
      <c r="Q34">
        <v>206</v>
      </c>
      <c r="R34">
        <v>213</v>
      </c>
      <c r="S34">
        <v>315</v>
      </c>
      <c r="T34" s="24">
        <v>246</v>
      </c>
      <c r="U34" s="24">
        <v>238</v>
      </c>
      <c r="V34" s="24">
        <f t="shared" ref="V34:Y34" si="120">V8+V15</f>
        <v>393.96088223999999</v>
      </c>
      <c r="W34" s="24">
        <f t="shared" si="120"/>
        <v>482.93085875200001</v>
      </c>
      <c r="X34" s="24">
        <f t="shared" si="120"/>
        <v>523.70196616447993</v>
      </c>
      <c r="Y34" s="145">
        <f t="shared" si="120"/>
        <v>526.90884958115998</v>
      </c>
      <c r="Z34" s="15">
        <f t="shared" ref="Z34:CK34" si="121">Z8+Z15</f>
        <v>179.57836748299371</v>
      </c>
      <c r="AA34" s="15">
        <f t="shared" si="121"/>
        <v>187.51031064081826</v>
      </c>
      <c r="AB34" s="15">
        <f t="shared" si="121"/>
        <v>438.3653386899565</v>
      </c>
      <c r="AC34" s="15">
        <f t="shared" si="121"/>
        <v>416.96803266071333</v>
      </c>
      <c r="AD34" s="15">
        <f t="shared" si="121"/>
        <v>504.86873618886113</v>
      </c>
      <c r="AE34" s="15">
        <f t="shared" si="121"/>
        <v>611.32495716078495</v>
      </c>
      <c r="AF34" s="15">
        <f t="shared" si="121"/>
        <v>457.3556021146382</v>
      </c>
      <c r="AG34" s="15">
        <f t="shared" si="121"/>
        <v>543.89912798720138</v>
      </c>
      <c r="AH34" s="15">
        <f t="shared" si="121"/>
        <v>655.48048021435284</v>
      </c>
      <c r="AI34" s="15">
        <f t="shared" si="121"/>
        <v>515.26012284455305</v>
      </c>
      <c r="AJ34" s="15">
        <f t="shared" si="121"/>
        <v>583.23022374207846</v>
      </c>
      <c r="AK34" s="96">
        <f t="shared" si="121"/>
        <v>692.03274735825346</v>
      </c>
      <c r="AL34" s="15">
        <f t="shared" si="121"/>
        <v>223.2678795262745</v>
      </c>
      <c r="AM34" s="15">
        <f t="shared" si="121"/>
        <v>233.11104410696004</v>
      </c>
      <c r="AN34" s="15">
        <f t="shared" si="121"/>
        <v>656.5911897214994</v>
      </c>
      <c r="AO34" s="15">
        <f t="shared" si="121"/>
        <v>672.5746096323694</v>
      </c>
      <c r="AP34" s="15">
        <f t="shared" si="121"/>
        <v>708.37711066315865</v>
      </c>
      <c r="AQ34" s="15">
        <f t="shared" si="121"/>
        <v>812.77984232542019</v>
      </c>
      <c r="AR34" s="15">
        <f t="shared" si="121"/>
        <v>713.55204734672236</v>
      </c>
      <c r="AS34" s="15">
        <f t="shared" si="121"/>
        <v>750.74553315518074</v>
      </c>
      <c r="AT34" s="15">
        <f t="shared" si="121"/>
        <v>861.83168011215696</v>
      </c>
      <c r="AU34" s="15">
        <f t="shared" si="121"/>
        <v>757.56725243534765</v>
      </c>
      <c r="AV34" s="15">
        <f t="shared" si="121"/>
        <v>798.27593020260281</v>
      </c>
      <c r="AW34" s="96">
        <f t="shared" si="121"/>
        <v>840.59594659872948</v>
      </c>
      <c r="AX34" s="15">
        <f t="shared" si="121"/>
        <v>229.39998827606922</v>
      </c>
      <c r="AY34" s="15">
        <f t="shared" si="121"/>
        <v>238.93403360919174</v>
      </c>
      <c r="AZ34" s="15">
        <f t="shared" si="121"/>
        <v>797.17510369226341</v>
      </c>
      <c r="BA34" s="15">
        <f t="shared" si="121"/>
        <v>754.77838310183472</v>
      </c>
      <c r="BB34" s="15">
        <f t="shared" si="121"/>
        <v>787.00105627392873</v>
      </c>
      <c r="BC34" s="15">
        <f t="shared" si="121"/>
        <v>862.55545941125922</v>
      </c>
      <c r="BD34" s="15">
        <f t="shared" si="121"/>
        <v>784.13965111950961</v>
      </c>
      <c r="BE34" s="15">
        <f t="shared" si="121"/>
        <v>818.46618225638656</v>
      </c>
      <c r="BF34" s="15">
        <f t="shared" si="121"/>
        <v>899.21632397855046</v>
      </c>
      <c r="BG34" s="15">
        <f t="shared" si="121"/>
        <v>822.31739153787817</v>
      </c>
      <c r="BH34" s="15">
        <f t="shared" si="121"/>
        <v>861.38487022717106</v>
      </c>
      <c r="BI34" s="96">
        <f t="shared" si="121"/>
        <v>948.26039536064798</v>
      </c>
      <c r="BJ34" s="15">
        <f t="shared" si="121"/>
        <v>271.77720400399113</v>
      </c>
      <c r="BK34" s="15">
        <f t="shared" si="121"/>
        <v>283.19156862587101</v>
      </c>
      <c r="BL34" s="15">
        <f t="shared" si="121"/>
        <v>911.60716072977027</v>
      </c>
      <c r="BM34" s="15">
        <f t="shared" si="121"/>
        <v>854.98780203671424</v>
      </c>
      <c r="BN34" s="15">
        <f t="shared" si="121"/>
        <v>887.18305883474193</v>
      </c>
      <c r="BO34" s="15">
        <f t="shared" si="121"/>
        <v>920.13503949251697</v>
      </c>
      <c r="BP34" s="15">
        <f t="shared" si="121"/>
        <v>860.95585051214675</v>
      </c>
      <c r="BQ34" s="15">
        <f t="shared" si="121"/>
        <v>893.9690505236365</v>
      </c>
      <c r="BR34" s="15">
        <f t="shared" si="121"/>
        <v>928.888988201546</v>
      </c>
      <c r="BS34" s="15">
        <f t="shared" si="121"/>
        <v>872.25222880907813</v>
      </c>
      <c r="BT34" s="15">
        <f t="shared" si="121"/>
        <v>909.09201348338991</v>
      </c>
      <c r="BU34" s="96">
        <f t="shared" si="121"/>
        <v>947.43924172795846</v>
      </c>
      <c r="BV34" s="15">
        <f t="shared" si="121"/>
        <v>293.97957259636974</v>
      </c>
      <c r="BW34" s="15">
        <f t="shared" si="121"/>
        <v>306.45767330755359</v>
      </c>
      <c r="BX34" s="15">
        <f t="shared" si="121"/>
        <v>988.47219100752091</v>
      </c>
      <c r="BY34" s="15">
        <f t="shared" si="121"/>
        <v>942.63488880534305</v>
      </c>
      <c r="BZ34" s="15">
        <f t="shared" si="121"/>
        <v>977.54850232309559</v>
      </c>
      <c r="CA34" s="15">
        <f t="shared" si="121"/>
        <v>1013.4833370937108</v>
      </c>
      <c r="CB34" s="15">
        <f t="shared" si="121"/>
        <v>962.25281185286008</v>
      </c>
      <c r="CC34" s="15">
        <f t="shared" si="121"/>
        <v>997.91497651889108</v>
      </c>
      <c r="CD34" s="15">
        <f t="shared" si="121"/>
        <v>1035.7426240174118</v>
      </c>
      <c r="CE34" s="15">
        <f t="shared" si="121"/>
        <v>987.7742610806871</v>
      </c>
      <c r="CF34" s="15">
        <f t="shared" si="121"/>
        <v>1027.6873676165744</v>
      </c>
      <c r="CG34" s="96">
        <f t="shared" si="121"/>
        <v>1069.3623130535943</v>
      </c>
      <c r="CH34" s="15">
        <f t="shared" si="121"/>
        <v>330.36841692813982</v>
      </c>
      <c r="CI34" s="15">
        <f t="shared" si="121"/>
        <v>344.07415140891243</v>
      </c>
      <c r="CJ34" s="15">
        <f t="shared" si="121"/>
        <v>1111.6083734100023</v>
      </c>
      <c r="CK34" s="15">
        <f t="shared" si="121"/>
        <v>1059.2345844710105</v>
      </c>
      <c r="CL34" s="15">
        <f t="shared" ref="CL34:CS34" si="122">CL8+CL15</f>
        <v>1097.945693873882</v>
      </c>
      <c r="CM34" s="15">
        <f t="shared" si="122"/>
        <v>1137.9546420576992</v>
      </c>
      <c r="CN34" s="15">
        <f t="shared" si="122"/>
        <v>1080.3180982595436</v>
      </c>
      <c r="CO34" s="15">
        <f t="shared" si="122"/>
        <v>1120.0359228646614</v>
      </c>
      <c r="CP34" s="15">
        <f t="shared" si="122"/>
        <v>1162.2261266099986</v>
      </c>
      <c r="CQ34" s="15">
        <f t="shared" si="122"/>
        <v>1108.3618138777447</v>
      </c>
      <c r="CR34" s="15">
        <f t="shared" si="122"/>
        <v>1153.0188185964489</v>
      </c>
      <c r="CS34" s="96">
        <f t="shared" si="122"/>
        <v>1199.7885825541562</v>
      </c>
    </row>
    <row r="35" spans="1:97" x14ac:dyDescent="0.25">
      <c r="A35" t="s">
        <v>6</v>
      </c>
      <c r="B35" s="8">
        <v>237</v>
      </c>
      <c r="C35">
        <v>214</v>
      </c>
      <c r="D35">
        <v>68</v>
      </c>
      <c r="E35">
        <v>223</v>
      </c>
      <c r="F35">
        <v>297</v>
      </c>
      <c r="G35">
        <v>215</v>
      </c>
      <c r="H35">
        <v>249</v>
      </c>
      <c r="I35">
        <v>228</v>
      </c>
      <c r="J35">
        <v>215</v>
      </c>
      <c r="K35">
        <v>222</v>
      </c>
      <c r="L35">
        <v>181</v>
      </c>
      <c r="M35" s="36">
        <v>305</v>
      </c>
      <c r="N35">
        <v>246</v>
      </c>
      <c r="O35">
        <v>71</v>
      </c>
      <c r="P35">
        <v>72</v>
      </c>
      <c r="Q35">
        <v>319</v>
      </c>
      <c r="R35">
        <v>206</v>
      </c>
      <c r="S35">
        <v>213</v>
      </c>
      <c r="T35" s="24">
        <v>314</v>
      </c>
      <c r="U35" s="24">
        <v>245</v>
      </c>
      <c r="V35" s="24">
        <f t="shared" ref="V35:Y35" si="123">U34</f>
        <v>238</v>
      </c>
      <c r="W35" s="24">
        <f t="shared" si="123"/>
        <v>393.96088223999999</v>
      </c>
      <c r="X35" s="24">
        <f t="shared" si="123"/>
        <v>482.93085875200001</v>
      </c>
      <c r="Y35" s="145">
        <f t="shared" si="123"/>
        <v>523.70196616447993</v>
      </c>
      <c r="Z35" s="15">
        <f t="shared" ref="Z35" si="124">Y34</f>
        <v>526.90884958115998</v>
      </c>
      <c r="AA35" s="15">
        <f t="shared" ref="AA35" si="125">Z34</f>
        <v>179.57836748299371</v>
      </c>
      <c r="AB35" s="15">
        <f t="shared" ref="AB35" si="126">AA34</f>
        <v>187.51031064081826</v>
      </c>
      <c r="AC35" s="15">
        <f t="shared" ref="AC35" si="127">AB34</f>
        <v>438.3653386899565</v>
      </c>
      <c r="AD35" s="15">
        <f t="shared" ref="AD35" si="128">AC34</f>
        <v>416.96803266071333</v>
      </c>
      <c r="AE35" s="15">
        <f t="shared" ref="AE35" si="129">AD34</f>
        <v>504.86873618886113</v>
      </c>
      <c r="AF35" s="15">
        <f t="shared" ref="AF35" si="130">AE34</f>
        <v>611.32495716078495</v>
      </c>
      <c r="AG35" s="15">
        <f t="shared" ref="AG35" si="131">AF34</f>
        <v>457.3556021146382</v>
      </c>
      <c r="AH35" s="15">
        <f t="shared" ref="AH35" si="132">AG34</f>
        <v>543.89912798720138</v>
      </c>
      <c r="AI35" s="15">
        <f t="shared" ref="AI35" si="133">AH34</f>
        <v>655.48048021435284</v>
      </c>
      <c r="AJ35" s="15">
        <f t="shared" ref="AJ35" si="134">AI34</f>
        <v>515.26012284455305</v>
      </c>
      <c r="AK35" s="96">
        <f t="shared" ref="AK35" si="135">AJ34</f>
        <v>583.23022374207846</v>
      </c>
      <c r="AL35" s="15">
        <f t="shared" ref="AL35" si="136">AK34</f>
        <v>692.03274735825346</v>
      </c>
      <c r="AM35" s="15">
        <f t="shared" ref="AM35" si="137">AL34</f>
        <v>223.2678795262745</v>
      </c>
      <c r="AN35" s="15">
        <f t="shared" ref="AN35" si="138">AM34</f>
        <v>233.11104410696004</v>
      </c>
      <c r="AO35" s="15">
        <f t="shared" ref="AO35" si="139">AN34</f>
        <v>656.5911897214994</v>
      </c>
      <c r="AP35" s="15">
        <f t="shared" ref="AP35" si="140">AO34</f>
        <v>672.5746096323694</v>
      </c>
      <c r="AQ35" s="15">
        <f t="shared" ref="AQ35" si="141">AP34</f>
        <v>708.37711066315865</v>
      </c>
      <c r="AR35" s="15">
        <f t="shared" ref="AR35" si="142">AQ34</f>
        <v>812.77984232542019</v>
      </c>
      <c r="AS35" s="15">
        <f t="shared" ref="AS35" si="143">AR34</f>
        <v>713.55204734672236</v>
      </c>
      <c r="AT35" s="15">
        <f t="shared" ref="AT35" si="144">AS34</f>
        <v>750.74553315518074</v>
      </c>
      <c r="AU35" s="15">
        <f t="shared" ref="AU35" si="145">AT34</f>
        <v>861.83168011215696</v>
      </c>
      <c r="AV35" s="15">
        <f t="shared" ref="AV35" si="146">AU34</f>
        <v>757.56725243534765</v>
      </c>
      <c r="AW35" s="96">
        <f t="shared" ref="AW35" si="147">AV34</f>
        <v>798.27593020260281</v>
      </c>
      <c r="AX35" s="15">
        <f t="shared" ref="AX35" si="148">AW34</f>
        <v>840.59594659872948</v>
      </c>
      <c r="AY35" s="15">
        <f t="shared" ref="AY35" si="149">AX34</f>
        <v>229.39998827606922</v>
      </c>
      <c r="AZ35" s="15">
        <f t="shared" ref="AZ35" si="150">AY34</f>
        <v>238.93403360919174</v>
      </c>
      <c r="BA35" s="15">
        <f t="shared" ref="BA35" si="151">AZ34</f>
        <v>797.17510369226341</v>
      </c>
      <c r="BB35" s="15">
        <f t="shared" ref="BB35" si="152">BA34</f>
        <v>754.77838310183472</v>
      </c>
      <c r="BC35" s="15">
        <f t="shared" ref="BC35" si="153">BB34</f>
        <v>787.00105627392873</v>
      </c>
      <c r="BD35" s="15">
        <f t="shared" ref="BD35" si="154">BC34</f>
        <v>862.55545941125922</v>
      </c>
      <c r="BE35" s="15">
        <f t="shared" ref="BE35" si="155">BD34</f>
        <v>784.13965111950961</v>
      </c>
      <c r="BF35" s="15">
        <f t="shared" ref="BF35" si="156">BE34</f>
        <v>818.46618225638656</v>
      </c>
      <c r="BG35" s="15">
        <f t="shared" ref="BG35" si="157">BF34</f>
        <v>899.21632397855046</v>
      </c>
      <c r="BH35" s="15">
        <f t="shared" ref="BH35" si="158">BG34</f>
        <v>822.31739153787817</v>
      </c>
      <c r="BI35" s="96">
        <f t="shared" ref="BI35" si="159">BH34</f>
        <v>861.38487022717106</v>
      </c>
      <c r="BJ35" s="15">
        <f t="shared" ref="BJ35" si="160">BI34</f>
        <v>948.26039536064798</v>
      </c>
      <c r="BK35" s="15">
        <f t="shared" ref="BK35" si="161">BJ34</f>
        <v>271.77720400399113</v>
      </c>
      <c r="BL35" s="15">
        <f t="shared" ref="BL35" si="162">BK34</f>
        <v>283.19156862587101</v>
      </c>
      <c r="BM35" s="15">
        <f t="shared" ref="BM35" si="163">BL34</f>
        <v>911.60716072977027</v>
      </c>
      <c r="BN35" s="15">
        <f t="shared" ref="BN35" si="164">BM34</f>
        <v>854.98780203671424</v>
      </c>
      <c r="BO35" s="15">
        <f t="shared" ref="BO35" si="165">BN34</f>
        <v>887.18305883474193</v>
      </c>
      <c r="BP35" s="15">
        <f t="shared" ref="BP35" si="166">BO34</f>
        <v>920.13503949251697</v>
      </c>
      <c r="BQ35" s="15">
        <f t="shared" ref="BQ35" si="167">BP34</f>
        <v>860.95585051214675</v>
      </c>
      <c r="BR35" s="15">
        <f t="shared" ref="BR35" si="168">BQ34</f>
        <v>893.9690505236365</v>
      </c>
      <c r="BS35" s="15">
        <f t="shared" ref="BS35" si="169">BR34</f>
        <v>928.888988201546</v>
      </c>
      <c r="BT35" s="15">
        <f t="shared" ref="BT35" si="170">BS34</f>
        <v>872.25222880907813</v>
      </c>
      <c r="BU35" s="96">
        <f t="shared" ref="BU35" si="171">BT34</f>
        <v>909.09201348338991</v>
      </c>
      <c r="BV35" s="15">
        <f t="shared" ref="BV35" si="172">BU34</f>
        <v>947.43924172795846</v>
      </c>
      <c r="BW35" s="15">
        <f t="shared" ref="BW35" si="173">BV34</f>
        <v>293.97957259636974</v>
      </c>
      <c r="BX35" s="15">
        <f t="shared" ref="BX35" si="174">BW34</f>
        <v>306.45767330755359</v>
      </c>
      <c r="BY35" s="15">
        <f t="shared" ref="BY35" si="175">BX34</f>
        <v>988.47219100752091</v>
      </c>
      <c r="BZ35" s="15">
        <f t="shared" ref="BZ35" si="176">BY34</f>
        <v>942.63488880534305</v>
      </c>
      <c r="CA35" s="15">
        <f t="shared" ref="CA35" si="177">BZ34</f>
        <v>977.54850232309559</v>
      </c>
      <c r="CB35" s="15">
        <f t="shared" ref="CB35" si="178">CA34</f>
        <v>1013.4833370937108</v>
      </c>
      <c r="CC35" s="15">
        <f t="shared" ref="CC35" si="179">CB34</f>
        <v>962.25281185286008</v>
      </c>
      <c r="CD35" s="15">
        <f t="shared" ref="CD35" si="180">CC34</f>
        <v>997.91497651889108</v>
      </c>
      <c r="CE35" s="15">
        <f t="shared" ref="CE35" si="181">CD34</f>
        <v>1035.7426240174118</v>
      </c>
      <c r="CF35" s="15">
        <f t="shared" ref="CF35" si="182">CE34</f>
        <v>987.7742610806871</v>
      </c>
      <c r="CG35" s="96">
        <f t="shared" ref="CG35" si="183">CF34</f>
        <v>1027.6873676165744</v>
      </c>
      <c r="CH35" s="15">
        <f t="shared" ref="CH35" si="184">CG34</f>
        <v>1069.3623130535943</v>
      </c>
      <c r="CI35" s="15">
        <f t="shared" ref="CI35" si="185">CH34</f>
        <v>330.36841692813982</v>
      </c>
      <c r="CJ35" s="15">
        <f t="shared" ref="CJ35" si="186">CI34</f>
        <v>344.07415140891243</v>
      </c>
      <c r="CK35" s="15">
        <f t="shared" ref="CK35" si="187">CJ34</f>
        <v>1111.6083734100023</v>
      </c>
      <c r="CL35" s="15">
        <f t="shared" ref="CL35" si="188">CK34</f>
        <v>1059.2345844710105</v>
      </c>
      <c r="CM35" s="15">
        <f t="shared" ref="CM35" si="189">CL34</f>
        <v>1097.945693873882</v>
      </c>
      <c r="CN35" s="15">
        <f t="shared" ref="CN35" si="190">CM34</f>
        <v>1137.9546420576992</v>
      </c>
      <c r="CO35" s="15">
        <f t="shared" ref="CO35" si="191">CN34</f>
        <v>1080.3180982595436</v>
      </c>
      <c r="CP35" s="15">
        <f t="shared" ref="CP35" si="192">CO34</f>
        <v>1120.0359228646614</v>
      </c>
      <c r="CQ35" s="15">
        <f t="shared" ref="CQ35" si="193">CP34</f>
        <v>1162.2261266099986</v>
      </c>
      <c r="CR35" s="15">
        <f t="shared" ref="CR35" si="194">CQ34</f>
        <v>1108.3618138777447</v>
      </c>
      <c r="CS35" s="96">
        <f t="shared" ref="CS35" si="195">CR34</f>
        <v>1153.0188185964489</v>
      </c>
    </row>
    <row r="36" spans="1:97" x14ac:dyDescent="0.25">
      <c r="A36" t="s">
        <v>7</v>
      </c>
      <c r="B36" s="8">
        <v>296</v>
      </c>
      <c r="C36">
        <v>430</v>
      </c>
      <c r="D36">
        <v>439</v>
      </c>
      <c r="E36">
        <v>270</v>
      </c>
      <c r="F36">
        <v>256</v>
      </c>
      <c r="G36">
        <v>435</v>
      </c>
      <c r="H36">
        <v>430</v>
      </c>
      <c r="I36">
        <v>430</v>
      </c>
      <c r="J36">
        <v>414</v>
      </c>
      <c r="K36">
        <v>397</v>
      </c>
      <c r="L36">
        <v>398</v>
      </c>
      <c r="M36" s="36">
        <v>350</v>
      </c>
      <c r="N36">
        <v>464</v>
      </c>
      <c r="O36">
        <v>530</v>
      </c>
      <c r="P36">
        <v>292</v>
      </c>
      <c r="Q36">
        <v>140</v>
      </c>
      <c r="R36">
        <v>384</v>
      </c>
      <c r="S36">
        <v>492</v>
      </c>
      <c r="T36" s="24">
        <v>400</v>
      </c>
      <c r="U36" s="24">
        <v>499</v>
      </c>
      <c r="V36" s="24">
        <f>T34*Assumption!$D$5</f>
        <v>233.7</v>
      </c>
      <c r="W36" s="24">
        <f>U34*Assumption!$D$5</f>
        <v>226.1</v>
      </c>
      <c r="X36" s="24">
        <f>V34*Assumption!$D$5</f>
        <v>374.262838128</v>
      </c>
      <c r="Y36" s="145">
        <f>W34*Assumption!$D$5</f>
        <v>458.78431581439997</v>
      </c>
      <c r="Z36" s="15">
        <f>X34*Assumption!$D$5</f>
        <v>497.51686785625589</v>
      </c>
      <c r="AA36" s="15">
        <f>Y34*Assumption!$D$5</f>
        <v>500.56340710210196</v>
      </c>
      <c r="AB36" s="15">
        <f>Z34*Assumption!$D$5</f>
        <v>170.59944910884403</v>
      </c>
      <c r="AC36" s="15">
        <f>AA34*Assumption!$D$5</f>
        <v>178.13479510877735</v>
      </c>
      <c r="AD36" s="15">
        <f>AB34*Assumption!$D$5</f>
        <v>416.44707175545864</v>
      </c>
      <c r="AE36" s="15">
        <f>AC34*Assumption!$D$5</f>
        <v>396.11963102767766</v>
      </c>
      <c r="AF36" s="15">
        <f>AD34*Assumption!$D$5</f>
        <v>479.62529937941804</v>
      </c>
      <c r="AG36" s="15">
        <f>AE34*Assumption!$D$5</f>
        <v>580.75870930274573</v>
      </c>
      <c r="AH36" s="15">
        <f>AF34*Assumption!$D$5</f>
        <v>434.48782200890628</v>
      </c>
      <c r="AI36" s="15">
        <f>AG34*Assumption!$D$5</f>
        <v>516.7041715878413</v>
      </c>
      <c r="AJ36" s="15">
        <f>AH34*Assumption!$D$5</f>
        <v>622.70645620363518</v>
      </c>
      <c r="AK36" s="96">
        <f>AI34*Assumption!$D$5</f>
        <v>489.4971167023254</v>
      </c>
      <c r="AL36" s="15">
        <f>AJ34*Assumption!$D$5</f>
        <v>554.06871255497447</v>
      </c>
      <c r="AM36" s="15">
        <f>AK34*Assumption!$D$5</f>
        <v>657.4311099903407</v>
      </c>
      <c r="AN36" s="15">
        <f>AL34*Assumption!$D$5</f>
        <v>212.10448554996077</v>
      </c>
      <c r="AO36" s="15">
        <f>AM34*Assumption!$D$5</f>
        <v>221.45549190161202</v>
      </c>
      <c r="AP36" s="15">
        <f>AN34*Assumption!$D$5</f>
        <v>623.76163023542438</v>
      </c>
      <c r="AQ36" s="15">
        <f>AO34*Assumption!$D$5</f>
        <v>638.9458791507509</v>
      </c>
      <c r="AR36" s="15">
        <f>AP34*Assumption!$D$5</f>
        <v>672.95825513000068</v>
      </c>
      <c r="AS36" s="15">
        <f>AQ34*Assumption!$D$5</f>
        <v>772.14085020914911</v>
      </c>
      <c r="AT36" s="15">
        <f>AR34*Assumption!$D$5</f>
        <v>677.87444497938623</v>
      </c>
      <c r="AU36" s="15">
        <f>AS34*Assumption!$D$5</f>
        <v>713.20825649742164</v>
      </c>
      <c r="AV36" s="15">
        <f>AT34*Assumption!$D$5</f>
        <v>818.74009610654912</v>
      </c>
      <c r="AW36" s="96">
        <f>AU34*Assumption!$D$5</f>
        <v>719.6888898135802</v>
      </c>
      <c r="AX36" s="15">
        <f>AV34*Assumption!$D$5</f>
        <v>758.36213369247264</v>
      </c>
      <c r="AY36" s="15">
        <f>AW34*Assumption!$D$5</f>
        <v>798.56614926879297</v>
      </c>
      <c r="AZ36" s="15">
        <f>AX34*Assumption!$D$5</f>
        <v>217.92998886226576</v>
      </c>
      <c r="BA36" s="15">
        <f>AY34*Assumption!$D$5</f>
        <v>226.98733192873215</v>
      </c>
      <c r="BB36" s="15">
        <f>AZ34*Assumption!$D$5</f>
        <v>757.31634850765022</v>
      </c>
      <c r="BC36" s="15">
        <f>BA34*Assumption!$D$5</f>
        <v>717.0394639467429</v>
      </c>
      <c r="BD36" s="15">
        <f>BB34*Assumption!$D$5</f>
        <v>747.65100346023223</v>
      </c>
      <c r="BE36" s="15">
        <f>BC34*Assumption!$D$5</f>
        <v>819.42768644069622</v>
      </c>
      <c r="BF36" s="15">
        <f>BD34*Assumption!$D$5</f>
        <v>744.93266856353409</v>
      </c>
      <c r="BG36" s="15">
        <f>BE34*Assumption!$D$5</f>
        <v>777.54287314356725</v>
      </c>
      <c r="BH36" s="15">
        <f>BF34*Assumption!$D$5</f>
        <v>854.25550777962292</v>
      </c>
      <c r="BI36" s="96">
        <f>BG34*Assumption!$D$5</f>
        <v>781.20152196098422</v>
      </c>
      <c r="BJ36" s="15">
        <f>BH34*Assumption!$D$5</f>
        <v>818.31562671581253</v>
      </c>
      <c r="BK36" s="15">
        <f>BI34*Assumption!$D$5</f>
        <v>900.84737559261555</v>
      </c>
      <c r="BL36" s="15">
        <f>BJ34*Assumption!$D$5</f>
        <v>258.18834380379155</v>
      </c>
      <c r="BM36" s="15">
        <f>BK34*Assumption!$D$5</f>
        <v>269.03199019457747</v>
      </c>
      <c r="BN36" s="15">
        <f>BL34*Assumption!$D$5</f>
        <v>866.02680269328175</v>
      </c>
      <c r="BO36" s="15">
        <f>BM34*Assumption!$D$5</f>
        <v>812.23841193487851</v>
      </c>
      <c r="BP36" s="15">
        <f>BN34*Assumption!$D$5</f>
        <v>842.82390589300485</v>
      </c>
      <c r="BQ36" s="15">
        <f>BO34*Assumption!$D$5</f>
        <v>874.12828751789107</v>
      </c>
      <c r="BR36" s="15">
        <f>BP34*Assumption!$D$5</f>
        <v>817.90805798653935</v>
      </c>
      <c r="BS36" s="15">
        <f>BQ34*Assumption!$D$5</f>
        <v>849.27059799745462</v>
      </c>
      <c r="BT36" s="15">
        <f>BR34*Assumption!$D$5</f>
        <v>882.44453879146863</v>
      </c>
      <c r="BU36" s="96">
        <f>BS34*Assumption!$D$5</f>
        <v>828.63961736862416</v>
      </c>
      <c r="BV36" s="15">
        <f>BT34*Assumption!$D$5</f>
        <v>863.63741280922034</v>
      </c>
      <c r="BW36" s="15">
        <f>BU34*Assumption!$D$5</f>
        <v>900.0672796415605</v>
      </c>
      <c r="BX36" s="15">
        <f>BV34*Assumption!$D$5</f>
        <v>279.28059396655124</v>
      </c>
      <c r="BY36" s="15">
        <f>BW34*Assumption!$D$5</f>
        <v>291.13478964217592</v>
      </c>
      <c r="BZ36" s="15">
        <f>BX34*Assumption!$D$5</f>
        <v>939.04858145714479</v>
      </c>
      <c r="CA36" s="15">
        <f>BY34*Assumption!$D$5</f>
        <v>895.50314436507585</v>
      </c>
      <c r="CB36" s="15">
        <f>BZ34*Assumption!$D$5</f>
        <v>928.67107720694082</v>
      </c>
      <c r="CC36" s="15">
        <f>CA34*Assumption!$D$5</f>
        <v>962.80917023902521</v>
      </c>
      <c r="CD36" s="15">
        <f>CB34*Assumption!$D$5</f>
        <v>914.14017126021702</v>
      </c>
      <c r="CE36" s="15">
        <f>CC34*Assumption!$D$5</f>
        <v>948.01922769294652</v>
      </c>
      <c r="CF36" s="15">
        <f>CD34*Assumption!$D$5</f>
        <v>983.95549281654121</v>
      </c>
      <c r="CG36" s="96">
        <f>CE34*Assumption!$D$5</f>
        <v>938.38554802665271</v>
      </c>
      <c r="CH36" s="15">
        <f>CF34*Assumption!$D$5</f>
        <v>976.30299923574569</v>
      </c>
      <c r="CI36" s="15">
        <f>CG34*Assumption!$D$5</f>
        <v>1015.8941974009145</v>
      </c>
      <c r="CJ36" s="15">
        <f>CH34*Assumption!$D$5</f>
        <v>313.8499960817328</v>
      </c>
      <c r="CK36" s="15">
        <f>CI34*Assumption!$D$5</f>
        <v>326.87044383846677</v>
      </c>
      <c r="CL36" s="15">
        <f>CJ34*Assumption!$D$5</f>
        <v>1056.0279547395021</v>
      </c>
      <c r="CM36" s="15">
        <f>CK34*Assumption!$D$5</f>
        <v>1006.2728552474599</v>
      </c>
      <c r="CN36" s="15">
        <f>CL34*Assumption!$D$5</f>
        <v>1043.0484091801877</v>
      </c>
      <c r="CO36" s="15">
        <f>CM34*Assumption!$D$5</f>
        <v>1081.0569099548143</v>
      </c>
      <c r="CP36" s="15">
        <f>CN34*Assumption!$D$5</f>
        <v>1026.3021933465664</v>
      </c>
      <c r="CQ36" s="15">
        <f>CO34*Assumption!$D$5</f>
        <v>1064.0341267214283</v>
      </c>
      <c r="CR36" s="15">
        <f>CP34*Assumption!$D$5</f>
        <v>1104.1148202794986</v>
      </c>
      <c r="CS36" s="96">
        <f>CQ34*Assumption!$D$5</f>
        <v>1052.9437231838574</v>
      </c>
    </row>
    <row r="37" spans="1:97" x14ac:dyDescent="0.25">
      <c r="A37" t="s">
        <v>8</v>
      </c>
      <c r="B37" s="8">
        <v>288</v>
      </c>
      <c r="C37">
        <v>289</v>
      </c>
      <c r="D37">
        <v>313</v>
      </c>
      <c r="E37">
        <v>357</v>
      </c>
      <c r="F37">
        <v>348</v>
      </c>
      <c r="G37">
        <v>247</v>
      </c>
      <c r="H37">
        <v>247</v>
      </c>
      <c r="I37">
        <v>351</v>
      </c>
      <c r="J37">
        <v>390</v>
      </c>
      <c r="K37">
        <v>419</v>
      </c>
      <c r="L37">
        <v>347</v>
      </c>
      <c r="M37" s="36">
        <v>341</v>
      </c>
      <c r="N37">
        <v>371</v>
      </c>
      <c r="O37">
        <v>387</v>
      </c>
      <c r="P37">
        <v>479</v>
      </c>
      <c r="Q37">
        <v>490</v>
      </c>
      <c r="R37">
        <v>409</v>
      </c>
      <c r="S37">
        <v>238</v>
      </c>
      <c r="T37" s="24">
        <v>354</v>
      </c>
      <c r="U37" s="24">
        <v>461</v>
      </c>
      <c r="V37" s="24">
        <f>Q34*Assumption!$G$5+R34*Assumption!$F$5+S34*Assumption!$E$5</f>
        <v>524.70000000000005</v>
      </c>
      <c r="W37" s="24">
        <f>R34*Assumption!$G$5+S34*Assumption!$F$5+T34*Assumption!$E$5</f>
        <v>545.1</v>
      </c>
      <c r="X37" s="24">
        <f>S34*Assumption!$G$5+T34*Assumption!$F$5+U34*Assumption!$E$5</f>
        <v>551.6</v>
      </c>
      <c r="Y37" s="145">
        <f>T34*Assumption!$G$5+U34*Assumption!$F$5+V34*Assumption!$E$5</f>
        <v>629.36870579200001</v>
      </c>
      <c r="Z37" s="15">
        <f>U34*Assumption!$G$5+V34*Assumption!$F$5+W34*Assumption!$E$5</f>
        <v>804.91730456959999</v>
      </c>
      <c r="AA37" s="15">
        <f>V34*Assumption!$G$5+W34*Assumption!$F$5+X34*Assumption!$E$5</f>
        <v>993.38970340198398</v>
      </c>
      <c r="AB37" s="15">
        <f>W34*Assumption!$G$5+X34*Assumption!$F$5+Y34*Assumption!$E$5</f>
        <v>1077.8769712312637</v>
      </c>
      <c r="AC37" s="15">
        <f>X34*Assumption!$G$5+Y34*Assumption!$F$5+Z34*Assumption!$E$5</f>
        <v>826.72006839189487</v>
      </c>
      <c r="AD37" s="15">
        <f>Y34*Assumption!$G$5+Z34*Assumption!$F$5+AA34*Assumption!$E$5</f>
        <v>591.85841549944621</v>
      </c>
      <c r="AE37" s="15">
        <f>Z34*Assumption!$G$5+AA34*Assumption!$F$5+AB34*Assumption!$E$5</f>
        <v>589.69650889033426</v>
      </c>
      <c r="AF37" s="15">
        <f>AA34*Assumption!$G$5+AB34*Assumption!$F$5+AC34*Assumption!$E$5</f>
        <v>752.93634959603116</v>
      </c>
      <c r="AG37" s="15">
        <f>AB34*Assumption!$G$5+AC34*Assumption!$F$5+AD34*Assumption!$E$5</f>
        <v>958.79181502756205</v>
      </c>
      <c r="AH37" s="15">
        <f>AC34*Assumption!$G$5+AD34*Assumption!$F$5+AE34*Assumption!$E$5</f>
        <v>1092.6489006572588</v>
      </c>
      <c r="AI37" s="15">
        <f>AD34*Assumption!$G$5+AE34*Assumption!$F$5+AF34*Assumption!$E$5</f>
        <v>1096.7331934175768</v>
      </c>
      <c r="AJ37" s="15">
        <f>AE34*Assumption!$G$5+AF34*Assumption!$F$5+AG34*Assumption!$E$5</f>
        <v>1122.0631981664787</v>
      </c>
      <c r="AK37" s="96">
        <f>AF34*Assumption!$G$5+AG34*Assumption!$F$5+AH34*Assumption!$E$5</f>
        <v>1179.5271350313062</v>
      </c>
      <c r="AL37" s="15">
        <f>AG34*Assumption!$G$5+AH34*Assumption!$F$5+AI34*Assumption!$E$5</f>
        <v>1197.3839112180103</v>
      </c>
      <c r="AM37" s="15">
        <f>AH34*Assumption!$G$5+AI34*Assumption!$F$5+AJ34*Assumption!$E$5</f>
        <v>1220.5545531134617</v>
      </c>
      <c r="AN37" s="15">
        <f>AI34*Assumption!$G$5+AJ34*Assumption!$F$5+AK34*Assumption!$E$5</f>
        <v>1271.0434282127894</v>
      </c>
      <c r="AO37" s="15">
        <f>AJ34*Assumption!$G$5+AK34*Assumption!$F$5+AL34*Assumption!$E$5</f>
        <v>1012.9753610170441</v>
      </c>
      <c r="AP37" s="15">
        <f>AK34*Assumption!$G$5+AL34*Assumption!$F$5+AM34*Assumption!$E$5</f>
        <v>757.99599936891218</v>
      </c>
      <c r="AQ37" s="15">
        <f>AL34*Assumption!$G$5+AM34*Assumption!$F$5+AN34*Assumption!$E$5</f>
        <v>822.4114103678362</v>
      </c>
      <c r="AR37" s="15">
        <f>AM34*Assumption!$G$5+AN34*Assumption!$F$5+AO34*Assumption!$E$5</f>
        <v>1137.5401469751209</v>
      </c>
      <c r="AS37" s="15">
        <f>AN34*Assumption!$G$5+AO34*Assumption!$F$5+AP34*Assumption!$E$5</f>
        <v>1431.458629106085</v>
      </c>
      <c r="AT37" s="15">
        <f>AO34*Assumption!$G$5+AP34*Assumption!$F$5+AQ34*Assumption!$E$5</f>
        <v>1549.6326171039689</v>
      </c>
      <c r="AU37" s="15">
        <f>AP34*Assumption!$G$5+AQ34*Assumption!$F$5+AR34*Assumption!$E$5</f>
        <v>1564.8137939030673</v>
      </c>
      <c r="AV37" s="15">
        <f>AQ34*Assumption!$G$5+AR34*Assumption!$F$5+AS34*Assumption!$E$5</f>
        <v>1587.7507650621023</v>
      </c>
      <c r="AW37" s="96">
        <f>AR34*Assumption!$G$5+AS34*Assumption!$F$5+AT34*Assumption!$E$5</f>
        <v>1643.1184457063855</v>
      </c>
      <c r="AX37" s="15">
        <f>AS34*Assumption!$G$5+AT34*Assumption!$F$5+AU34*Assumption!$E$5</f>
        <v>1659.7832979198965</v>
      </c>
      <c r="AY37" s="15">
        <f>AT34*Assumption!$G$5+AU34*Assumption!$F$5+AV34*Assumption!$E$5</f>
        <v>1686.0168289341195</v>
      </c>
      <c r="AZ37" s="15">
        <f>AU34*Assumption!$G$5+AV34*Assumption!$F$5+AW34*Assumption!$E$5</f>
        <v>1685.8102598820142</v>
      </c>
      <c r="BA37" s="15">
        <f>AV34*Assumption!$G$5+AW34*Assumption!$F$5+AX34*Assumption!$E$5</f>
        <v>1250.9027113615277</v>
      </c>
      <c r="BB37" s="15">
        <f>AW34*Assumption!$G$5+AX34*Assumption!$F$5+AY34*Assumption!$E$5</f>
        <v>856.08478663983954</v>
      </c>
      <c r="BC37" s="15">
        <f>AX34*Assumption!$G$5+AY34*Assumption!$F$5+AZ34*Assumption!$E$5</f>
        <v>942.63389944588653</v>
      </c>
      <c r="BD37" s="15">
        <f>AY34*Assumption!$G$5+AZ34*Assumption!$F$5+BA34*Assumption!$E$5</f>
        <v>1305.2056992315672</v>
      </c>
      <c r="BE37" s="15">
        <f>AZ34*Assumption!$G$5+BA34*Assumption!$F$5+BB34*Assumption!$E$5</f>
        <v>1636.2507754057851</v>
      </c>
      <c r="BF37" s="15">
        <f>BA34*Assumption!$G$5+BB34*Assumption!$F$5+BC34*Assumption!$E$5</f>
        <v>1693.8121367818585</v>
      </c>
      <c r="BG37" s="15">
        <f>BB34*Assumption!$G$5+BC34*Assumption!$F$5+BD34*Assumption!$E$5</f>
        <v>1703.3011762478463</v>
      </c>
      <c r="BH37" s="15">
        <f>BC34*Assumption!$G$5+BD34*Assumption!$F$5+BE34*Assumption!$E$5</f>
        <v>1721.2039772355215</v>
      </c>
      <c r="BI37" s="96">
        <f>BD34*Assumption!$G$5+BE34*Assumption!$F$5+BF34*Assumption!$E$5</f>
        <v>1762.7831774340166</v>
      </c>
      <c r="BJ37" s="15">
        <f>BE34*Assumption!$G$5+BF34*Assumption!$F$5+BG34*Assumption!$E$5</f>
        <v>1778.3850493691198</v>
      </c>
      <c r="BK37" s="15">
        <f>BF34*Assumption!$G$5+BG34*Assumption!$F$5+BH34*Assumption!$E$5</f>
        <v>1804.2598646453816</v>
      </c>
      <c r="BL37" s="15">
        <f>BG34*Assumption!$G$5+BH34*Assumption!$F$5+BI34*Assumption!$E$5</f>
        <v>1854.968160370265</v>
      </c>
      <c r="BM37" s="15">
        <f>BH34*Assumption!$G$5+BI34*Assumption!$F$5+BJ34*Assumption!$E$5</f>
        <v>1398.0349620919492</v>
      </c>
      <c r="BN37" s="15">
        <f>BI34*Assumption!$G$5+BJ34*Assumption!$F$5+BK34*Assumption!$E$5</f>
        <v>985.75353491987948</v>
      </c>
      <c r="BO37" s="15">
        <f>BJ34*Assumption!$G$5+BK34*Assumption!$F$5+BL34*Assumption!$E$5</f>
        <v>1090.5861490243205</v>
      </c>
      <c r="BP37" s="15">
        <f>BK34*Assumption!$G$5+BL34*Assumption!$F$5+BM34*Assumption!$E$5</f>
        <v>1492.0301953157332</v>
      </c>
      <c r="BQ37" s="15">
        <f>BL34*Assumption!$G$5+BM34*Assumption!$F$5+BN34*Assumption!$E$5</f>
        <v>1855.2022049313559</v>
      </c>
      <c r="BR37" s="15">
        <f>BM34*Assumption!$G$5+BN34*Assumption!$F$5+BO34*Assumption!$E$5</f>
        <v>1870.1288540003616</v>
      </c>
      <c r="BS37" s="15">
        <f>BN34*Assumption!$G$5+BO34*Assumption!$F$5+BP34*Assumption!$E$5</f>
        <v>1865.1690433553244</v>
      </c>
      <c r="BT37" s="15">
        <f>BO34*Assumption!$G$5+BP34*Assumption!$F$5+BQ34*Assumption!$E$5</f>
        <v>1869.9253594729221</v>
      </c>
      <c r="BU37" s="96">
        <f>BP34*Assumption!$G$5+BQ34*Assumption!$F$5+BR34*Assumption!$E$5</f>
        <v>1885.4630362350704</v>
      </c>
      <c r="BV37" s="15">
        <f>BQ34*Assumption!$G$5+BR34*Assumption!$F$5+BS34*Assumption!$E$5</f>
        <v>1884.4055051025266</v>
      </c>
      <c r="BW37" s="15">
        <f>BR34*Assumption!$G$5+BS34*Assumption!$F$5+BT34*Assumption!$E$5</f>
        <v>1895.1835638739942</v>
      </c>
      <c r="BX37" s="15">
        <f>BS34*Assumption!$G$5+BT34*Assumption!$F$5+BU34*Assumption!$E$5</f>
        <v>1917.6671401061867</v>
      </c>
      <c r="BY37" s="15">
        <f>BT34*Assumption!$G$5+BU34*Assumption!$F$5+BV34*Assumption!$E$5</f>
        <v>1443.8463353767004</v>
      </c>
      <c r="BZ37" s="15">
        <f>BU34*Assumption!$G$5+BV34*Assumption!$F$5+BW34*Assumption!$E$5</f>
        <v>1019.4153845002767</v>
      </c>
      <c r="CA37" s="15">
        <f>BV34*Assumption!$G$5+BW34*Assumption!$F$5+BX34*Assumption!$E$5</f>
        <v>1181.6858676791262</v>
      </c>
      <c r="CB37" s="15">
        <f>BW34*Assumption!$G$5+BX34*Assumption!$F$5+BY34*Assumption!$E$5</f>
        <v>1629.9130487340713</v>
      </c>
      <c r="CC37" s="15">
        <f>BX34*Assumption!$G$5+BY34*Assumption!$F$5+BZ34*Assumption!$E$5</f>
        <v>2034.9665386267291</v>
      </c>
      <c r="CD37" s="15">
        <f>BY34*Assumption!$G$5+BZ34*Assumption!$F$5+CA34*Assumption!$E$5</f>
        <v>2060.6515545843413</v>
      </c>
      <c r="CE37" s="15">
        <f>BZ34*Assumption!$G$5+CA34*Assumption!$F$5+CB34*Assumption!$E$5</f>
        <v>2065.7696868417429</v>
      </c>
      <c r="CF37" s="15">
        <f>CA34*Assumption!$G$5+CB34*Assumption!$F$5+CC34*Assumption!$E$5</f>
        <v>2079.9989517683416</v>
      </c>
      <c r="CG37" s="96">
        <f>CB34*Assumption!$G$5+CC34*Assumption!$F$5+CD34*Assumption!$E$5</f>
        <v>2104.4862698888692</v>
      </c>
      <c r="CH37" s="15">
        <f>CC34*Assumption!$G$5+CD34*Assumption!$F$5+CE34*Assumption!$E$5</f>
        <v>2113.9882315880727</v>
      </c>
      <c r="CI37" s="15">
        <f>CD34*Assumption!$G$5+CE34*Assumption!$F$5+CF34*Assumption!$E$5</f>
        <v>2135.0374512601875</v>
      </c>
      <c r="CJ37" s="15">
        <f>CE34*Assumption!$G$5+CF34*Assumption!$F$5+CG34*Assumption!$E$5</f>
        <v>2167.5355644228898</v>
      </c>
      <c r="CK37" s="15">
        <f>CF34*Assumption!$G$5+CG34*Assumption!$F$5+CH34*Assumption!$E$5</f>
        <v>1629.4607732499726</v>
      </c>
      <c r="CL37" s="15">
        <f>CG34*Assumption!$G$5+CH34*Assumption!$F$5+CI34*Assumption!$E$5</f>
        <v>1148.1346008089845</v>
      </c>
      <c r="CM37" s="15">
        <f>CH34*Assumption!$G$5+CI34*Assumption!$F$5+CJ34*Assumption!$E$5</f>
        <v>1328.3596548711243</v>
      </c>
      <c r="CN37" s="15">
        <f>CI34*Assumption!$G$5+CJ34*Assumption!$F$5+CK34*Assumption!$E$5</f>
        <v>1831.9580198091576</v>
      </c>
      <c r="CO37" s="15">
        <f>CJ34*Assumption!$G$5+CK34*Assumption!$F$5+CL34*Assumption!$E$5</f>
        <v>2286.7857882748144</v>
      </c>
      <c r="CP37" s="15">
        <f>CK34*Assumption!$G$5+CL34*Assumption!$F$5+CM34*Assumption!$E$5</f>
        <v>2314.4664500404829</v>
      </c>
      <c r="CQ37" s="15">
        <f>CL34*Assumption!$G$5+CM34*Assumption!$F$5+CN34*Assumption!$E$5</f>
        <v>2319.5901443723537</v>
      </c>
      <c r="CR37" s="15">
        <f>CM34*Assumption!$G$5+CN34*Assumption!$F$5+CO34*Assumption!$E$5</f>
        <v>2335.0241923080289</v>
      </c>
      <c r="CS37" s="96">
        <f>CN34*Assumption!$G$5+CO34*Assumption!$F$5+CP34*Assumption!$E$5</f>
        <v>2361.9969062489881</v>
      </c>
    </row>
    <row r="38" spans="1:97" x14ac:dyDescent="0.25">
      <c r="A38" t="s">
        <v>1</v>
      </c>
      <c r="B38" s="8">
        <v>198</v>
      </c>
      <c r="C38">
        <v>253</v>
      </c>
      <c r="D38">
        <v>299</v>
      </c>
      <c r="E38">
        <v>341</v>
      </c>
      <c r="F38">
        <v>320</v>
      </c>
      <c r="G38">
        <v>295</v>
      </c>
      <c r="H38">
        <v>306</v>
      </c>
      <c r="I38">
        <v>308</v>
      </c>
      <c r="J38">
        <v>269</v>
      </c>
      <c r="K38">
        <v>339</v>
      </c>
      <c r="L38">
        <v>411</v>
      </c>
      <c r="M38" s="36">
        <v>413</v>
      </c>
      <c r="N38">
        <v>432</v>
      </c>
      <c r="O38">
        <v>480</v>
      </c>
      <c r="P38">
        <v>504</v>
      </c>
      <c r="Q38">
        <v>517</v>
      </c>
      <c r="R38">
        <v>466</v>
      </c>
      <c r="S38">
        <v>509</v>
      </c>
      <c r="T38" s="24">
        <v>512</v>
      </c>
      <c r="U38" s="24">
        <v>471</v>
      </c>
      <c r="V38" s="24">
        <f>K34*Assumption!$M$5+'Agency North'!L34*Assumption!$L$5+'Agency North'!M34*Assumption!$K$5+'Agency North'!N34*Assumption!$J$5+'Agency North'!O34*Assumption!$I$5+'Agency North'!P34*Assumption!$H$5</f>
        <v>686.95</v>
      </c>
      <c r="W38" s="24">
        <f>L34*Assumption!$M$5+'Agency North'!M34*Assumption!$L$5+'Agency North'!N34*Assumption!$K$5+'Agency North'!O34*Assumption!$J$5+'Agency North'!P34*Assumption!$I$5+'Agency North'!Q34*Assumption!$H$5</f>
        <v>690.15</v>
      </c>
      <c r="X38" s="24">
        <f>M34*Assumption!$M$5+'Agency North'!N34*Assumption!$L$5+'Agency North'!O34*Assumption!$K$5+'Agency North'!P34*Assumption!$J$5+'Agency North'!Q34*Assumption!$I$5+'Agency North'!R34*Assumption!$H$5</f>
        <v>797.2</v>
      </c>
      <c r="Y38" s="145">
        <f>N34*Assumption!$M$5+'Agency North'!O34*Assumption!$L$5+'Agency North'!P34*Assumption!$K$5+'Agency North'!Q34*Assumption!$J$5+'Agency North'!R34*Assumption!$I$5+'Agency North'!S34*Assumption!$H$5</f>
        <v>1171</v>
      </c>
      <c r="Z38" s="15">
        <f>O34*Assumption!$M$5+'Agency North'!P34*Assumption!$L$5+'Agency North'!Q34*Assumption!$K$5+'Agency North'!R34*Assumption!$J$5+'Agency North'!S34*Assumption!$I$5+'Agency North'!T34*Assumption!$H$5</f>
        <v>1392.1000000000001</v>
      </c>
      <c r="AA38" s="15">
        <f>P34*Assumption!$M$5+'Agency North'!Q34*Assumption!$L$5+'Agency North'!R34*Assumption!$K$5+'Agency North'!S34*Assumption!$J$5+'Agency North'!T34*Assumption!$I$5+'Agency North'!U34*Assumption!$H$5</f>
        <v>1659.6000000000001</v>
      </c>
      <c r="AB38" s="15">
        <f>Q34*Assumption!$M$5+'Agency North'!R34*Assumption!$L$5+'Agency North'!S34*Assumption!$K$5+'Agency North'!T34*Assumption!$J$5+'Agency North'!U34*Assumption!$I$5+'Agency North'!V34*Assumption!$H$5</f>
        <v>1827.4540848000001</v>
      </c>
      <c r="AC38" s="15">
        <f>R34*Assumption!$M$5+'Agency North'!S34*Assumption!$L$5+'Agency North'!T34*Assumption!$K$5+'Agency North'!U34*Assumption!$J$5+'Agency North'!V34*Assumption!$I$5+'Agency North'!W34*Assumption!$H$5</f>
        <v>1963.3430542880001</v>
      </c>
      <c r="AD38" s="15">
        <f>S34*Assumption!$M$5+'Agency North'!T34*Assumption!$L$5+'Agency North'!U34*Assumption!$K$5+'Agency North'!V34*Assumption!$J$5+'Agency North'!W34*Assumption!$I$5+'Agency North'!X34*Assumption!$H$5</f>
        <v>1965.2424309391999</v>
      </c>
      <c r="AE38" s="15">
        <f>T34*Assumption!$M$5+'Agency North'!U34*Assumption!$L$5+'Agency North'!V34*Assumption!$K$5+'Agency North'!W34*Assumption!$J$5+'Agency North'!X34*Assumption!$I$5+'Agency North'!Y34*Assumption!$H$5</f>
        <v>2046.2669565693282</v>
      </c>
      <c r="AF38" s="15">
        <f>U34*Assumption!$M$5+'Agency North'!V34*Assumption!$L$5+'Agency North'!W34*Assumption!$K$5+'Agency North'!X34*Assumption!$J$5+'Agency North'!Y34*Assumption!$I$5+'Agency North'!Z34*Assumption!$H$5</f>
        <v>1716.163129138027</v>
      </c>
      <c r="AG38" s="15">
        <f>V34*Assumption!$M$5+'Agency North'!W34*Assumption!$L$5+'Agency North'!X34*Assumption!$K$5+'Agency North'!Y34*Assumption!$J$5+'Agency North'!Z34*Assumption!$I$5+'Agency North'!AA34*Assumption!$H$5</f>
        <v>1456.0008061868937</v>
      </c>
      <c r="AH38" s="15">
        <f>W34*Assumption!$M$5+'Agency North'!X34*Assumption!$L$5+'Agency North'!Y34*Assumption!$K$5+'Agency North'!Z34*Assumption!$J$5+'Agency North'!AA34*Assumption!$I$5+'Agency North'!AB34*Assumption!$H$5</f>
        <v>1443.7362432406587</v>
      </c>
      <c r="AI38" s="15">
        <f>X34*Assumption!$M$5+'Agency North'!Y34*Assumption!$L$5+'Agency North'!Z34*Assumption!$K$5+'Agency North'!AA34*Assumption!$J$5+'Agency North'!AB34*Assumption!$I$5+'Agency North'!AC34*Assumption!$H$5</f>
        <v>1429.6795271486726</v>
      </c>
      <c r="AJ38" s="15">
        <f>Y34*Assumption!$M$5+'Agency North'!Z34*Assumption!$L$5+'Agency North'!AA34*Assumption!$K$5+'Agency North'!AB34*Assumption!$J$5+'Agency North'!AC34*Assumption!$I$5+'Agency North'!AD34*Assumption!$H$5</f>
        <v>1478.5813556545336</v>
      </c>
      <c r="AK38" s="96">
        <f>Z34*Assumption!$M$5+'Agency North'!AA34*Assumption!$L$5+'Agency North'!AB34*Assumption!$K$5+'Agency North'!AC34*Assumption!$J$5+'Agency North'!AD34*Assumption!$I$5+'Agency North'!AE34*Assumption!$H$5</f>
        <v>1776.5062806904371</v>
      </c>
      <c r="AL38" s="15">
        <f>AA34*Assumption!$M$5+'Agency North'!AB34*Assumption!$L$5+'Agency North'!AC34*Assumption!$K$5+'Agency North'!AD34*Assumption!$J$5+'Agency North'!AE34*Assumption!$I$5+'Agency North'!AF34*Assumption!$H$5</f>
        <v>1938.9365729392375</v>
      </c>
      <c r="AM38" s="15">
        <f>AB34*Assumption!$M$5+'Agency North'!AC34*Assumption!$L$5+'Agency North'!AD34*Assumption!$K$5+'Agency North'!AE34*Assumption!$J$5+'Agency North'!AF34*Assumption!$I$5+'Agency North'!AG34*Assumption!$H$5</f>
        <v>2105.6355706620543</v>
      </c>
      <c r="AN38" s="15">
        <f>AC34*Assumption!$M$5+'Agency North'!AD34*Assumption!$L$5+'Agency North'!AE34*Assumption!$K$5+'Agency North'!AF34*Assumption!$J$5+'Agency North'!AG34*Assumption!$I$5+'Agency North'!AH34*Assumption!$H$5</f>
        <v>2258.7606508983631</v>
      </c>
      <c r="AO38" s="15">
        <f>AD34*Assumption!$M$5+'Agency North'!AE34*Assumption!$L$5+'Agency North'!AF34*Assumption!$K$5+'Agency North'!AG34*Assumption!$J$5+'Agency North'!AH34*Assumption!$I$5+'Agency North'!AI34*Assumption!$H$5</f>
        <v>2252.4678991558776</v>
      </c>
      <c r="AP38" s="15">
        <f>AE34*Assumption!$M$5+'Agency North'!AF34*Assumption!$L$5+'Agency North'!AG34*Assumption!$K$5+'Agency North'!AH34*Assumption!$J$5+'Agency North'!AI34*Assumption!$I$5+'Agency North'!AJ34*Assumption!$H$5</f>
        <v>2265.7145537493489</v>
      </c>
      <c r="AQ38" s="15">
        <f>AF34*Assumption!$M$5+'Agency North'!AG34*Assumption!$L$5+'Agency North'!AH34*Assumption!$K$5+'Agency North'!AI34*Assumption!$J$5+'Agency North'!AJ34*Assumption!$I$5+'Agency North'!AK34*Assumption!$H$5</f>
        <v>2394.7356516429927</v>
      </c>
      <c r="AR38" s="15">
        <f>AG34*Assumption!$M$5+'Agency North'!AH34*Assumption!$L$5+'Agency North'!AI34*Assumption!$K$5+'Agency North'!AJ34*Assumption!$J$5+'Agency North'!AK34*Assumption!$I$5+'Agency North'!AL34*Assumption!$H$5</f>
        <v>2066.1677156897008</v>
      </c>
      <c r="AS38" s="15">
        <f>AH34*Assumption!$M$5+'Agency North'!AI34*Assumption!$L$5+'Agency North'!AJ34*Assumption!$K$5+'Agency North'!AK34*Assumption!$J$5+'Agency North'!AL34*Assumption!$I$5+'Agency North'!AM34*Assumption!$H$5</f>
        <v>1739.7838655397425</v>
      </c>
      <c r="AT38" s="15">
        <f>AI34*Assumption!$M$5+'Agency North'!AJ34*Assumption!$L$5+'Agency North'!AK34*Assumption!$K$5+'Agency North'!AL34*Assumption!$J$5+'Agency North'!AM34*Assumption!$I$5+'Agency North'!AN34*Assumption!$H$5</f>
        <v>1854.09629986352</v>
      </c>
      <c r="AU38" s="15">
        <f>AJ34*Assumption!$M$5+'Agency North'!AK34*Assumption!$L$5+'Agency North'!AL34*Assumption!$K$5+'Agency North'!AM34*Assumption!$J$5+'Agency North'!AN34*Assumption!$I$5+'Agency North'!AO34*Assumption!$H$5</f>
        <v>1866.3455700972897</v>
      </c>
      <c r="AV38" s="15">
        <f>AK34*Assumption!$M$5+'Agency North'!AL34*Assumption!$L$5+'Agency North'!AM34*Assumption!$K$5+'Agency North'!AN34*Assumption!$J$5+'Agency North'!AO34*Assumption!$I$5+'Agency North'!AP34*Assumption!$H$5</f>
        <v>1952.6197304133866</v>
      </c>
      <c r="AW38" s="96">
        <f>AL34*Assumption!$M$5+'Agency North'!AM34*Assumption!$L$5+'Agency North'!AN34*Assumption!$K$5+'Agency North'!AO34*Assumption!$J$5+'Agency North'!AP34*Assumption!$I$5+'Agency North'!AQ34*Assumption!$H$5</f>
        <v>2147.1236156323339</v>
      </c>
      <c r="AX38" s="15">
        <f>AM34*Assumption!$M$5+'Agency North'!AN34*Assumption!$L$5+'Agency North'!AO34*Assumption!$K$5+'Agency North'!AP34*Assumption!$J$5+'Agency North'!AQ34*Assumption!$I$5+'Agency North'!AR34*Assumption!$H$5</f>
        <v>2330.3694610801626</v>
      </c>
      <c r="AY38" s="15">
        <f>AN34*Assumption!$M$5+'Agency North'!AO34*Assumption!$L$5+'Agency North'!AP34*Assumption!$K$5+'Agency North'!AQ34*Assumption!$J$5+'Agency North'!AR34*Assumption!$I$5+'Agency North'!AS34*Assumption!$H$5</f>
        <v>2493.3652775336714</v>
      </c>
      <c r="AZ38" s="15">
        <f>AO34*Assumption!$M$5+'Agency North'!AP34*Assumption!$L$5+'Agency North'!AQ34*Assumption!$K$5+'Agency North'!AR34*Assumption!$J$5+'Agency North'!AS34*Assumption!$I$5+'Agency North'!AT34*Assumption!$H$5</f>
        <v>2616.9539192156999</v>
      </c>
      <c r="BA38" s="15">
        <f>AP34*Assumption!$M$5+'Agency North'!AQ34*Assumption!$L$5+'Agency North'!AR34*Assumption!$K$5+'Agency North'!AS34*Assumption!$J$5+'Agency North'!AT34*Assumption!$I$5+'Agency North'!AU34*Assumption!$H$5</f>
        <v>2563.7795567101275</v>
      </c>
      <c r="BB38" s="15">
        <f>AQ34*Assumption!$M$5+'Agency North'!AR34*Assumption!$L$5+'Agency North'!AS34*Assumption!$K$5+'Agency North'!AT34*Assumption!$J$5+'Agency North'!AU34*Assumption!$I$5+'Agency North'!AV34*Assumption!$H$5</f>
        <v>2636.8859708399787</v>
      </c>
      <c r="BC38" s="15">
        <f>AR34*Assumption!$M$5+'Agency North'!AS34*Assumption!$L$5+'Agency North'!AT34*Assumption!$K$5+'Agency North'!AU34*Assumption!$J$5+'Agency North'!AV34*Assumption!$I$5+'Agency North'!AW34*Assumption!$H$5</f>
        <v>2737.7460224761567</v>
      </c>
      <c r="BD38" s="15">
        <f>AS34*Assumption!$M$5+'Agency North'!AT34*Assumption!$L$5+'Agency North'!AU34*Assumption!$K$5+'Agency North'!AV34*Assumption!$J$5+'Agency North'!AW34*Assumption!$I$5+'Agency North'!AX34*Assumption!$H$5</f>
        <v>2346.1439326340583</v>
      </c>
      <c r="BE38" s="15">
        <f>AT34*Assumption!$M$5+'Agency North'!AU34*Assumption!$L$5+'Agency North'!AV34*Assumption!$K$5+'Agency North'!AW34*Assumption!$J$5+'Agency North'!AX34*Assumption!$I$5+'Agency North'!AY34*Assumption!$H$5</f>
        <v>2004.8375668844153</v>
      </c>
      <c r="BF38" s="15">
        <f>AU34*Assumption!$M$5+'Agency North'!AV34*Assumption!$L$5+'Agency North'!AW34*Assumption!$K$5+'Agency North'!AX34*Assumption!$J$5+'Agency North'!AY34*Assumption!$I$5+'Agency North'!AZ34*Assumption!$H$5</f>
        <v>2219.5151579465787</v>
      </c>
      <c r="BG38" s="15">
        <f>AV34*Assumption!$M$5+'Agency North'!AW34*Assumption!$L$5+'Agency North'!AX34*Assumption!$K$5+'Agency North'!AY34*Assumption!$J$5+'Agency North'!AZ34*Assumption!$I$5+'Agency North'!BA34*Assumption!$H$5</f>
        <v>2368.2852139823744</v>
      </c>
      <c r="BH38" s="15">
        <f>AW34*Assumption!$M$5+'Agency North'!AX34*Assumption!$L$5+'Agency North'!AY34*Assumption!$K$5+'Agency North'!AZ34*Assumption!$J$5+'Agency North'!BA34*Assumption!$I$5+'Agency North'!BB34*Assumption!$H$5</f>
        <v>2519.2187348998577</v>
      </c>
      <c r="BI38" s="96">
        <f>AX34*Assumption!$M$5+'Agency North'!AY34*Assumption!$L$5+'Agency North'!AZ34*Assumption!$K$5+'Agency North'!BA34*Assumption!$J$5+'Agency North'!BB34*Assumption!$I$5+'Agency North'!BC34*Assumption!$H$5</f>
        <v>2744.6439005527736</v>
      </c>
      <c r="BJ38" s="15">
        <f>AY34*Assumption!$M$5+'Agency North'!AZ34*Assumption!$L$5+'Agency North'!BA34*Assumption!$K$5+'Agency North'!BB34*Assumption!$J$5+'Agency North'!BC34*Assumption!$I$5+'Agency North'!BD34*Assumption!$H$5</f>
        <v>3078.2473753410318</v>
      </c>
      <c r="BK38" s="15">
        <f>AZ34*Assumption!$M$5+'Agency North'!BA34*Assumption!$L$5+'Agency North'!BB34*Assumption!$K$5+'Agency North'!BC34*Assumption!$J$5+'Agency North'!BD34*Assumption!$I$5+'Agency North'!BE34*Assumption!$H$5</f>
        <v>3274.2989866627163</v>
      </c>
      <c r="BL38" s="15">
        <f>BA34*Assumption!$M$5+'Agency North'!BB34*Assumption!$L$5+'Agency North'!BC34*Assumption!$K$5+'Agency North'!BD34*Assumption!$J$5+'Agency North'!BE34*Assumption!$I$5+'Agency North'!BF34*Assumption!$H$5</f>
        <v>3333.0409830484414</v>
      </c>
      <c r="BM38" s="15">
        <f>BB34*Assumption!$M$5+'Agency North'!BC34*Assumption!$L$5+'Agency North'!BD34*Assumption!$K$5+'Agency North'!BE34*Assumption!$J$5+'Agency North'!BF34*Assumption!$I$5+'Agency North'!BG34*Assumption!$H$5</f>
        <v>3372.3263264301786</v>
      </c>
      <c r="BN38" s="15">
        <f>BC34*Assumption!$M$5+'Agency North'!BD34*Assumption!$L$5+'Agency North'!BE34*Assumption!$K$5+'Agency North'!BF34*Assumption!$J$5+'Agency North'!BG34*Assumption!$I$5+'Agency North'!BH34*Assumption!$H$5</f>
        <v>3438.8157172019041</v>
      </c>
      <c r="BO38" s="15">
        <f>BD34*Assumption!$M$5+'Agency North'!BE34*Assumption!$L$5+'Agency North'!BF34*Assumption!$K$5+'Agency North'!BG34*Assumption!$J$5+'Agency North'!BH34*Assumption!$I$5+'Agency North'!BI34*Assumption!$H$5</f>
        <v>3500.7267464231882</v>
      </c>
      <c r="BP38" s="15">
        <f>BE34*Assumption!$M$5+'Agency North'!BF34*Assumption!$L$5+'Agency North'!BG34*Assumption!$K$5+'Agency North'!BH34*Assumption!$J$5+'Agency North'!BI34*Assumption!$I$5+'Agency North'!BJ34*Assumption!$H$5</f>
        <v>2980.7711961256778</v>
      </c>
      <c r="BQ38" s="15">
        <f>BF34*Assumption!$M$5+'Agency North'!BG34*Assumption!$L$5+'Agency North'!BH34*Assumption!$K$5+'Agency North'!BI34*Assumption!$J$5+'Agency North'!BJ34*Assumption!$I$5+'Agency North'!BK34*Assumption!$H$5</f>
        <v>2514.4248173545739</v>
      </c>
      <c r="BR38" s="15">
        <f>BG34*Assumption!$M$5+'Agency North'!BH34*Assumption!$L$5+'Agency North'!BI34*Assumption!$K$5+'Agency North'!BJ34*Assumption!$J$5+'Agency North'!BK34*Assumption!$I$5+'Agency North'!BL34*Assumption!$H$5</f>
        <v>2660.8326414869089</v>
      </c>
      <c r="BS38" s="15">
        <f>BH34*Assumption!$M$5+'Agency North'!BI34*Assumption!$L$5+'Agency North'!BJ34*Assumption!$K$5+'Agency North'!BK34*Assumption!$J$5+'Agency North'!BL34*Assumption!$I$5+'Agency North'!BM34*Assumption!$H$5</f>
        <v>2776.5367086765873</v>
      </c>
      <c r="BT38" s="15">
        <f>BI34*Assumption!$M$5+'Agency North'!BJ34*Assumption!$L$5+'Agency North'!BK34*Assumption!$K$5+'Agency North'!BL34*Assumption!$J$5+'Agency North'!BM34*Assumption!$I$5+'Agency North'!BN34*Assumption!$H$5</f>
        <v>2913.6396400827275</v>
      </c>
      <c r="BU38" s="96">
        <f>BJ34*Assumption!$M$5+'Agency North'!BK34*Assumption!$L$5+'Agency North'!BL34*Assumption!$K$5+'Agency North'!BM34*Assumption!$J$5+'Agency North'!BN34*Assumption!$I$5+'Agency North'!BO34*Assumption!$H$5</f>
        <v>3170.7561800787958</v>
      </c>
      <c r="BV38" s="15">
        <f>BK34*Assumption!$M$5+'Agency North'!BL34*Assumption!$L$5+'Agency North'!BM34*Assumption!$K$5+'Agency North'!BN34*Assumption!$J$5+'Agency North'!BO34*Assumption!$I$5+'Agency North'!BP34*Assumption!$H$5</f>
        <v>3531.4159318113693</v>
      </c>
      <c r="BW38" s="15">
        <f>BL34*Assumption!$M$5+'Agency North'!BM34*Assumption!$L$5+'Agency North'!BN34*Assumption!$K$5+'Agency North'!BO34*Assumption!$J$5+'Agency North'!BP34*Assumption!$I$5+'Agency North'!BQ34*Assumption!$H$5</f>
        <v>3728.1440236113112</v>
      </c>
      <c r="BX38" s="15">
        <f>BM34*Assumption!$M$5+'Agency North'!BN34*Assumption!$L$5+'Agency North'!BO34*Assumption!$K$5+'Agency North'!BP34*Assumption!$J$5+'Agency North'!BQ34*Assumption!$I$5+'Agency North'!BR34*Assumption!$H$5</f>
        <v>3773.186216733287</v>
      </c>
      <c r="BY38" s="15">
        <f>BN34*Assumption!$M$5+'Agency North'!BO34*Assumption!$L$5+'Agency North'!BP34*Assumption!$K$5+'Agency North'!BQ34*Assumption!$J$5+'Agency North'!BR34*Assumption!$I$5+'Agency North'!BS34*Assumption!$H$5</f>
        <v>3785.4018557419754</v>
      </c>
      <c r="BZ38" s="15">
        <f>BO34*Assumption!$M$5+'Agency North'!BP34*Assumption!$L$5+'Agency North'!BQ34*Assumption!$K$5+'Agency North'!BR34*Assumption!$J$5+'Agency North'!BS34*Assumption!$I$5+'Agency North'!BT34*Assumption!$H$5</f>
        <v>3815.5443078624094</v>
      </c>
      <c r="CA38" s="15">
        <f>BP34*Assumption!$M$5+'Agency North'!BQ34*Assumption!$L$5+'Agency North'!BR34*Assumption!$K$5+'Agency North'!BS34*Assumption!$J$5+'Agency North'!BT34*Assumption!$I$5+'Agency North'!BU34*Assumption!$H$5</f>
        <v>3873.124842289842</v>
      </c>
      <c r="CB38" s="15">
        <f>BQ34*Assumption!$M$5+'Agency North'!BR34*Assumption!$L$5+'Agency North'!BS34*Assumption!$K$5+'Agency North'!BT34*Assumption!$J$5+'Agency North'!BU34*Assumption!$I$5+'Agency North'!BV34*Assumption!$H$5</f>
        <v>3292.2470980320568</v>
      </c>
      <c r="CC38" s="15">
        <f>BR34*Assumption!$M$5+'Agency North'!BS34*Assumption!$L$5+'Agency North'!BT34*Assumption!$K$5+'Agency North'!BU34*Assumption!$J$5+'Agency North'!BV34*Assumption!$I$5+'Agency North'!BW34*Assumption!$H$5</f>
        <v>2757.9622106193592</v>
      </c>
      <c r="CD38" s="15">
        <f>BS34*Assumption!$M$5+'Agency North'!BT34*Assumption!$L$5+'Agency North'!BU34*Assumption!$K$5+'Agency North'!BV34*Assumption!$J$5+'Agency North'!BW34*Assumption!$I$5+'Agency North'!BX34*Assumption!$H$5</f>
        <v>2948.7575678365438</v>
      </c>
      <c r="CE38" s="15">
        <f>BT34*Assumption!$M$5+'Agency North'!BU34*Assumption!$L$5+'Agency North'!BV34*Assumption!$K$5+'Agency North'!BW34*Assumption!$J$5+'Agency North'!BX34*Assumption!$I$5+'Agency North'!BY34*Assumption!$H$5</f>
        <v>3107.3368114254554</v>
      </c>
      <c r="CF38" s="15">
        <f>BU34*Assumption!$M$5+'Agency North'!BV34*Assumption!$L$5+'Agency North'!BW34*Assumption!$K$5+'Agency North'!BX34*Assumption!$J$5+'Agency North'!BY34*Assumption!$I$5+'Agency North'!BZ34*Assumption!$H$5</f>
        <v>3272.3272005350632</v>
      </c>
      <c r="CG38" s="96">
        <f>BV34*Assumption!$M$5+'Agency North'!BW34*Assumption!$L$5+'Agency North'!BX34*Assumption!$K$5+'Agency North'!BY34*Assumption!$J$5+'Agency North'!BZ34*Assumption!$I$5+'Agency North'!CA34*Assumption!$H$5</f>
        <v>3605.8677563828742</v>
      </c>
      <c r="CH38" s="15">
        <f>BW34*Assumption!$M$5+'Agency North'!BX34*Assumption!$L$5+'Agency North'!BY34*Assumption!$K$5+'Agency North'!BZ34*Assumption!$J$5+'Agency North'!CA34*Assumption!$I$5+'Agency North'!CB34*Assumption!$H$5</f>
        <v>4033.7203504247746</v>
      </c>
      <c r="CI38" s="15">
        <f>BX34*Assumption!$M$5+'Agency North'!BY34*Assumption!$L$5+'Agency North'!BZ34*Assumption!$K$5+'Agency North'!CA34*Assumption!$J$5+'Agency North'!CB34*Assumption!$I$5+'Agency North'!CC34*Assumption!$H$5</f>
        <v>4265.8564519647061</v>
      </c>
      <c r="CJ38" s="15">
        <f>BY34*Assumption!$M$5+'Agency North'!BZ34*Assumption!$L$5+'Agency North'!CA34*Assumption!$K$5+'Agency North'!CB34*Assumption!$J$5+'Agency North'!CC34*Assumption!$I$5+'Agency North'!CD34*Assumption!$H$5</f>
        <v>4330.0044065140446</v>
      </c>
      <c r="CK38" s="15">
        <f>BZ34*Assumption!$M$5+'Agency North'!CA34*Assumption!$L$5+'Agency North'!CB34*Assumption!$K$5+'Agency North'!CC34*Assumption!$J$5+'Agency North'!CD34*Assumption!$I$5+'Agency North'!CE34*Assumption!$H$5</f>
        <v>4364.1232071617269</v>
      </c>
      <c r="CL38" s="15">
        <f>CA34*Assumption!$M$5+'Agency North'!CB34*Assumption!$L$5+'Agency North'!CC34*Assumption!$K$5+'Agency North'!CD34*Assumption!$J$5+'Agency North'!CE34*Assumption!$I$5+'Agency North'!CF34*Assumption!$H$5</f>
        <v>4416.0821012077249</v>
      </c>
      <c r="CM38" s="15">
        <f>CB34*Assumption!$M$5+'Agency North'!CC34*Assumption!$L$5+'Agency North'!CD34*Assumption!$K$5+'Agency North'!CE34*Assumption!$J$5+'Agency North'!CF34*Assumption!$I$5+'Agency North'!CG34*Assumption!$H$5</f>
        <v>4494.9253251055907</v>
      </c>
      <c r="CN38" s="15">
        <f>CC34*Assumption!$M$5+'Agency North'!CD34*Assumption!$L$5+'Agency North'!CE34*Assumption!$K$5+'Agency North'!CF34*Assumption!$J$5+'Agency North'!CG34*Assumption!$I$5+'Agency North'!CH34*Assumption!$H$5</f>
        <v>3821.8886848513821</v>
      </c>
      <c r="CO38" s="15">
        <f>CD34*Assumption!$M$5+'Agency North'!CE34*Assumption!$L$5+'Agency North'!CF34*Assumption!$K$5+'Agency North'!CG34*Assumption!$J$5+'Agency North'!CH34*Assumption!$I$5+'Agency North'!CI34*Assumption!$H$5</f>
        <v>3202.9371323918158</v>
      </c>
      <c r="CP38" s="15">
        <f>CE34*Assumption!$M$5+'Agency North'!CF34*Assumption!$L$5+'Agency North'!CG34*Assumption!$K$5+'Agency North'!CH34*Assumption!$J$5+'Agency North'!CI34*Assumption!$I$5+'Agency North'!CJ34*Assumption!$H$5</f>
        <v>3423.4378582760501</v>
      </c>
      <c r="CQ38" s="15">
        <f>CF34*Assumption!$M$5+'Agency North'!CG34*Assumption!$L$5+'Agency North'!CH34*Assumption!$K$5+'Agency North'!CI34*Assumption!$J$5+'Agency North'!CJ34*Assumption!$I$5+'Agency North'!CK34*Assumption!$H$5</f>
        <v>3600.5288916899572</v>
      </c>
      <c r="CR38" s="15">
        <f>CG34*Assumption!$M$5+'Agency North'!CH34*Assumption!$L$5+'Agency North'!CI34*Assumption!$K$5+'Agency North'!CJ34*Assumption!$J$5+'Agency North'!CK34*Assumption!$I$5+'Agency North'!CL34*Assumption!$H$5</f>
        <v>3785.647231530188</v>
      </c>
      <c r="CS38" s="96">
        <f>CH34*Assumption!$M$5+'Agency North'!CI34*Assumption!$L$5+'Agency North'!CJ34*Assumption!$K$5+'Agency North'!CK34*Assumption!$J$5+'Agency North'!CL34*Assumption!$I$5+'Agency North'!CM34*Assumption!$H$5</f>
        <v>4175.5448217616249</v>
      </c>
    </row>
    <row r="39" spans="1:97" x14ac:dyDescent="0.25">
      <c r="A39" t="s">
        <v>2</v>
      </c>
      <c r="B39" s="8">
        <v>86</v>
      </c>
      <c r="C39">
        <v>90</v>
      </c>
      <c r="D39">
        <v>88</v>
      </c>
      <c r="E39">
        <v>88</v>
      </c>
      <c r="F39">
        <v>93</v>
      </c>
      <c r="G39">
        <v>115</v>
      </c>
      <c r="H39">
        <v>128</v>
      </c>
      <c r="I39">
        <v>146</v>
      </c>
      <c r="J39">
        <v>164</v>
      </c>
      <c r="K39">
        <v>183</v>
      </c>
      <c r="L39">
        <v>194</v>
      </c>
      <c r="M39" s="36">
        <v>217</v>
      </c>
      <c r="N39">
        <v>273</v>
      </c>
      <c r="O39">
        <v>315</v>
      </c>
      <c r="P39">
        <v>319</v>
      </c>
      <c r="Q39">
        <v>367</v>
      </c>
      <c r="R39">
        <v>439</v>
      </c>
      <c r="S39">
        <v>449</v>
      </c>
      <c r="T39" s="24">
        <v>482</v>
      </c>
      <c r="U39" s="24">
        <v>516</v>
      </c>
      <c r="V39" s="24">
        <f>SUM(D34:J34)*35%</f>
        <v>588.69999999999993</v>
      </c>
      <c r="W39" s="24">
        <f>SUM(E34:K34)*37%</f>
        <v>607.91</v>
      </c>
      <c r="X39" s="24">
        <f>SUM(F34:L34)*38%</f>
        <v>628.14</v>
      </c>
      <c r="Y39" s="145">
        <f>SUM(G34:M34)*40%</f>
        <v>672</v>
      </c>
      <c r="Z39" s="15">
        <f>SUM(H34:N34)*40%</f>
        <v>598</v>
      </c>
      <c r="AA39" s="15">
        <f>SUM(I34:O34)*40%</f>
        <v>536</v>
      </c>
      <c r="AB39" s="15">
        <f t="shared" ref="AB39:AI39" si="196">SUM(J34:P34)*40%</f>
        <v>573.20000000000005</v>
      </c>
      <c r="AC39" s="15">
        <f t="shared" si="196"/>
        <v>566</v>
      </c>
      <c r="AD39" s="15">
        <f t="shared" si="196"/>
        <v>577.20000000000005</v>
      </c>
      <c r="AE39" s="15">
        <f t="shared" si="196"/>
        <v>578.80000000000007</v>
      </c>
      <c r="AF39" s="15">
        <f t="shared" si="196"/>
        <v>578</v>
      </c>
      <c r="AG39" s="15">
        <f t="shared" si="196"/>
        <v>644.80000000000007</v>
      </c>
      <c r="AH39" s="15">
        <f t="shared" si="196"/>
        <v>772.78435289600009</v>
      </c>
      <c r="AI39" s="15">
        <f t="shared" si="196"/>
        <v>837.9566963968</v>
      </c>
      <c r="AJ39" s="15">
        <f>SUM(R34:X34)*40%</f>
        <v>965.03748286259201</v>
      </c>
      <c r="AK39" s="96">
        <f>SUM(S34:Y34)*40%</f>
        <v>1090.6010226950559</v>
      </c>
      <c r="AL39" s="15">
        <f>SUM(T34:Z34)*35%</f>
        <v>906.87832347722156</v>
      </c>
      <c r="AM39" s="15">
        <f>SUM(U34:AA34)*35%</f>
        <v>886.40693220150797</v>
      </c>
      <c r="AN39" s="15">
        <f t="shared" ref="AN39:AV39" si="197">SUM(V34:AB34)*35%</f>
        <v>956.53480074299284</v>
      </c>
      <c r="AO39" s="15">
        <f t="shared" si="197"/>
        <v>964.58730339024248</v>
      </c>
      <c r="AP39" s="15">
        <f t="shared" si="197"/>
        <v>972.26556049314377</v>
      </c>
      <c r="AQ39" s="15">
        <f t="shared" si="197"/>
        <v>1002.9336073418507</v>
      </c>
      <c r="AR39" s="15">
        <f t="shared" si="197"/>
        <v>978.58997072856801</v>
      </c>
      <c r="AS39" s="15">
        <f t="shared" si="197"/>
        <v>1106.1022369050406</v>
      </c>
      <c r="AT39" s="15">
        <f t="shared" si="197"/>
        <v>1269.8917962557778</v>
      </c>
      <c r="AU39" s="15">
        <f t="shared" si="197"/>
        <v>1296.8049707098864</v>
      </c>
      <c r="AV39" s="15">
        <f t="shared" si="197"/>
        <v>1354.9967375883643</v>
      </c>
      <c r="AW39" s="96">
        <f>SUM(AE34:AK34)*35%</f>
        <v>1420.5041414976517</v>
      </c>
      <c r="AX39" s="15">
        <f>SUM(AF34:AL34)*35%</f>
        <v>1284.6841643255732</v>
      </c>
      <c r="AY39" s="143">
        <f>SUM(AG34:AM34)*35%</f>
        <v>1206.1985690228857</v>
      </c>
      <c r="AZ39" s="143">
        <f t="shared" ref="AZ39:BI39" si="198">SUM(AH34:AN34)*35%</f>
        <v>1245.64079062989</v>
      </c>
      <c r="BA39" s="143">
        <f t="shared" si="198"/>
        <v>1251.6237359261956</v>
      </c>
      <c r="BB39" s="143">
        <f t="shared" si="198"/>
        <v>1319.2146816627078</v>
      </c>
      <c r="BC39" s="143">
        <f t="shared" si="198"/>
        <v>1399.5570481668774</v>
      </c>
      <c r="BD39" s="143">
        <f t="shared" si="198"/>
        <v>1407.0888031628415</v>
      </c>
      <c r="BE39" s="143">
        <f t="shared" si="198"/>
        <v>1591.7059819329586</v>
      </c>
      <c r="BF39" s="143">
        <f t="shared" si="198"/>
        <v>1811.7582045347776</v>
      </c>
      <c r="BG39" s="143">
        <f t="shared" si="198"/>
        <v>1847.0998264846246</v>
      </c>
      <c r="BH39" s="143">
        <f t="shared" si="198"/>
        <v>1891.095288684206</v>
      </c>
      <c r="BI39" s="96">
        <f t="shared" si="198"/>
        <v>1937.371881261656</v>
      </c>
      <c r="BJ39" s="15">
        <f>SUM(AR34:AX34)*35%</f>
        <v>1733.1889323443831</v>
      </c>
      <c r="BK39" s="143">
        <f>SUM(AS34:AY34)*35%</f>
        <v>1567.0726275362476</v>
      </c>
      <c r="BL39" s="143">
        <f t="shared" ref="BL39:BU39" si="199">SUM(AT34:AZ34)*35%</f>
        <v>1583.3229772242264</v>
      </c>
      <c r="BM39" s="143">
        <f t="shared" si="199"/>
        <v>1545.8543232706136</v>
      </c>
      <c r="BN39" s="143">
        <f t="shared" si="199"/>
        <v>1556.1561546141168</v>
      </c>
      <c r="BO39" s="143">
        <f t="shared" si="199"/>
        <v>1578.6539898371466</v>
      </c>
      <c r="BP39" s="143">
        <f t="shared" si="199"/>
        <v>1558.8942864194198</v>
      </c>
      <c r="BQ39" s="143">
        <f t="shared" si="199"/>
        <v>1765.0674543125308</v>
      </c>
      <c r="BR39" s="143">
        <f t="shared" si="199"/>
        <v>1996.1662559418062</v>
      </c>
      <c r="BS39" s="143">
        <f t="shared" si="199"/>
        <v>2004.9660566877715</v>
      </c>
      <c r="BT39" s="143">
        <f t="shared" si="199"/>
        <v>2042.2783271816393</v>
      </c>
      <c r="BU39" s="96">
        <f t="shared" si="199"/>
        <v>2098.7190958619908</v>
      </c>
      <c r="BV39" s="231">
        <f>SUM(BD34:BJ34)*35%</f>
        <v>1891.9467064694466</v>
      </c>
      <c r="BW39" s="143">
        <f>SUM(BE34:BK34)*35%</f>
        <v>1716.6148775966738</v>
      </c>
      <c r="BX39" s="143">
        <f t="shared" ref="BX39:CG39" si="200">SUM(BF34:BL34)*35%</f>
        <v>1749.2142200623578</v>
      </c>
      <c r="BY39" s="143">
        <f t="shared" si="200"/>
        <v>1733.734237382715</v>
      </c>
      <c r="BZ39" s="143">
        <f t="shared" si="200"/>
        <v>1756.4372209366177</v>
      </c>
      <c r="CA39" s="143">
        <f t="shared" si="200"/>
        <v>1776.9997801794884</v>
      </c>
      <c r="CB39" s="143">
        <f t="shared" si="200"/>
        <v>1746.4431894825132</v>
      </c>
      <c r="CC39" s="143">
        <f t="shared" si="200"/>
        <v>1964.2103357643891</v>
      </c>
      <c r="CD39" s="143">
        <f t="shared" si="200"/>
        <v>2190.2044326158752</v>
      </c>
      <c r="CE39" s="143">
        <f t="shared" si="200"/>
        <v>2176.4302064436329</v>
      </c>
      <c r="CF39" s="143">
        <f t="shared" si="200"/>
        <v>2195.3666804499694</v>
      </c>
      <c r="CG39" s="96">
        <f t="shared" si="200"/>
        <v>2216.4563444625951</v>
      </c>
      <c r="CH39" s="15">
        <f>SUM(BP34:BV34)*35%</f>
        <v>1997.3019310489437</v>
      </c>
      <c r="CI39" s="143">
        <f>SUM(BQ34:BW34)*35%</f>
        <v>1803.2275690273361</v>
      </c>
      <c r="CJ39" s="143">
        <f t="shared" ref="CJ39:CS39" si="201">SUM(BR34:BX34)*35%</f>
        <v>1836.3036681966955</v>
      </c>
      <c r="CK39" s="143">
        <f t="shared" si="201"/>
        <v>1841.1147334080251</v>
      </c>
      <c r="CL39" s="143">
        <f t="shared" si="201"/>
        <v>1877.9684291379308</v>
      </c>
      <c r="CM39" s="143">
        <f t="shared" si="201"/>
        <v>1914.5053924015431</v>
      </c>
      <c r="CN39" s="143">
        <f t="shared" si="201"/>
        <v>1919.6901419452588</v>
      </c>
      <c r="CO39" s="143">
        <f t="shared" si="201"/>
        <v>2166.0675333181412</v>
      </c>
      <c r="CP39" s="143">
        <f t="shared" si="201"/>
        <v>2421.3172660665919</v>
      </c>
      <c r="CQ39" s="143">
        <f t="shared" si="201"/>
        <v>2421.0729905921999</v>
      </c>
      <c r="CR39" s="143">
        <f t="shared" si="201"/>
        <v>2450.8413581761306</v>
      </c>
      <c r="CS39" s="96">
        <f t="shared" si="201"/>
        <v>2482.9761919318048</v>
      </c>
    </row>
    <row r="40" spans="1:97" s="1" customFormat="1" x14ac:dyDescent="0.25">
      <c r="A40" s="1" t="s">
        <v>3</v>
      </c>
      <c r="B40" s="9">
        <f>SUM(B33:B39)</f>
        <v>1354</v>
      </c>
      <c r="C40" s="9">
        <f t="shared" ref="C40:X40" si="202">SUM(C33:C39)</f>
        <v>1383</v>
      </c>
      <c r="D40" s="9">
        <f t="shared" si="202"/>
        <v>1474</v>
      </c>
      <c r="E40" s="9">
        <f t="shared" si="202"/>
        <v>1630</v>
      </c>
      <c r="F40" s="9">
        <f t="shared" si="202"/>
        <v>1587</v>
      </c>
      <c r="G40" s="9">
        <f t="shared" si="202"/>
        <v>1616</v>
      </c>
      <c r="H40" s="9">
        <f t="shared" si="202"/>
        <v>1642</v>
      </c>
      <c r="I40" s="9">
        <f t="shared" si="202"/>
        <v>1743</v>
      </c>
      <c r="J40" s="9">
        <f t="shared" si="202"/>
        <v>1729</v>
      </c>
      <c r="K40" s="9">
        <f t="shared" si="202"/>
        <v>1798</v>
      </c>
      <c r="L40" s="9">
        <f t="shared" si="202"/>
        <v>1892</v>
      </c>
      <c r="M40" s="98">
        <f t="shared" si="202"/>
        <v>1925</v>
      </c>
      <c r="N40" s="9">
        <f t="shared" si="202"/>
        <v>1937</v>
      </c>
      <c r="O40" s="9">
        <f t="shared" si="202"/>
        <v>1937</v>
      </c>
      <c r="P40" s="9">
        <f t="shared" si="202"/>
        <v>2067</v>
      </c>
      <c r="Q40" s="9">
        <f t="shared" si="202"/>
        <v>2120</v>
      </c>
      <c r="R40" s="9">
        <f t="shared" si="202"/>
        <v>2197</v>
      </c>
      <c r="S40" s="9">
        <f>SUM(S33:S39)</f>
        <v>2293</v>
      </c>
      <c r="T40" s="146">
        <f>SUM(T33:T39)</f>
        <v>2378</v>
      </c>
      <c r="U40" s="146">
        <f t="shared" si="202"/>
        <v>2500</v>
      </c>
      <c r="V40" s="146">
        <f t="shared" si="202"/>
        <v>2736.0108822399998</v>
      </c>
      <c r="W40" s="146">
        <f t="shared" si="202"/>
        <v>3016.1517409919998</v>
      </c>
      <c r="X40" s="146">
        <f t="shared" si="202"/>
        <v>3427.83566304448</v>
      </c>
      <c r="Y40" s="147">
        <f>SUM(Y33:Y39)</f>
        <v>4051.7638373520399</v>
      </c>
      <c r="Z40" s="16">
        <f t="shared" ref="Z40:CK40" si="203">SUM(Z33:Z39)</f>
        <v>4089.0213894900098</v>
      </c>
      <c r="AA40" s="16">
        <f t="shared" si="203"/>
        <v>4146.6417886278978</v>
      </c>
      <c r="AB40" s="16">
        <f t="shared" si="203"/>
        <v>4365.0061544708824</v>
      </c>
      <c r="AC40" s="16">
        <f t="shared" si="203"/>
        <v>4479.5312891393423</v>
      </c>
      <c r="AD40" s="16">
        <f t="shared" si="203"/>
        <v>4562.584687043679</v>
      </c>
      <c r="AE40" s="16">
        <f t="shared" si="203"/>
        <v>4817.0767898369859</v>
      </c>
      <c r="AF40" s="16">
        <f t="shared" si="203"/>
        <v>4685.4053373888992</v>
      </c>
      <c r="AG40" s="16">
        <f t="shared" si="203"/>
        <v>4731.6060606190413</v>
      </c>
      <c r="AH40" s="16">
        <f t="shared" si="203"/>
        <v>5033.0369270043784</v>
      </c>
      <c r="AI40" s="16">
        <f t="shared" si="203"/>
        <v>5141.8141916097966</v>
      </c>
      <c r="AJ40" s="16">
        <f t="shared" si="203"/>
        <v>5376.8788394738713</v>
      </c>
      <c r="AK40" s="97">
        <f t="shared" si="203"/>
        <v>5901.3945262194566</v>
      </c>
      <c r="AL40" s="16">
        <f t="shared" si="203"/>
        <v>5622.5681470739719</v>
      </c>
      <c r="AM40" s="16">
        <f t="shared" si="203"/>
        <v>5436.4070896005996</v>
      </c>
      <c r="AN40" s="16">
        <f t="shared" si="203"/>
        <v>5698.1455992325664</v>
      </c>
      <c r="AO40" s="16">
        <f t="shared" si="203"/>
        <v>5890.651854818645</v>
      </c>
      <c r="AP40" s="16">
        <f t="shared" si="203"/>
        <v>6110.6894641423569</v>
      </c>
      <c r="AQ40" s="16">
        <f t="shared" si="203"/>
        <v>6490.1835014920089</v>
      </c>
      <c r="AR40" s="16">
        <f t="shared" si="203"/>
        <v>6491.5879781955327</v>
      </c>
      <c r="AS40" s="16">
        <f t="shared" si="203"/>
        <v>6623.7831622619206</v>
      </c>
      <c r="AT40" s="16">
        <f t="shared" si="203"/>
        <v>7074.0723714699916</v>
      </c>
      <c r="AU40" s="16">
        <f t="shared" si="203"/>
        <v>7170.5715237551694</v>
      </c>
      <c r="AV40" s="16">
        <f t="shared" si="203"/>
        <v>7379.9505118083525</v>
      </c>
      <c r="AW40" s="97">
        <f t="shared" si="203"/>
        <v>7679.3069694512833</v>
      </c>
      <c r="AX40" s="16">
        <f t="shared" si="203"/>
        <v>7233.1949918929031</v>
      </c>
      <c r="AY40" s="16">
        <f t="shared" si="203"/>
        <v>6782.4808466447303</v>
      </c>
      <c r="AZ40" s="16">
        <f t="shared" si="203"/>
        <v>6932.4440958913256</v>
      </c>
      <c r="BA40" s="16">
        <f t="shared" si="203"/>
        <v>6975.2468227206809</v>
      </c>
      <c r="BB40" s="16">
        <f t="shared" si="203"/>
        <v>7241.2812270259401</v>
      </c>
      <c r="BC40" s="16">
        <f t="shared" si="203"/>
        <v>7576.5329497208522</v>
      </c>
      <c r="BD40" s="16">
        <f t="shared" si="203"/>
        <v>7582.7845490194686</v>
      </c>
      <c r="BE40" s="16">
        <f t="shared" si="203"/>
        <v>7784.8278440397517</v>
      </c>
      <c r="BF40" s="16">
        <f t="shared" si="203"/>
        <v>8317.7006740616853</v>
      </c>
      <c r="BG40" s="16">
        <f t="shared" si="203"/>
        <v>8547.7628053748413</v>
      </c>
      <c r="BH40" s="16">
        <f t="shared" si="203"/>
        <v>8799.4757703642572</v>
      </c>
      <c r="BI40" s="97">
        <f t="shared" si="203"/>
        <v>9165.6457467972486</v>
      </c>
      <c r="BJ40" s="16">
        <f t="shared" si="203"/>
        <v>8778.1745831349872</v>
      </c>
      <c r="BK40" s="16">
        <f t="shared" si="203"/>
        <v>8251.4476270668238</v>
      </c>
      <c r="BL40" s="16">
        <f t="shared" si="203"/>
        <v>8374.3191938023647</v>
      </c>
      <c r="BM40" s="16">
        <f t="shared" si="203"/>
        <v>8501.8425647538043</v>
      </c>
      <c r="BN40" s="16">
        <f t="shared" si="203"/>
        <v>8738.9230703006378</v>
      </c>
      <c r="BO40" s="16">
        <f t="shared" si="203"/>
        <v>8939.523395546792</v>
      </c>
      <c r="BP40" s="16">
        <f t="shared" si="203"/>
        <v>8805.6104737584992</v>
      </c>
      <c r="BQ40" s="16">
        <f t="shared" si="203"/>
        <v>8913.7476651521356</v>
      </c>
      <c r="BR40" s="16">
        <f t="shared" si="203"/>
        <v>9317.8938481407986</v>
      </c>
      <c r="BS40" s="16">
        <f t="shared" si="203"/>
        <v>9447.0836237277617</v>
      </c>
      <c r="BT40" s="16">
        <f t="shared" si="203"/>
        <v>9639.6321078212241</v>
      </c>
      <c r="BU40" s="97">
        <f t="shared" si="203"/>
        <v>9990.1091847558291</v>
      </c>
      <c r="BV40" s="16">
        <f t="shared" si="203"/>
        <v>9582.8243705168916</v>
      </c>
      <c r="BW40" s="16">
        <f t="shared" si="203"/>
        <v>9010.4469906274626</v>
      </c>
      <c r="BX40" s="16">
        <f t="shared" si="203"/>
        <v>9184.2780351834572</v>
      </c>
      <c r="BY40" s="16">
        <f t="shared" si="203"/>
        <v>9355.2242979564289</v>
      </c>
      <c r="BZ40" s="16">
        <f t="shared" si="203"/>
        <v>9620.6288858848875</v>
      </c>
      <c r="CA40" s="16">
        <f t="shared" si="203"/>
        <v>9888.3454739303397</v>
      </c>
      <c r="CB40" s="16">
        <f t="shared" si="203"/>
        <v>9743.0105624021526</v>
      </c>
      <c r="CC40" s="16">
        <f t="shared" si="203"/>
        <v>9850.116043621254</v>
      </c>
      <c r="CD40" s="16">
        <f t="shared" si="203"/>
        <v>10317.41132683328</v>
      </c>
      <c r="CE40" s="16">
        <f t="shared" si="203"/>
        <v>10491.072817501876</v>
      </c>
      <c r="CF40" s="16">
        <f t="shared" si="203"/>
        <v>10717.109954267176</v>
      </c>
      <c r="CG40" s="97">
        <f t="shared" si="203"/>
        <v>11132.245599431159</v>
      </c>
      <c r="CH40" s="16">
        <f t="shared" si="203"/>
        <v>10711.044242279269</v>
      </c>
      <c r="CI40" s="16">
        <f t="shared" si="203"/>
        <v>10084.458237990197</v>
      </c>
      <c r="CJ40" s="16">
        <f t="shared" si="203"/>
        <v>10293.376160034277</v>
      </c>
      <c r="CK40" s="16">
        <f t="shared" si="203"/>
        <v>10522.412115539204</v>
      </c>
      <c r="CL40" s="16">
        <f t="shared" ref="CL40:CS40" si="204">SUM(CL33:CL39)</f>
        <v>10845.393364239035</v>
      </c>
      <c r="CM40" s="16">
        <f t="shared" si="204"/>
        <v>11169.963563557299</v>
      </c>
      <c r="CN40" s="16">
        <f t="shared" si="204"/>
        <v>11024.85799610323</v>
      </c>
      <c r="CO40" s="16">
        <f t="shared" si="204"/>
        <v>11127.20138506379</v>
      </c>
      <c r="CP40" s="16">
        <f t="shared" si="204"/>
        <v>11657.785817204349</v>
      </c>
      <c r="CQ40" s="16">
        <f t="shared" si="204"/>
        <v>11865.814093863683</v>
      </c>
      <c r="CR40" s="16">
        <f t="shared" si="204"/>
        <v>12127.00823476804</v>
      </c>
      <c r="CS40" s="97">
        <f t="shared" si="204"/>
        <v>12616.26904427688</v>
      </c>
    </row>
    <row r="41" spans="1:97" x14ac:dyDescent="0.25">
      <c r="B41" s="1"/>
      <c r="T41" s="25"/>
      <c r="U41" s="25"/>
      <c r="V41" s="25"/>
      <c r="W41" s="25"/>
      <c r="X41" s="25"/>
      <c r="Y41" s="182"/>
    </row>
    <row r="42" spans="1:97" x14ac:dyDescent="0.25">
      <c r="A42" s="1" t="s">
        <v>89</v>
      </c>
      <c r="B42" s="1"/>
      <c r="C42" s="8">
        <f>B40</f>
        <v>1354</v>
      </c>
      <c r="D42" s="8">
        <f>C40</f>
        <v>1383</v>
      </c>
      <c r="E42" s="15">
        <f t="shared" ref="E42:BP42" si="205">D40</f>
        <v>1474</v>
      </c>
      <c r="F42" s="15">
        <f t="shared" si="205"/>
        <v>1630</v>
      </c>
      <c r="G42" s="15">
        <f t="shared" si="205"/>
        <v>1587</v>
      </c>
      <c r="H42" s="15">
        <f t="shared" si="205"/>
        <v>1616</v>
      </c>
      <c r="I42" s="15">
        <f t="shared" si="205"/>
        <v>1642</v>
      </c>
      <c r="J42" s="15">
        <f t="shared" si="205"/>
        <v>1743</v>
      </c>
      <c r="K42" s="15">
        <f t="shared" si="205"/>
        <v>1729</v>
      </c>
      <c r="L42" s="15">
        <f t="shared" si="205"/>
        <v>1798</v>
      </c>
      <c r="M42" s="96">
        <f t="shared" si="205"/>
        <v>1892</v>
      </c>
      <c r="N42" s="15">
        <f t="shared" si="205"/>
        <v>1925</v>
      </c>
      <c r="O42" s="15">
        <f t="shared" si="205"/>
        <v>1937</v>
      </c>
      <c r="P42" s="15">
        <f t="shared" si="205"/>
        <v>1937</v>
      </c>
      <c r="Q42" s="15">
        <f t="shared" si="205"/>
        <v>2067</v>
      </c>
      <c r="R42" s="15">
        <f t="shared" si="205"/>
        <v>2120</v>
      </c>
      <c r="S42" s="15">
        <f t="shared" si="205"/>
        <v>2197</v>
      </c>
      <c r="T42" s="24">
        <f t="shared" si="205"/>
        <v>2293</v>
      </c>
      <c r="U42" s="24">
        <f t="shared" si="205"/>
        <v>2378</v>
      </c>
      <c r="V42" s="24">
        <f t="shared" si="205"/>
        <v>2500</v>
      </c>
      <c r="W42" s="24">
        <f t="shared" si="205"/>
        <v>2736.0108822399998</v>
      </c>
      <c r="X42" s="24">
        <f t="shared" si="205"/>
        <v>3016.1517409919998</v>
      </c>
      <c r="Y42" s="145">
        <f t="shared" si="205"/>
        <v>3427.83566304448</v>
      </c>
      <c r="Z42" s="15">
        <f t="shared" si="205"/>
        <v>4051.7638373520399</v>
      </c>
      <c r="AA42" s="15">
        <f t="shared" si="205"/>
        <v>4089.0213894900098</v>
      </c>
      <c r="AB42" s="15">
        <f t="shared" si="205"/>
        <v>4146.6417886278978</v>
      </c>
      <c r="AC42" s="15">
        <f t="shared" si="205"/>
        <v>4365.0061544708824</v>
      </c>
      <c r="AD42" s="15">
        <f t="shared" si="205"/>
        <v>4479.5312891393423</v>
      </c>
      <c r="AE42" s="15">
        <f t="shared" si="205"/>
        <v>4562.584687043679</v>
      </c>
      <c r="AF42" s="15">
        <f t="shared" si="205"/>
        <v>4817.0767898369859</v>
      </c>
      <c r="AG42" s="15">
        <f t="shared" si="205"/>
        <v>4685.4053373888992</v>
      </c>
      <c r="AH42" s="15">
        <f t="shared" si="205"/>
        <v>4731.6060606190413</v>
      </c>
      <c r="AI42" s="15">
        <f t="shared" si="205"/>
        <v>5033.0369270043784</v>
      </c>
      <c r="AJ42" s="15">
        <f t="shared" si="205"/>
        <v>5141.8141916097966</v>
      </c>
      <c r="AK42" s="96">
        <f t="shared" si="205"/>
        <v>5376.8788394738713</v>
      </c>
      <c r="AL42" s="15">
        <f t="shared" si="205"/>
        <v>5901.3945262194566</v>
      </c>
      <c r="AM42" s="15">
        <f t="shared" si="205"/>
        <v>5622.5681470739719</v>
      </c>
      <c r="AN42" s="15">
        <f t="shared" si="205"/>
        <v>5436.4070896005996</v>
      </c>
      <c r="AO42" s="15">
        <f t="shared" si="205"/>
        <v>5698.1455992325664</v>
      </c>
      <c r="AP42" s="15">
        <f t="shared" si="205"/>
        <v>5890.651854818645</v>
      </c>
      <c r="AQ42" s="15">
        <f t="shared" si="205"/>
        <v>6110.6894641423569</v>
      </c>
      <c r="AR42" s="15">
        <f t="shared" si="205"/>
        <v>6490.1835014920089</v>
      </c>
      <c r="AS42" s="15">
        <f t="shared" si="205"/>
        <v>6491.5879781955327</v>
      </c>
      <c r="AT42" s="15">
        <f t="shared" si="205"/>
        <v>6623.7831622619206</v>
      </c>
      <c r="AU42" s="15">
        <f t="shared" si="205"/>
        <v>7074.0723714699916</v>
      </c>
      <c r="AV42" s="15">
        <f t="shared" si="205"/>
        <v>7170.5715237551694</v>
      </c>
      <c r="AW42" s="96">
        <f t="shared" si="205"/>
        <v>7379.9505118083525</v>
      </c>
      <c r="AX42" s="15">
        <f t="shared" si="205"/>
        <v>7679.3069694512833</v>
      </c>
      <c r="AY42" s="15">
        <f t="shared" si="205"/>
        <v>7233.1949918929031</v>
      </c>
      <c r="AZ42" s="15">
        <f t="shared" si="205"/>
        <v>6782.4808466447303</v>
      </c>
      <c r="BA42" s="15">
        <f t="shared" si="205"/>
        <v>6932.4440958913256</v>
      </c>
      <c r="BB42" s="15">
        <f t="shared" si="205"/>
        <v>6975.2468227206809</v>
      </c>
      <c r="BC42" s="15">
        <f t="shared" si="205"/>
        <v>7241.2812270259401</v>
      </c>
      <c r="BD42" s="15">
        <f t="shared" si="205"/>
        <v>7576.5329497208522</v>
      </c>
      <c r="BE42" s="15">
        <f t="shared" si="205"/>
        <v>7582.7845490194686</v>
      </c>
      <c r="BF42" s="15">
        <f t="shared" si="205"/>
        <v>7784.8278440397517</v>
      </c>
      <c r="BG42" s="15">
        <f t="shared" si="205"/>
        <v>8317.7006740616853</v>
      </c>
      <c r="BH42" s="15">
        <f t="shared" si="205"/>
        <v>8547.7628053748413</v>
      </c>
      <c r="BI42" s="96">
        <f t="shared" si="205"/>
        <v>8799.4757703642572</v>
      </c>
      <c r="BJ42" s="15">
        <f t="shared" si="205"/>
        <v>9165.6457467972486</v>
      </c>
      <c r="BK42" s="15">
        <f t="shared" si="205"/>
        <v>8778.1745831349872</v>
      </c>
      <c r="BL42" s="15">
        <f t="shared" si="205"/>
        <v>8251.4476270668238</v>
      </c>
      <c r="BM42" s="15">
        <f t="shared" si="205"/>
        <v>8374.3191938023647</v>
      </c>
      <c r="BN42" s="15">
        <f t="shared" si="205"/>
        <v>8501.8425647538043</v>
      </c>
      <c r="BO42" s="15">
        <f t="shared" si="205"/>
        <v>8738.9230703006378</v>
      </c>
      <c r="BP42" s="15">
        <f t="shared" si="205"/>
        <v>8939.523395546792</v>
      </c>
      <c r="BQ42" s="15">
        <f t="shared" ref="BQ42:CS42" si="206">BP40</f>
        <v>8805.6104737584992</v>
      </c>
      <c r="BR42" s="15">
        <f t="shared" si="206"/>
        <v>8913.7476651521356</v>
      </c>
      <c r="BS42" s="15">
        <f t="shared" si="206"/>
        <v>9317.8938481407986</v>
      </c>
      <c r="BT42" s="15">
        <f t="shared" si="206"/>
        <v>9447.0836237277617</v>
      </c>
      <c r="BU42" s="96">
        <f t="shared" si="206"/>
        <v>9639.6321078212241</v>
      </c>
      <c r="BV42" s="15">
        <f t="shared" si="206"/>
        <v>9990.1091847558291</v>
      </c>
      <c r="BW42" s="15">
        <f t="shared" si="206"/>
        <v>9582.8243705168916</v>
      </c>
      <c r="BX42" s="15">
        <f t="shared" si="206"/>
        <v>9010.4469906274626</v>
      </c>
      <c r="BY42" s="15">
        <f t="shared" si="206"/>
        <v>9184.2780351834572</v>
      </c>
      <c r="BZ42" s="15">
        <f t="shared" si="206"/>
        <v>9355.2242979564289</v>
      </c>
      <c r="CA42" s="15">
        <f t="shared" si="206"/>
        <v>9620.6288858848875</v>
      </c>
      <c r="CB42" s="15">
        <f t="shared" si="206"/>
        <v>9888.3454739303397</v>
      </c>
      <c r="CC42" s="15">
        <f t="shared" si="206"/>
        <v>9743.0105624021526</v>
      </c>
      <c r="CD42" s="15">
        <f t="shared" si="206"/>
        <v>9850.116043621254</v>
      </c>
      <c r="CE42" s="15">
        <f t="shared" si="206"/>
        <v>10317.41132683328</v>
      </c>
      <c r="CF42" s="15">
        <f t="shared" si="206"/>
        <v>10491.072817501876</v>
      </c>
      <c r="CG42" s="96">
        <f t="shared" si="206"/>
        <v>10717.109954267176</v>
      </c>
      <c r="CH42" s="15">
        <f t="shared" si="206"/>
        <v>11132.245599431159</v>
      </c>
      <c r="CI42" s="15">
        <f t="shared" si="206"/>
        <v>10711.044242279269</v>
      </c>
      <c r="CJ42" s="15">
        <f t="shared" si="206"/>
        <v>10084.458237990197</v>
      </c>
      <c r="CK42" s="15">
        <f t="shared" si="206"/>
        <v>10293.376160034277</v>
      </c>
      <c r="CL42" s="15">
        <f t="shared" si="206"/>
        <v>10522.412115539204</v>
      </c>
      <c r="CM42" s="15">
        <f t="shared" si="206"/>
        <v>10845.393364239035</v>
      </c>
      <c r="CN42" s="15">
        <f t="shared" si="206"/>
        <v>11169.963563557299</v>
      </c>
      <c r="CO42" s="15">
        <f t="shared" si="206"/>
        <v>11024.85799610323</v>
      </c>
      <c r="CP42" s="15">
        <f t="shared" si="206"/>
        <v>11127.20138506379</v>
      </c>
      <c r="CQ42" s="15">
        <f t="shared" si="206"/>
        <v>11657.785817204349</v>
      </c>
      <c r="CR42" s="15">
        <f t="shared" si="206"/>
        <v>11865.814093863683</v>
      </c>
      <c r="CS42" s="96">
        <f t="shared" si="206"/>
        <v>12127.00823476804</v>
      </c>
    </row>
    <row r="43" spans="1:97" s="111" customFormat="1" x14ac:dyDescent="0.25">
      <c r="A43" s="1" t="s">
        <v>74</v>
      </c>
      <c r="B43" s="125"/>
      <c r="C43" s="125">
        <f>B40+C34-C40</f>
        <v>39</v>
      </c>
      <c r="D43" s="125">
        <f t="shared" ref="D43:BO43" si="207">C40+D34-D40</f>
        <v>133</v>
      </c>
      <c r="E43" s="125">
        <f t="shared" si="207"/>
        <v>145</v>
      </c>
      <c r="F43" s="125">
        <f t="shared" si="207"/>
        <v>264</v>
      </c>
      <c r="G43" s="125">
        <f t="shared" si="207"/>
        <v>227</v>
      </c>
      <c r="H43" s="125">
        <f t="shared" si="207"/>
        <v>203</v>
      </c>
      <c r="I43" s="125">
        <f t="shared" si="207"/>
        <v>126</v>
      </c>
      <c r="J43" s="125">
        <f t="shared" si="207"/>
        <v>238</v>
      </c>
      <c r="K43" s="125">
        <f t="shared" si="207"/>
        <v>116</v>
      </c>
      <c r="L43" s="125">
        <f t="shared" si="207"/>
        <v>217</v>
      </c>
      <c r="M43" s="126">
        <f t="shared" si="207"/>
        <v>215</v>
      </c>
      <c r="N43" s="125">
        <f t="shared" si="207"/>
        <v>59</v>
      </c>
      <c r="O43" s="125">
        <f t="shared" si="207"/>
        <v>74</v>
      </c>
      <c r="P43" s="125">
        <f t="shared" si="207"/>
        <v>190</v>
      </c>
      <c r="Q43" s="125">
        <f t="shared" si="207"/>
        <v>153</v>
      </c>
      <c r="R43" s="125">
        <f t="shared" si="207"/>
        <v>136</v>
      </c>
      <c r="S43" s="125">
        <f t="shared" si="207"/>
        <v>219</v>
      </c>
      <c r="T43" s="152">
        <f t="shared" si="207"/>
        <v>161</v>
      </c>
      <c r="U43" s="152">
        <f t="shared" si="207"/>
        <v>116</v>
      </c>
      <c r="V43" s="152">
        <f t="shared" si="207"/>
        <v>157.95000000000027</v>
      </c>
      <c r="W43" s="152">
        <f t="shared" si="207"/>
        <v>202.78999999999996</v>
      </c>
      <c r="X43" s="152">
        <f>W40+X34-X40</f>
        <v>112.01804411199964</v>
      </c>
      <c r="Y43" s="153">
        <f>X40+Y34-Y40</f>
        <v>-97.0193247264001</v>
      </c>
      <c r="Z43" s="127">
        <f t="shared" si="207"/>
        <v>142.32081534502413</v>
      </c>
      <c r="AA43" s="127">
        <f t="shared" si="207"/>
        <v>129.88991150293077</v>
      </c>
      <c r="AB43" s="127">
        <f t="shared" si="207"/>
        <v>220.00097284697222</v>
      </c>
      <c r="AC43" s="127">
        <f t="shared" si="207"/>
        <v>302.44289799225317</v>
      </c>
      <c r="AD43" s="127">
        <f t="shared" si="207"/>
        <v>421.81533828452484</v>
      </c>
      <c r="AE43" s="127">
        <f t="shared" si="207"/>
        <v>356.83285436747792</v>
      </c>
      <c r="AF43" s="127">
        <f t="shared" si="207"/>
        <v>589.02705456272452</v>
      </c>
      <c r="AG43" s="127">
        <f t="shared" si="207"/>
        <v>497.69840475705951</v>
      </c>
      <c r="AH43" s="127">
        <f t="shared" si="207"/>
        <v>354.04961382901547</v>
      </c>
      <c r="AI43" s="127">
        <f t="shared" si="207"/>
        <v>406.48285823913466</v>
      </c>
      <c r="AJ43" s="127">
        <f t="shared" si="207"/>
        <v>348.16557587800344</v>
      </c>
      <c r="AK43" s="128">
        <f t="shared" si="207"/>
        <v>167.5170606126685</v>
      </c>
      <c r="AL43" s="127">
        <f t="shared" si="207"/>
        <v>502.09425867175923</v>
      </c>
      <c r="AM43" s="127">
        <f t="shared" si="207"/>
        <v>419.27210158033267</v>
      </c>
      <c r="AN43" s="127">
        <f t="shared" si="207"/>
        <v>394.85268008953244</v>
      </c>
      <c r="AO43" s="127">
        <f t="shared" si="207"/>
        <v>480.06835404629055</v>
      </c>
      <c r="AP43" s="127">
        <f t="shared" si="207"/>
        <v>488.33950133944654</v>
      </c>
      <c r="AQ43" s="127">
        <f t="shared" si="207"/>
        <v>433.28580497576786</v>
      </c>
      <c r="AR43" s="127">
        <f t="shared" si="207"/>
        <v>712.14757064319838</v>
      </c>
      <c r="AS43" s="127">
        <f t="shared" si="207"/>
        <v>618.55034908879315</v>
      </c>
      <c r="AT43" s="127">
        <f t="shared" si="207"/>
        <v>411.54247090408626</v>
      </c>
      <c r="AU43" s="127">
        <f t="shared" si="207"/>
        <v>661.06810015016981</v>
      </c>
      <c r="AV43" s="127">
        <f t="shared" si="207"/>
        <v>588.89694214941937</v>
      </c>
      <c r="AW43" s="128">
        <f t="shared" si="207"/>
        <v>541.23948895579815</v>
      </c>
      <c r="AX43" s="127">
        <f t="shared" si="207"/>
        <v>675.51196583444926</v>
      </c>
      <c r="AY43" s="127">
        <f t="shared" si="207"/>
        <v>689.64817885736466</v>
      </c>
      <c r="AZ43" s="127">
        <f t="shared" si="207"/>
        <v>647.211854445668</v>
      </c>
      <c r="BA43" s="127">
        <f t="shared" si="207"/>
        <v>711.97565627247968</v>
      </c>
      <c r="BB43" s="127">
        <f t="shared" si="207"/>
        <v>520.96665196866979</v>
      </c>
      <c r="BC43" s="127">
        <f t="shared" si="207"/>
        <v>527.30373671634698</v>
      </c>
      <c r="BD43" s="127">
        <f t="shared" si="207"/>
        <v>777.88805182089345</v>
      </c>
      <c r="BE43" s="127">
        <f t="shared" si="207"/>
        <v>616.42288723610363</v>
      </c>
      <c r="BF43" s="127">
        <f t="shared" si="207"/>
        <v>366.34349395661775</v>
      </c>
      <c r="BG43" s="127">
        <f t="shared" si="207"/>
        <v>592.2552602247215</v>
      </c>
      <c r="BH43" s="127">
        <f t="shared" si="207"/>
        <v>609.67190523775571</v>
      </c>
      <c r="BI43" s="128">
        <f t="shared" si="207"/>
        <v>582.09041892765708</v>
      </c>
      <c r="BJ43" s="127">
        <f t="shared" si="207"/>
        <v>659.24836766625231</v>
      </c>
      <c r="BK43" s="127">
        <f t="shared" si="207"/>
        <v>809.9185246940342</v>
      </c>
      <c r="BL43" s="127">
        <f t="shared" si="207"/>
        <v>788.73559399422993</v>
      </c>
      <c r="BM43" s="127">
        <f t="shared" si="207"/>
        <v>727.46443108527455</v>
      </c>
      <c r="BN43" s="127">
        <f t="shared" si="207"/>
        <v>650.10255328790845</v>
      </c>
      <c r="BO43" s="127">
        <f t="shared" si="207"/>
        <v>719.53471424636336</v>
      </c>
      <c r="BP43" s="127">
        <f t="shared" ref="BP43:CS43" si="208">BO40+BP34-BP40</f>
        <v>994.86877230043865</v>
      </c>
      <c r="BQ43" s="127">
        <f t="shared" si="208"/>
        <v>785.83185912999943</v>
      </c>
      <c r="BR43" s="127">
        <f t="shared" si="208"/>
        <v>524.74280521288347</v>
      </c>
      <c r="BS43" s="127">
        <f t="shared" si="208"/>
        <v>743.06245322211544</v>
      </c>
      <c r="BT43" s="127">
        <f t="shared" si="208"/>
        <v>716.54352938992815</v>
      </c>
      <c r="BU43" s="128">
        <f t="shared" si="208"/>
        <v>596.96216479335271</v>
      </c>
      <c r="BV43" s="127">
        <f t="shared" si="208"/>
        <v>701.26438683530796</v>
      </c>
      <c r="BW43" s="127">
        <f t="shared" si="208"/>
        <v>878.8350531969827</v>
      </c>
      <c r="BX43" s="127">
        <f t="shared" si="208"/>
        <v>814.64114645152586</v>
      </c>
      <c r="BY43" s="127">
        <f t="shared" si="208"/>
        <v>771.68862603237176</v>
      </c>
      <c r="BZ43" s="127">
        <f t="shared" si="208"/>
        <v>712.14391439463725</v>
      </c>
      <c r="CA43" s="127">
        <f t="shared" si="208"/>
        <v>745.76674904825813</v>
      </c>
      <c r="CB43" s="127">
        <f t="shared" si="208"/>
        <v>1107.5877233810479</v>
      </c>
      <c r="CC43" s="127">
        <f t="shared" si="208"/>
        <v>890.80949529978898</v>
      </c>
      <c r="CD43" s="127">
        <f t="shared" si="208"/>
        <v>568.44734080538547</v>
      </c>
      <c r="CE43" s="127">
        <f t="shared" si="208"/>
        <v>814.11277041209178</v>
      </c>
      <c r="CF43" s="127">
        <f t="shared" si="208"/>
        <v>801.65023085127359</v>
      </c>
      <c r="CG43" s="128">
        <f t="shared" si="208"/>
        <v>654.22666788961214</v>
      </c>
      <c r="CH43" s="127">
        <f t="shared" si="208"/>
        <v>751.56977408002967</v>
      </c>
      <c r="CI43" s="127">
        <f t="shared" si="208"/>
        <v>970.66015569798583</v>
      </c>
      <c r="CJ43" s="127">
        <f t="shared" si="208"/>
        <v>902.69045136592285</v>
      </c>
      <c r="CK43" s="127">
        <f t="shared" si="208"/>
        <v>830.19862896608356</v>
      </c>
      <c r="CL43" s="127">
        <f t="shared" si="208"/>
        <v>774.96444517405143</v>
      </c>
      <c r="CM43" s="127">
        <f t="shared" si="208"/>
        <v>813.38444273943423</v>
      </c>
      <c r="CN43" s="127">
        <f t="shared" si="208"/>
        <v>1225.4236657136134</v>
      </c>
      <c r="CO43" s="127">
        <f t="shared" si="208"/>
        <v>1017.6925339041009</v>
      </c>
      <c r="CP43" s="127">
        <f t="shared" si="208"/>
        <v>631.64169446943924</v>
      </c>
      <c r="CQ43" s="127">
        <f t="shared" si="208"/>
        <v>900.33353721841195</v>
      </c>
      <c r="CR43" s="127">
        <f t="shared" si="208"/>
        <v>891.82467769209143</v>
      </c>
      <c r="CS43" s="128">
        <f t="shared" si="208"/>
        <v>710.52777304531628</v>
      </c>
    </row>
    <row r="44" spans="1:97" s="111" customFormat="1" x14ac:dyDescent="0.25">
      <c r="A44" s="1" t="s">
        <v>75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6"/>
      <c r="N44" s="125"/>
      <c r="O44" s="125"/>
      <c r="P44" s="125"/>
      <c r="Q44" s="125"/>
      <c r="R44" s="125"/>
      <c r="S44" s="125"/>
      <c r="T44" s="152"/>
      <c r="U44" s="152"/>
      <c r="V44" s="152"/>
      <c r="W44" s="152"/>
      <c r="X44" s="152"/>
      <c r="Y44" s="153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8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8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8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8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8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8"/>
    </row>
    <row r="45" spans="1:97" x14ac:dyDescent="0.25">
      <c r="B45" s="1"/>
    </row>
    <row r="46" spans="1:97" s="4" customFormat="1" x14ac:dyDescent="0.25">
      <c r="A46"/>
      <c r="B46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12"/>
    </row>
    <row r="47" spans="1:97" s="122" customFormat="1" x14ac:dyDescent="0.25">
      <c r="A47" s="122" t="s">
        <v>10</v>
      </c>
      <c r="B47" s="122">
        <f t="shared" ref="B47:BM47" si="209">B21</f>
        <v>42005</v>
      </c>
      <c r="C47" s="122">
        <f t="shared" si="209"/>
        <v>42036</v>
      </c>
      <c r="D47" s="122">
        <f t="shared" si="209"/>
        <v>42064</v>
      </c>
      <c r="E47" s="122">
        <f t="shared" si="209"/>
        <v>42095</v>
      </c>
      <c r="F47" s="122">
        <f t="shared" si="209"/>
        <v>42125</v>
      </c>
      <c r="G47" s="122">
        <f t="shared" si="209"/>
        <v>42156</v>
      </c>
      <c r="H47" s="122">
        <f t="shared" si="209"/>
        <v>42186</v>
      </c>
      <c r="I47" s="122">
        <f t="shared" si="209"/>
        <v>42217</v>
      </c>
      <c r="J47" s="122">
        <f t="shared" si="209"/>
        <v>42248</v>
      </c>
      <c r="K47" s="122">
        <f t="shared" si="209"/>
        <v>42278</v>
      </c>
      <c r="L47" s="122">
        <f t="shared" si="209"/>
        <v>42309</v>
      </c>
      <c r="M47" s="123">
        <f t="shared" si="209"/>
        <v>42339</v>
      </c>
      <c r="N47" s="122">
        <f t="shared" si="209"/>
        <v>42370</v>
      </c>
      <c r="O47" s="122">
        <f t="shared" si="209"/>
        <v>42401</v>
      </c>
      <c r="P47" s="122">
        <f t="shared" si="209"/>
        <v>42430</v>
      </c>
      <c r="Q47" s="122">
        <f t="shared" si="209"/>
        <v>42461</v>
      </c>
      <c r="R47" s="122">
        <f t="shared" si="209"/>
        <v>42491</v>
      </c>
      <c r="S47" s="122">
        <f t="shared" si="209"/>
        <v>42522</v>
      </c>
      <c r="T47" s="122">
        <f t="shared" si="209"/>
        <v>42552</v>
      </c>
      <c r="U47" s="122">
        <f t="shared" si="209"/>
        <v>42583</v>
      </c>
      <c r="V47" s="187">
        <f t="shared" si="209"/>
        <v>42614</v>
      </c>
      <c r="W47" s="187">
        <f t="shared" si="209"/>
        <v>42644</v>
      </c>
      <c r="X47" s="187">
        <f t="shared" si="209"/>
        <v>42675</v>
      </c>
      <c r="Y47" s="188">
        <f t="shared" si="209"/>
        <v>42705</v>
      </c>
      <c r="Z47" s="122">
        <f t="shared" si="209"/>
        <v>42752</v>
      </c>
      <c r="AA47" s="122">
        <f t="shared" si="209"/>
        <v>42783</v>
      </c>
      <c r="AB47" s="122">
        <f t="shared" si="209"/>
        <v>42811</v>
      </c>
      <c r="AC47" s="122">
        <f t="shared" si="209"/>
        <v>42842</v>
      </c>
      <c r="AD47" s="122">
        <f t="shared" si="209"/>
        <v>42872</v>
      </c>
      <c r="AE47" s="122">
        <f t="shared" si="209"/>
        <v>42903</v>
      </c>
      <c r="AF47" s="122">
        <f t="shared" si="209"/>
        <v>42933</v>
      </c>
      <c r="AG47" s="122">
        <f t="shared" si="209"/>
        <v>42964</v>
      </c>
      <c r="AH47" s="122">
        <f t="shared" si="209"/>
        <v>42995</v>
      </c>
      <c r="AI47" s="122">
        <f t="shared" si="209"/>
        <v>43025</v>
      </c>
      <c r="AJ47" s="122">
        <f t="shared" si="209"/>
        <v>43056</v>
      </c>
      <c r="AK47" s="123">
        <f t="shared" si="209"/>
        <v>43086</v>
      </c>
      <c r="AL47" s="122">
        <f t="shared" si="209"/>
        <v>43118</v>
      </c>
      <c r="AM47" s="122">
        <f t="shared" si="209"/>
        <v>43149</v>
      </c>
      <c r="AN47" s="122">
        <f t="shared" si="209"/>
        <v>43177</v>
      </c>
      <c r="AO47" s="122">
        <f t="shared" si="209"/>
        <v>43208</v>
      </c>
      <c r="AP47" s="122">
        <f t="shared" si="209"/>
        <v>43238</v>
      </c>
      <c r="AQ47" s="122">
        <f t="shared" si="209"/>
        <v>43269</v>
      </c>
      <c r="AR47" s="122">
        <f t="shared" si="209"/>
        <v>43299</v>
      </c>
      <c r="AS47" s="122">
        <f t="shared" si="209"/>
        <v>43330</v>
      </c>
      <c r="AT47" s="122">
        <f t="shared" si="209"/>
        <v>43361</v>
      </c>
      <c r="AU47" s="122">
        <f t="shared" si="209"/>
        <v>43391</v>
      </c>
      <c r="AV47" s="122">
        <f t="shared" si="209"/>
        <v>43422</v>
      </c>
      <c r="AW47" s="123">
        <f t="shared" si="209"/>
        <v>43452</v>
      </c>
      <c r="AX47" s="122">
        <f t="shared" si="209"/>
        <v>43483</v>
      </c>
      <c r="AY47" s="122">
        <f t="shared" si="209"/>
        <v>43514</v>
      </c>
      <c r="AZ47" s="122">
        <f t="shared" si="209"/>
        <v>43542</v>
      </c>
      <c r="BA47" s="122">
        <f t="shared" si="209"/>
        <v>43573</v>
      </c>
      <c r="BB47" s="122">
        <f t="shared" si="209"/>
        <v>43603</v>
      </c>
      <c r="BC47" s="122">
        <f t="shared" si="209"/>
        <v>43634</v>
      </c>
      <c r="BD47" s="122">
        <f t="shared" si="209"/>
        <v>43664</v>
      </c>
      <c r="BE47" s="122">
        <f t="shared" si="209"/>
        <v>43695</v>
      </c>
      <c r="BF47" s="122">
        <f t="shared" si="209"/>
        <v>43726</v>
      </c>
      <c r="BG47" s="122">
        <f t="shared" si="209"/>
        <v>43756</v>
      </c>
      <c r="BH47" s="122">
        <f t="shared" si="209"/>
        <v>43787</v>
      </c>
      <c r="BI47" s="123">
        <f t="shared" si="209"/>
        <v>43817</v>
      </c>
      <c r="BJ47" s="122">
        <f t="shared" si="209"/>
        <v>43848</v>
      </c>
      <c r="BK47" s="122">
        <f t="shared" si="209"/>
        <v>43879</v>
      </c>
      <c r="BL47" s="122">
        <f t="shared" si="209"/>
        <v>43908</v>
      </c>
      <c r="BM47" s="122">
        <f t="shared" si="209"/>
        <v>43939</v>
      </c>
      <c r="BN47" s="122">
        <f t="shared" ref="BN47:CS47" si="210">BN21</f>
        <v>43969</v>
      </c>
      <c r="BO47" s="122">
        <f t="shared" si="210"/>
        <v>44000</v>
      </c>
      <c r="BP47" s="122">
        <f t="shared" si="210"/>
        <v>44030</v>
      </c>
      <c r="BQ47" s="122">
        <f t="shared" si="210"/>
        <v>44061</v>
      </c>
      <c r="BR47" s="122">
        <f t="shared" si="210"/>
        <v>44092</v>
      </c>
      <c r="BS47" s="122">
        <f t="shared" si="210"/>
        <v>44122</v>
      </c>
      <c r="BT47" s="122">
        <f t="shared" si="210"/>
        <v>44153</v>
      </c>
      <c r="BU47" s="123">
        <f t="shared" si="210"/>
        <v>44183</v>
      </c>
      <c r="BV47" s="122">
        <f t="shared" si="210"/>
        <v>44214</v>
      </c>
      <c r="BW47" s="122">
        <f t="shared" si="210"/>
        <v>44245</v>
      </c>
      <c r="BX47" s="122">
        <f t="shared" si="210"/>
        <v>44273</v>
      </c>
      <c r="BY47" s="122">
        <f t="shared" si="210"/>
        <v>44304</v>
      </c>
      <c r="BZ47" s="122">
        <f t="shared" si="210"/>
        <v>44334</v>
      </c>
      <c r="CA47" s="122">
        <f t="shared" si="210"/>
        <v>44365</v>
      </c>
      <c r="CB47" s="122">
        <f t="shared" si="210"/>
        <v>44395</v>
      </c>
      <c r="CC47" s="122">
        <f t="shared" si="210"/>
        <v>44426</v>
      </c>
      <c r="CD47" s="122">
        <f t="shared" si="210"/>
        <v>44457</v>
      </c>
      <c r="CE47" s="122">
        <f t="shared" si="210"/>
        <v>44487</v>
      </c>
      <c r="CF47" s="122">
        <f t="shared" si="210"/>
        <v>44518</v>
      </c>
      <c r="CG47" s="123">
        <f t="shared" si="210"/>
        <v>44548</v>
      </c>
      <c r="CH47" s="122">
        <f t="shared" si="210"/>
        <v>44579</v>
      </c>
      <c r="CI47" s="122">
        <f t="shared" si="210"/>
        <v>44610</v>
      </c>
      <c r="CJ47" s="122">
        <f t="shared" si="210"/>
        <v>44638</v>
      </c>
      <c r="CK47" s="122">
        <f t="shared" si="210"/>
        <v>44669</v>
      </c>
      <c r="CL47" s="122">
        <f t="shared" si="210"/>
        <v>44699</v>
      </c>
      <c r="CM47" s="122">
        <f t="shared" si="210"/>
        <v>44730</v>
      </c>
      <c r="CN47" s="122">
        <f t="shared" si="210"/>
        <v>44760</v>
      </c>
      <c r="CO47" s="122">
        <f t="shared" si="210"/>
        <v>44791</v>
      </c>
      <c r="CP47" s="122">
        <f t="shared" si="210"/>
        <v>44822</v>
      </c>
      <c r="CQ47" s="122">
        <f t="shared" si="210"/>
        <v>44852</v>
      </c>
      <c r="CR47" s="122">
        <f t="shared" si="210"/>
        <v>44883</v>
      </c>
      <c r="CS47" s="123">
        <f t="shared" si="210"/>
        <v>44913</v>
      </c>
    </row>
    <row r="48" spans="1:97" s="15" customFormat="1" x14ac:dyDescent="0.25">
      <c r="A48" s="15" t="s">
        <v>4</v>
      </c>
      <c r="B48" s="15">
        <v>27</v>
      </c>
      <c r="C48" s="15">
        <v>25</v>
      </c>
      <c r="D48" s="15">
        <v>30</v>
      </c>
      <c r="E48" s="15">
        <v>42</v>
      </c>
      <c r="F48" s="15">
        <v>43</v>
      </c>
      <c r="G48" s="15">
        <v>41</v>
      </c>
      <c r="H48" s="15">
        <v>38</v>
      </c>
      <c r="I48" s="15">
        <v>34</v>
      </c>
      <c r="J48" s="15">
        <v>48</v>
      </c>
      <c r="K48" s="15">
        <v>42</v>
      </c>
      <c r="L48" s="15">
        <v>42</v>
      </c>
      <c r="M48" s="96">
        <v>42</v>
      </c>
      <c r="N48" s="15">
        <v>33</v>
      </c>
      <c r="O48" s="15">
        <v>33</v>
      </c>
      <c r="P48" s="15">
        <v>47</v>
      </c>
      <c r="Q48" s="15">
        <v>38</v>
      </c>
      <c r="R48" s="15">
        <v>37</v>
      </c>
      <c r="S48" s="15">
        <v>49</v>
      </c>
      <c r="T48" s="24">
        <v>31</v>
      </c>
      <c r="U48" s="24">
        <v>35</v>
      </c>
      <c r="V48" s="24">
        <f t="shared" ref="V48:Y48" si="211">V33*V59</f>
        <v>42</v>
      </c>
      <c r="W48" s="24">
        <f t="shared" si="211"/>
        <v>38.5</v>
      </c>
      <c r="X48" s="24">
        <f t="shared" si="211"/>
        <v>45.5</v>
      </c>
      <c r="Y48" s="145">
        <f t="shared" si="211"/>
        <v>45.5</v>
      </c>
      <c r="Z48" s="15">
        <f t="shared" ref="Z48:CK48" si="212">Z33*Z59</f>
        <v>31.499999999999996</v>
      </c>
      <c r="AA48" s="15">
        <f t="shared" si="212"/>
        <v>31.499999999999996</v>
      </c>
      <c r="AB48" s="15">
        <f t="shared" si="212"/>
        <v>36</v>
      </c>
      <c r="AC48" s="15">
        <f t="shared" si="212"/>
        <v>34.56</v>
      </c>
      <c r="AD48" s="15">
        <f t="shared" si="212"/>
        <v>34.9056</v>
      </c>
      <c r="AE48" s="15">
        <f t="shared" si="212"/>
        <v>35.254656000000004</v>
      </c>
      <c r="AF48" s="15">
        <f t="shared" si="212"/>
        <v>35.607202560000005</v>
      </c>
      <c r="AG48" s="15">
        <f t="shared" si="212"/>
        <v>35.963274585600004</v>
      </c>
      <c r="AH48" s="15">
        <f t="shared" si="212"/>
        <v>36.322907331456001</v>
      </c>
      <c r="AI48" s="15">
        <f t="shared" si="212"/>
        <v>36.686136404770565</v>
      </c>
      <c r="AJ48" s="15">
        <f t="shared" si="212"/>
        <v>37.052997768818273</v>
      </c>
      <c r="AK48" s="96">
        <f t="shared" si="212"/>
        <v>37.423527746506451</v>
      </c>
      <c r="AL48" s="15">
        <f t="shared" si="212"/>
        <v>39.269999999999996</v>
      </c>
      <c r="AM48" s="15">
        <f t="shared" si="212"/>
        <v>39.269999999999996</v>
      </c>
      <c r="AN48" s="15">
        <f t="shared" si="212"/>
        <v>44</v>
      </c>
      <c r="AO48" s="15">
        <f t="shared" si="212"/>
        <v>43.120000000000005</v>
      </c>
      <c r="AP48" s="15">
        <f t="shared" si="212"/>
        <v>43.120000000000005</v>
      </c>
      <c r="AQ48" s="15">
        <f t="shared" si="212"/>
        <v>43.120000000000005</v>
      </c>
      <c r="AR48" s="15">
        <f t="shared" si="212"/>
        <v>43.120000000000005</v>
      </c>
      <c r="AS48" s="15">
        <f t="shared" si="212"/>
        <v>43.120000000000005</v>
      </c>
      <c r="AT48" s="15">
        <f t="shared" si="212"/>
        <v>43.551200000000001</v>
      </c>
      <c r="AU48" s="15">
        <f t="shared" si="212"/>
        <v>43.551200000000001</v>
      </c>
      <c r="AV48" s="15">
        <f t="shared" si="212"/>
        <v>43.986711999999997</v>
      </c>
      <c r="AW48" s="96">
        <f t="shared" si="212"/>
        <v>44.42657912</v>
      </c>
      <c r="AX48" s="15">
        <f t="shared" si="212"/>
        <v>48.730499999999999</v>
      </c>
      <c r="AY48" s="15">
        <f t="shared" si="212"/>
        <v>48.730499999999999</v>
      </c>
      <c r="AZ48" s="15">
        <f t="shared" si="212"/>
        <v>56.160000000000004</v>
      </c>
      <c r="BA48" s="15">
        <f t="shared" si="212"/>
        <v>52.998400000000004</v>
      </c>
      <c r="BB48" s="15">
        <f t="shared" si="212"/>
        <v>52.998400000000004</v>
      </c>
      <c r="BC48" s="15">
        <f t="shared" si="212"/>
        <v>52.998400000000004</v>
      </c>
      <c r="BD48" s="15">
        <f t="shared" si="212"/>
        <v>52.998400000000004</v>
      </c>
      <c r="BE48" s="15">
        <f t="shared" si="212"/>
        <v>52.998400000000004</v>
      </c>
      <c r="BF48" s="15">
        <f t="shared" si="212"/>
        <v>53.528384000000003</v>
      </c>
      <c r="BG48" s="15">
        <f t="shared" si="212"/>
        <v>53.528384000000003</v>
      </c>
      <c r="BH48" s="15">
        <f t="shared" si="212"/>
        <v>54.063667840000001</v>
      </c>
      <c r="BI48" s="96">
        <f t="shared" si="212"/>
        <v>54.604304518399999</v>
      </c>
      <c r="BJ48" s="15">
        <f t="shared" si="212"/>
        <v>56.227499999999999</v>
      </c>
      <c r="BK48" s="15">
        <f t="shared" si="212"/>
        <v>56.227499999999999</v>
      </c>
      <c r="BL48" s="15">
        <f t="shared" si="212"/>
        <v>64.800000000000011</v>
      </c>
      <c r="BM48" s="15">
        <f t="shared" si="212"/>
        <v>62.375040000000006</v>
      </c>
      <c r="BN48" s="15">
        <f t="shared" si="212"/>
        <v>62.375040000000006</v>
      </c>
      <c r="BO48" s="15">
        <f t="shared" si="212"/>
        <v>62.375040000000006</v>
      </c>
      <c r="BP48" s="15">
        <f t="shared" si="212"/>
        <v>62.986560000000011</v>
      </c>
      <c r="BQ48" s="15">
        <f t="shared" si="212"/>
        <v>62.986560000000011</v>
      </c>
      <c r="BR48" s="15">
        <f t="shared" si="212"/>
        <v>64.851696000000004</v>
      </c>
      <c r="BS48" s="15">
        <f t="shared" si="212"/>
        <v>64.851696000000004</v>
      </c>
      <c r="BT48" s="15">
        <f t="shared" si="212"/>
        <v>65.500212959999999</v>
      </c>
      <c r="BU48" s="96">
        <f t="shared" si="212"/>
        <v>66.155215089600006</v>
      </c>
      <c r="BV48" s="15">
        <f t="shared" si="212"/>
        <v>63.724500000000006</v>
      </c>
      <c r="BW48" s="15">
        <f t="shared" si="212"/>
        <v>63.724500000000006</v>
      </c>
      <c r="BX48" s="15">
        <f t="shared" si="212"/>
        <v>73.440000000000012</v>
      </c>
      <c r="BY48" s="15">
        <f t="shared" si="212"/>
        <v>70.69171200000001</v>
      </c>
      <c r="BZ48" s="15">
        <f t="shared" si="212"/>
        <v>74.226297600000009</v>
      </c>
      <c r="CA48" s="15">
        <f t="shared" si="212"/>
        <v>74.226297600000009</v>
      </c>
      <c r="CB48" s="15">
        <f t="shared" si="212"/>
        <v>74.954006400000026</v>
      </c>
      <c r="CC48" s="15">
        <f t="shared" si="212"/>
        <v>74.954006400000026</v>
      </c>
      <c r="CD48" s="15">
        <f t="shared" si="212"/>
        <v>77.173518240000021</v>
      </c>
      <c r="CE48" s="15">
        <f t="shared" si="212"/>
        <v>77.173518240000021</v>
      </c>
      <c r="CF48" s="15">
        <f t="shared" si="212"/>
        <v>77.9452534224</v>
      </c>
      <c r="CG48" s="96">
        <f t="shared" si="212"/>
        <v>78.724705956624007</v>
      </c>
      <c r="CH48" s="15">
        <f t="shared" si="212"/>
        <v>71.221500000000006</v>
      </c>
      <c r="CI48" s="15">
        <f t="shared" si="212"/>
        <v>71.221500000000006</v>
      </c>
      <c r="CJ48" s="15">
        <f t="shared" si="212"/>
        <v>82.080000000000013</v>
      </c>
      <c r="CK48" s="15">
        <f t="shared" si="212"/>
        <v>79.008384000000007</v>
      </c>
      <c r="CL48" s="15">
        <f t="shared" ref="CL48:CS48" si="213">CL33*CL59</f>
        <v>82.958803200000006</v>
      </c>
      <c r="CM48" s="15">
        <f t="shared" si="213"/>
        <v>82.958803200000006</v>
      </c>
      <c r="CN48" s="15">
        <f t="shared" si="213"/>
        <v>83.772124800000029</v>
      </c>
      <c r="CO48" s="15">
        <f t="shared" si="213"/>
        <v>83.772124800000029</v>
      </c>
      <c r="CP48" s="15">
        <f t="shared" si="213"/>
        <v>86.252755680000021</v>
      </c>
      <c r="CQ48" s="15">
        <f t="shared" si="213"/>
        <v>86.252755680000021</v>
      </c>
      <c r="CR48" s="15">
        <f t="shared" si="213"/>
        <v>88.857588901536005</v>
      </c>
      <c r="CS48" s="96">
        <f t="shared" si="213"/>
        <v>89.746164790551376</v>
      </c>
    </row>
    <row r="49" spans="1:97" s="15" customFormat="1" x14ac:dyDescent="0.25">
      <c r="A49" s="15" t="s">
        <v>5</v>
      </c>
      <c r="B49" s="15">
        <v>45</v>
      </c>
      <c r="C49" s="15">
        <v>20</v>
      </c>
      <c r="D49" s="15">
        <v>61</v>
      </c>
      <c r="E49" s="15">
        <v>76</v>
      </c>
      <c r="F49" s="15">
        <v>73</v>
      </c>
      <c r="G49" s="15">
        <v>107</v>
      </c>
      <c r="H49" s="15">
        <v>95</v>
      </c>
      <c r="I49" s="15">
        <v>76</v>
      </c>
      <c r="J49" s="15">
        <v>79</v>
      </c>
      <c r="K49" s="15">
        <v>71</v>
      </c>
      <c r="L49" s="15">
        <v>120</v>
      </c>
      <c r="M49" s="96">
        <v>115</v>
      </c>
      <c r="N49" s="15">
        <v>13</v>
      </c>
      <c r="O49" s="15">
        <v>23</v>
      </c>
      <c r="P49" s="15">
        <v>114</v>
      </c>
      <c r="Q49" s="15">
        <v>69</v>
      </c>
      <c r="R49" s="15">
        <v>74</v>
      </c>
      <c r="S49" s="15">
        <v>116</v>
      </c>
      <c r="T49" s="24">
        <v>79</v>
      </c>
      <c r="U49" s="24">
        <v>75</v>
      </c>
      <c r="V49" s="24">
        <f t="shared" ref="V49:Y54" si="214">V34*V60</f>
        <v>145.7655264288</v>
      </c>
      <c r="W49" s="24">
        <f t="shared" si="214"/>
        <v>173.85510915071998</v>
      </c>
      <c r="X49" s="24">
        <f t="shared" si="214"/>
        <v>199.00674714250238</v>
      </c>
      <c r="Y49" s="145">
        <f t="shared" si="214"/>
        <v>210.76353983246401</v>
      </c>
      <c r="Z49" s="15">
        <f t="shared" ref="Z49:CK49" si="215">Z34*Z60</f>
        <v>26.936755122449057</v>
      </c>
      <c r="AA49" s="15">
        <f t="shared" si="215"/>
        <v>28.12654659612274</v>
      </c>
      <c r="AB49" s="15">
        <f t="shared" si="215"/>
        <v>153.42786854148477</v>
      </c>
      <c r="AC49" s="15">
        <f t="shared" si="215"/>
        <v>140.10125897399968</v>
      </c>
      <c r="AD49" s="15">
        <f t="shared" si="215"/>
        <v>171.33225431305192</v>
      </c>
      <c r="AE49" s="15">
        <f t="shared" si="215"/>
        <v>209.53382983670483</v>
      </c>
      <c r="AF49" s="15">
        <f t="shared" si="215"/>
        <v>158.32788189600944</v>
      </c>
      <c r="AG49" s="15">
        <f t="shared" si="215"/>
        <v>190.17049417597897</v>
      </c>
      <c r="AH49" s="15">
        <f t="shared" si="215"/>
        <v>231.47596830948547</v>
      </c>
      <c r="AI49" s="15">
        <f t="shared" si="215"/>
        <v>183.77822507541495</v>
      </c>
      <c r="AJ49" s="15">
        <f t="shared" si="215"/>
        <v>210.10138507383095</v>
      </c>
      <c r="AK49" s="96">
        <f t="shared" si="215"/>
        <v>251.78909313301224</v>
      </c>
      <c r="AL49" s="15">
        <f t="shared" si="215"/>
        <v>34.159985567519996</v>
      </c>
      <c r="AM49" s="15">
        <f t="shared" si="215"/>
        <v>35.665989748364886</v>
      </c>
      <c r="AN49" s="15">
        <f t="shared" si="215"/>
        <v>229.80691640252476</v>
      </c>
      <c r="AO49" s="15">
        <f t="shared" si="215"/>
        <v>230.69309110390267</v>
      </c>
      <c r="AP49" s="15">
        <f t="shared" si="215"/>
        <v>242.9733489574634</v>
      </c>
      <c r="AQ49" s="15">
        <f t="shared" si="215"/>
        <v>281.57132077679529</v>
      </c>
      <c r="AR49" s="15">
        <f t="shared" si="215"/>
        <v>247.195835762325</v>
      </c>
      <c r="AS49" s="15">
        <f t="shared" si="215"/>
        <v>262.68158280145872</v>
      </c>
      <c r="AT49" s="15">
        <f t="shared" si="215"/>
        <v>304.56549235497368</v>
      </c>
      <c r="AU49" s="15">
        <f t="shared" si="215"/>
        <v>267.71914812872711</v>
      </c>
      <c r="AV49" s="15">
        <f t="shared" si="215"/>
        <v>284.92637298097077</v>
      </c>
      <c r="AW49" s="96">
        <f t="shared" si="215"/>
        <v>303.03185226636549</v>
      </c>
      <c r="AX49" s="15">
        <f t="shared" si="215"/>
        <v>36.853108116550523</v>
      </c>
      <c r="AY49" s="15">
        <f t="shared" si="215"/>
        <v>38.384752499316654</v>
      </c>
      <c r="AZ49" s="15">
        <f t="shared" si="215"/>
        <v>301.3321891956756</v>
      </c>
      <c r="BA49" s="15">
        <f t="shared" si="215"/>
        <v>269.24454482008645</v>
      </c>
      <c r="BB49" s="15">
        <f t="shared" si="215"/>
        <v>280.73901679403582</v>
      </c>
      <c r="BC49" s="15">
        <f t="shared" si="215"/>
        <v>310.76769131599622</v>
      </c>
      <c r="BD49" s="15">
        <f t="shared" si="215"/>
        <v>282.51547931082496</v>
      </c>
      <c r="BE49" s="15">
        <f t="shared" si="215"/>
        <v>297.83171799084158</v>
      </c>
      <c r="BF49" s="15">
        <f t="shared" si="215"/>
        <v>330.48805180489126</v>
      </c>
      <c r="BG49" s="15">
        <f t="shared" si="215"/>
        <v>302.22546616170632</v>
      </c>
      <c r="BH49" s="15">
        <f t="shared" si="215"/>
        <v>319.74973543585401</v>
      </c>
      <c r="BI49" s="96">
        <f t="shared" si="215"/>
        <v>355.51828367441692</v>
      </c>
      <c r="BJ49" s="15">
        <f t="shared" si="215"/>
        <v>43.661007823241178</v>
      </c>
      <c r="BK49" s="15">
        <f t="shared" si="215"/>
        <v>45.494725499746181</v>
      </c>
      <c r="BL49" s="15">
        <f t="shared" si="215"/>
        <v>344.58750675585316</v>
      </c>
      <c r="BM49" s="15">
        <f t="shared" si="215"/>
        <v>311.09107371738742</v>
      </c>
      <c r="BN49" s="15">
        <f t="shared" si="215"/>
        <v>322.80545956247971</v>
      </c>
      <c r="BO49" s="15">
        <f t="shared" si="215"/>
        <v>338.14313454066132</v>
      </c>
      <c r="BP49" s="15">
        <f t="shared" si="215"/>
        <v>319.49711388577907</v>
      </c>
      <c r="BQ49" s="15">
        <f t="shared" si="215"/>
        <v>335.06565602564223</v>
      </c>
      <c r="BR49" s="15">
        <f t="shared" si="215"/>
        <v>358.46329638486606</v>
      </c>
      <c r="BS49" s="15">
        <f t="shared" si="215"/>
        <v>336.60686388727737</v>
      </c>
      <c r="BT49" s="15">
        <f t="shared" si="215"/>
        <v>354.33177187982875</v>
      </c>
      <c r="BU49" s="96">
        <f t="shared" si="215"/>
        <v>372.97094077798039</v>
      </c>
      <c r="BV49" s="15">
        <f t="shared" si="215"/>
        <v>49.589209254487145</v>
      </c>
      <c r="BW49" s="15">
        <f t="shared" si="215"/>
        <v>51.694046477701413</v>
      </c>
      <c r="BX49" s="15">
        <f t="shared" si="215"/>
        <v>392.32461261088508</v>
      </c>
      <c r="BY49" s="15">
        <f t="shared" si="215"/>
        <v>360.13094447960151</v>
      </c>
      <c r="BZ49" s="15">
        <f t="shared" si="215"/>
        <v>373.46958997285196</v>
      </c>
      <c r="CA49" s="15">
        <f t="shared" si="215"/>
        <v>391.07037400568782</v>
      </c>
      <c r="CB49" s="15">
        <f t="shared" si="215"/>
        <v>374.94239203347314</v>
      </c>
      <c r="CC49" s="15">
        <f t="shared" si="215"/>
        <v>392.72655789674758</v>
      </c>
      <c r="CD49" s="15">
        <f t="shared" si="215"/>
        <v>419.68362842469872</v>
      </c>
      <c r="CE49" s="15">
        <f t="shared" si="215"/>
        <v>400.2468145483017</v>
      </c>
      <c r="CF49" s="15">
        <f t="shared" si="215"/>
        <v>420.58382928296248</v>
      </c>
      <c r="CG49" s="96">
        <f t="shared" si="215"/>
        <v>442.01580733022746</v>
      </c>
      <c r="CH49" s="15">
        <f t="shared" si="215"/>
        <v>55.72737048848095</v>
      </c>
      <c r="CI49" s="15">
        <f t="shared" si="215"/>
        <v>58.039288045033878</v>
      </c>
      <c r="CJ49" s="15">
        <f t="shared" si="215"/>
        <v>441.19736340642993</v>
      </c>
      <c r="CK49" s="15">
        <f t="shared" si="215"/>
        <v>404.67752240154624</v>
      </c>
      <c r="CL49" s="15">
        <f t="shared" ref="CL49:CS49" si="216">CL34*CL60</f>
        <v>419.46699026091818</v>
      </c>
      <c r="CM49" s="15">
        <f t="shared" si="216"/>
        <v>439.09981662566264</v>
      </c>
      <c r="CN49" s="15">
        <f t="shared" si="216"/>
        <v>420.94660252385313</v>
      </c>
      <c r="CO49" s="15">
        <f t="shared" si="216"/>
        <v>440.78690375183345</v>
      </c>
      <c r="CP49" s="15">
        <f t="shared" si="216"/>
        <v>470.93483125540234</v>
      </c>
      <c r="CQ49" s="15">
        <f t="shared" si="216"/>
        <v>449.10897443936096</v>
      </c>
      <c r="CR49" s="15">
        <f t="shared" si="216"/>
        <v>481.31358518787607</v>
      </c>
      <c r="CS49" s="96">
        <f t="shared" si="216"/>
        <v>505.84542088217341</v>
      </c>
    </row>
    <row r="50" spans="1:97" s="15" customFormat="1" x14ac:dyDescent="0.25">
      <c r="A50" s="15" t="s">
        <v>6</v>
      </c>
      <c r="B50" s="15">
        <v>60</v>
      </c>
      <c r="C50" s="15">
        <v>42</v>
      </c>
      <c r="D50" s="15">
        <v>21</v>
      </c>
      <c r="E50" s="15">
        <v>72</v>
      </c>
      <c r="F50" s="15">
        <v>80</v>
      </c>
      <c r="G50" s="15">
        <v>71</v>
      </c>
      <c r="H50" s="15">
        <v>79</v>
      </c>
      <c r="I50" s="15">
        <v>49</v>
      </c>
      <c r="J50" s="15">
        <v>63</v>
      </c>
      <c r="K50" s="15">
        <v>63</v>
      </c>
      <c r="L50" s="15">
        <v>48</v>
      </c>
      <c r="M50" s="96">
        <v>125</v>
      </c>
      <c r="N50" s="15">
        <v>37</v>
      </c>
      <c r="O50" s="15">
        <v>14</v>
      </c>
      <c r="P50" s="15">
        <v>24</v>
      </c>
      <c r="Q50" s="15">
        <v>87</v>
      </c>
      <c r="R50" s="15">
        <v>59</v>
      </c>
      <c r="S50" s="15">
        <v>68</v>
      </c>
      <c r="T50" s="24">
        <v>85</v>
      </c>
      <c r="U50" s="24">
        <v>70</v>
      </c>
      <c r="V50" s="24">
        <f t="shared" si="214"/>
        <v>76.16</v>
      </c>
      <c r="W50" s="24">
        <f t="shared" si="214"/>
        <v>122.12787349439999</v>
      </c>
      <c r="X50" s="24">
        <f t="shared" si="214"/>
        <v>164.19649197568</v>
      </c>
      <c r="Y50" s="145">
        <f t="shared" si="214"/>
        <v>183.29568815756795</v>
      </c>
      <c r="Z50" s="15">
        <f t="shared" ref="Z50:CK50" si="217">Z35*Z61</f>
        <v>79.036327437173995</v>
      </c>
      <c r="AA50" s="15">
        <f t="shared" si="217"/>
        <v>26.936755122449057</v>
      </c>
      <c r="AB50" s="15">
        <f t="shared" si="217"/>
        <v>46.877577660204565</v>
      </c>
      <c r="AC50" s="15">
        <f t="shared" si="217"/>
        <v>105.20768128558956</v>
      </c>
      <c r="AD50" s="15">
        <f t="shared" si="217"/>
        <v>101.07305111695692</v>
      </c>
      <c r="AE50" s="15">
        <f t="shared" si="217"/>
        <v>123.60398346870174</v>
      </c>
      <c r="AF50" s="15">
        <f t="shared" si="217"/>
        <v>151.16369152505135</v>
      </c>
      <c r="AG50" s="15">
        <f t="shared" si="217"/>
        <v>114.22225765354969</v>
      </c>
      <c r="AH50" s="15">
        <f t="shared" si="217"/>
        <v>137.19442794124197</v>
      </c>
      <c r="AI50" s="15">
        <f t="shared" si="217"/>
        <v>166.99337713755736</v>
      </c>
      <c r="AJ50" s="15">
        <f t="shared" si="217"/>
        <v>132.58286237583508</v>
      </c>
      <c r="AK50" s="96">
        <f t="shared" si="217"/>
        <v>151.57314208897805</v>
      </c>
      <c r="AL50" s="15">
        <f t="shared" si="217"/>
        <v>105.88101034581278</v>
      </c>
      <c r="AM50" s="15">
        <f t="shared" si="217"/>
        <v>34.159985567519996</v>
      </c>
      <c r="AN50" s="15">
        <f t="shared" si="217"/>
        <v>58.277761026740009</v>
      </c>
      <c r="AO50" s="15">
        <f t="shared" si="217"/>
        <v>160.86484148176734</v>
      </c>
      <c r="AP50" s="15">
        <f t="shared" si="217"/>
        <v>164.78077935993051</v>
      </c>
      <c r="AQ50" s="15">
        <f t="shared" si="217"/>
        <v>175.28791603359861</v>
      </c>
      <c r="AR50" s="15">
        <f t="shared" si="217"/>
        <v>201.12237198342524</v>
      </c>
      <c r="AS50" s="15">
        <f t="shared" si="217"/>
        <v>178.33413865710591</v>
      </c>
      <c r="AT50" s="15">
        <f t="shared" si="217"/>
        <v>189.50599902105236</v>
      </c>
      <c r="AU50" s="15">
        <f t="shared" si="217"/>
        <v>217.54678025355267</v>
      </c>
      <c r="AV50" s="15">
        <f t="shared" si="217"/>
        <v>193.14024257858173</v>
      </c>
      <c r="AW50" s="96">
        <f t="shared" si="217"/>
        <v>205.55402622198611</v>
      </c>
      <c r="AX50" s="15">
        <f t="shared" si="217"/>
        <v>135.04173882108591</v>
      </c>
      <c r="AY50" s="15">
        <f t="shared" si="217"/>
        <v>36.853108116550523</v>
      </c>
      <c r="AZ50" s="15">
        <f t="shared" si="217"/>
        <v>64.512189074481782</v>
      </c>
      <c r="BA50" s="15">
        <f t="shared" si="217"/>
        <v>203.12021642078875</v>
      </c>
      <c r="BB50" s="15">
        <f t="shared" si="217"/>
        <v>192.31753201434751</v>
      </c>
      <c r="BC50" s="15">
        <f t="shared" si="217"/>
        <v>202.53314782998302</v>
      </c>
      <c r="BD50" s="15">
        <f t="shared" si="217"/>
        <v>221.97692236856875</v>
      </c>
      <c r="BE50" s="15">
        <f t="shared" si="217"/>
        <v>203.81473864566658</v>
      </c>
      <c r="BF50" s="15">
        <f t="shared" si="217"/>
        <v>214.86431083625004</v>
      </c>
      <c r="BG50" s="15">
        <f t="shared" si="217"/>
        <v>236.06289414635097</v>
      </c>
      <c r="BH50" s="15">
        <f t="shared" si="217"/>
        <v>218.03408630237391</v>
      </c>
      <c r="BI50" s="96">
        <f t="shared" si="217"/>
        <v>230.6765948501519</v>
      </c>
      <c r="BJ50" s="15">
        <f t="shared" si="217"/>
        <v>152.33803251468811</v>
      </c>
      <c r="BK50" s="15">
        <f t="shared" si="217"/>
        <v>43.661007823241178</v>
      </c>
      <c r="BL50" s="15">
        <f t="shared" si="217"/>
        <v>76.461723528985175</v>
      </c>
      <c r="BM50" s="15">
        <f t="shared" si="217"/>
        <v>236.92305464502439</v>
      </c>
      <c r="BN50" s="15">
        <f t="shared" si="217"/>
        <v>222.2079097981339</v>
      </c>
      <c r="BO50" s="15">
        <f t="shared" si="217"/>
        <v>232.88108154150322</v>
      </c>
      <c r="BP50" s="15">
        <f t="shared" si="217"/>
        <v>243.89875950761987</v>
      </c>
      <c r="BQ50" s="15">
        <f t="shared" si="217"/>
        <v>230.49434644616923</v>
      </c>
      <c r="BR50" s="15">
        <f t="shared" si="217"/>
        <v>246.41964508681946</v>
      </c>
      <c r="BS50" s="15">
        <f t="shared" si="217"/>
        <v>256.04521170347584</v>
      </c>
      <c r="BT50" s="15">
        <f t="shared" si="217"/>
        <v>242.83780894725018</v>
      </c>
      <c r="BU50" s="96">
        <f t="shared" si="217"/>
        <v>255.6250639990194</v>
      </c>
      <c r="BV50" s="15">
        <f t="shared" si="217"/>
        <v>159.81641989277637</v>
      </c>
      <c r="BW50" s="15">
        <f t="shared" si="217"/>
        <v>49.589209254487145</v>
      </c>
      <c r="BX50" s="15">
        <f t="shared" si="217"/>
        <v>86.880750382691446</v>
      </c>
      <c r="BY50" s="15">
        <f t="shared" si="217"/>
        <v>269.74496698179524</v>
      </c>
      <c r="BZ50" s="15">
        <f t="shared" si="217"/>
        <v>257.23638891400117</v>
      </c>
      <c r="CA50" s="15">
        <f t="shared" si="217"/>
        <v>269.43163276612893</v>
      </c>
      <c r="CB50" s="15">
        <f t="shared" si="217"/>
        <v>282.07456948589527</v>
      </c>
      <c r="CC50" s="15">
        <f t="shared" si="217"/>
        <v>270.49415425271991</v>
      </c>
      <c r="CD50" s="15">
        <f t="shared" si="217"/>
        <v>288.82559961823915</v>
      </c>
      <c r="CE50" s="15">
        <f t="shared" si="217"/>
        <v>299.77402030335634</v>
      </c>
      <c r="CF50" s="15">
        <f t="shared" si="217"/>
        <v>288.7494876384178</v>
      </c>
      <c r="CG50" s="96">
        <f t="shared" si="217"/>
        <v>303.42119112556588</v>
      </c>
      <c r="CH50" s="15">
        <f t="shared" si="217"/>
        <v>180.38270837166294</v>
      </c>
      <c r="CI50" s="15">
        <f t="shared" si="217"/>
        <v>55.72737048848095</v>
      </c>
      <c r="CJ50" s="15">
        <f t="shared" si="217"/>
        <v>97.545021924426678</v>
      </c>
      <c r="CK50" s="15">
        <f t="shared" si="217"/>
        <v>303.34769830655432</v>
      </c>
      <c r="CL50" s="15">
        <f t="shared" ref="CL50:CS50" si="218">CL35*CL61</f>
        <v>289.05537314396167</v>
      </c>
      <c r="CM50" s="15">
        <f t="shared" si="218"/>
        <v>302.61547154537675</v>
      </c>
      <c r="CN50" s="15">
        <f t="shared" si="218"/>
        <v>316.71765484904239</v>
      </c>
      <c r="CO50" s="15">
        <f t="shared" si="218"/>
        <v>303.6829061064941</v>
      </c>
      <c r="CP50" s="15">
        <f t="shared" si="218"/>
        <v>324.17095106020764</v>
      </c>
      <c r="CQ50" s="15">
        <f t="shared" si="218"/>
        <v>336.38202232528749</v>
      </c>
      <c r="CR50" s="15">
        <f t="shared" si="218"/>
        <v>330.48004676244994</v>
      </c>
      <c r="CS50" s="96">
        <f t="shared" si="218"/>
        <v>347.23337217125351</v>
      </c>
    </row>
    <row r="51" spans="1:97" s="15" customFormat="1" x14ac:dyDescent="0.25">
      <c r="A51" s="15" t="s">
        <v>7</v>
      </c>
      <c r="B51" s="15">
        <v>60</v>
      </c>
      <c r="C51" s="15">
        <v>62</v>
      </c>
      <c r="D51" s="15">
        <v>92</v>
      </c>
      <c r="E51" s="15">
        <v>52</v>
      </c>
      <c r="F51" s="15">
        <v>72</v>
      </c>
      <c r="G51" s="15">
        <v>138</v>
      </c>
      <c r="H51" s="15">
        <v>123</v>
      </c>
      <c r="I51" s="15">
        <v>74</v>
      </c>
      <c r="J51" s="15">
        <v>110</v>
      </c>
      <c r="K51" s="15">
        <v>76</v>
      </c>
      <c r="L51" s="15">
        <v>107</v>
      </c>
      <c r="M51" s="96">
        <v>121</v>
      </c>
      <c r="N51" s="15">
        <v>50</v>
      </c>
      <c r="O51" s="15">
        <v>56</v>
      </c>
      <c r="P51" s="15">
        <v>54</v>
      </c>
      <c r="Q51" s="15">
        <v>25</v>
      </c>
      <c r="R51" s="15">
        <v>80</v>
      </c>
      <c r="S51" s="15">
        <v>99</v>
      </c>
      <c r="T51" s="24">
        <v>73</v>
      </c>
      <c r="U51" s="24">
        <v>76</v>
      </c>
      <c r="V51" s="24">
        <f t="shared" si="214"/>
        <v>51.413999999999994</v>
      </c>
      <c r="W51" s="24">
        <f t="shared" si="214"/>
        <v>47.480999999999995</v>
      </c>
      <c r="X51" s="24">
        <f t="shared" si="214"/>
        <v>89.82308115072</v>
      </c>
      <c r="Y51" s="145">
        <f t="shared" si="214"/>
        <v>114.69607895359999</v>
      </c>
      <c r="Z51" s="15">
        <f t="shared" ref="Z51:CK51" si="219">Z36*Z62</f>
        <v>59.702024142750702</v>
      </c>
      <c r="AA51" s="15">
        <f t="shared" si="219"/>
        <v>60.067608852252235</v>
      </c>
      <c r="AB51" s="15">
        <f t="shared" si="219"/>
        <v>37.531878803945688</v>
      </c>
      <c r="AC51" s="15">
        <f t="shared" si="219"/>
        <v>37.622068726973779</v>
      </c>
      <c r="AD51" s="15">
        <f t="shared" si="219"/>
        <v>88.833157770300389</v>
      </c>
      <c r="AE51" s="15">
        <f t="shared" si="219"/>
        <v>85.342041441113736</v>
      </c>
      <c r="AF51" s="15">
        <f t="shared" si="219"/>
        <v>104.36625948163298</v>
      </c>
      <c r="AG51" s="15">
        <f t="shared" si="219"/>
        <v>127.63657457609234</v>
      </c>
      <c r="AH51" s="15">
        <f t="shared" si="219"/>
        <v>96.444705472351203</v>
      </c>
      <c r="AI51" s="15">
        <f t="shared" si="219"/>
        <v>115.84148717646706</v>
      </c>
      <c r="AJ51" s="15">
        <f t="shared" si="219"/>
        <v>141.00252791986793</v>
      </c>
      <c r="AK51" s="96">
        <f t="shared" si="219"/>
        <v>111.9476656756601</v>
      </c>
      <c r="AL51" s="15">
        <f t="shared" si="219"/>
        <v>67.818010416728868</v>
      </c>
      <c r="AM51" s="15">
        <f t="shared" si="219"/>
        <v>80.469567862817698</v>
      </c>
      <c r="AN51" s="15">
        <f t="shared" si="219"/>
        <v>46.662986820991371</v>
      </c>
      <c r="AO51" s="15">
        <f t="shared" si="219"/>
        <v>47.745804053987548</v>
      </c>
      <c r="AP51" s="15">
        <f t="shared" si="219"/>
        <v>134.48300747875749</v>
      </c>
      <c r="AQ51" s="15">
        <f t="shared" si="219"/>
        <v>139.1342988603509</v>
      </c>
      <c r="AR51" s="15">
        <f t="shared" si="219"/>
        <v>146.54069780408841</v>
      </c>
      <c r="AS51" s="15">
        <f t="shared" si="219"/>
        <v>169.81968600792487</v>
      </c>
      <c r="AT51" s="15">
        <f t="shared" si="219"/>
        <v>150.57821331651391</v>
      </c>
      <c r="AU51" s="15">
        <f t="shared" si="219"/>
        <v>158.42701518159976</v>
      </c>
      <c r="AV51" s="15">
        <f t="shared" si="219"/>
        <v>183.68779937488972</v>
      </c>
      <c r="AW51" s="96">
        <f t="shared" si="219"/>
        <v>163.07989522365122</v>
      </c>
      <c r="AX51" s="15">
        <f t="shared" si="219"/>
        <v>97.46470142215658</v>
      </c>
      <c r="AY51" s="15">
        <f t="shared" si="219"/>
        <v>102.63172150402526</v>
      </c>
      <c r="AZ51" s="15">
        <f t="shared" si="219"/>
        <v>51.780165353674349</v>
      </c>
      <c r="BA51" s="15">
        <f t="shared" si="219"/>
        <v>50.896007514388039</v>
      </c>
      <c r="BB51" s="15">
        <f t="shared" si="219"/>
        <v>169.80850092777936</v>
      </c>
      <c r="BC51" s="15">
        <f t="shared" si="219"/>
        <v>162.3852313316344</v>
      </c>
      <c r="BD51" s="15">
        <f t="shared" si="219"/>
        <v>169.31771158586577</v>
      </c>
      <c r="BE51" s="15">
        <f t="shared" si="219"/>
        <v>187.42843417112468</v>
      </c>
      <c r="BF51" s="15">
        <f t="shared" si="219"/>
        <v>172.09301272285501</v>
      </c>
      <c r="BG51" s="15">
        <f t="shared" si="219"/>
        <v>179.626563859105</v>
      </c>
      <c r="BH51" s="15">
        <f t="shared" si="219"/>
        <v>199.32206530141286</v>
      </c>
      <c r="BI51" s="96">
        <f t="shared" si="219"/>
        <v>184.09926111027238</v>
      </c>
      <c r="BJ51" s="15">
        <f t="shared" si="219"/>
        <v>105.16992434551622</v>
      </c>
      <c r="BK51" s="15">
        <f t="shared" si="219"/>
        <v>115.77690471116294</v>
      </c>
      <c r="BL51" s="15">
        <f t="shared" si="219"/>
        <v>61.345550487780876</v>
      </c>
      <c r="BM51" s="15">
        <f t="shared" si="219"/>
        <v>61.529897548776724</v>
      </c>
      <c r="BN51" s="15">
        <f t="shared" si="219"/>
        <v>198.0676736832404</v>
      </c>
      <c r="BO51" s="15">
        <f t="shared" si="219"/>
        <v>187.62347071715232</v>
      </c>
      <c r="BP51" s="15">
        <f t="shared" si="219"/>
        <v>196.59729577819374</v>
      </c>
      <c r="BQ51" s="15">
        <f t="shared" si="219"/>
        <v>205.93835657785388</v>
      </c>
      <c r="BR51" s="15">
        <f t="shared" si="219"/>
        <v>198.39923949859397</v>
      </c>
      <c r="BS51" s="15">
        <f t="shared" si="219"/>
        <v>206.006823292581</v>
      </c>
      <c r="BT51" s="15">
        <f t="shared" si="219"/>
        <v>216.19433495394679</v>
      </c>
      <c r="BU51" s="96">
        <f t="shared" si="219"/>
        <v>205.04253236270009</v>
      </c>
      <c r="BV51" s="15">
        <f t="shared" si="219"/>
        <v>116.54441430895305</v>
      </c>
      <c r="BW51" s="15">
        <f t="shared" si="219"/>
        <v>121.46047911851004</v>
      </c>
      <c r="BX51" s="15">
        <f t="shared" si="219"/>
        <v>69.67492258277521</v>
      </c>
      <c r="BY51" s="15">
        <f t="shared" si="219"/>
        <v>69.914244974890892</v>
      </c>
      <c r="BZ51" s="15">
        <f t="shared" si="219"/>
        <v>225.50679239678078</v>
      </c>
      <c r="CA51" s="15">
        <f t="shared" si="219"/>
        <v>217.20011734342597</v>
      </c>
      <c r="CB51" s="15">
        <f t="shared" si="219"/>
        <v>227.45312778652774</v>
      </c>
      <c r="CC51" s="15">
        <f t="shared" si="219"/>
        <v>238.17248349111051</v>
      </c>
      <c r="CD51" s="15">
        <f t="shared" si="219"/>
        <v>232.82928765928921</v>
      </c>
      <c r="CE51" s="15">
        <f t="shared" si="219"/>
        <v>241.45820128084787</v>
      </c>
      <c r="CF51" s="15">
        <f t="shared" si="219"/>
        <v>253.11719178334192</v>
      </c>
      <c r="CG51" s="96">
        <f t="shared" si="219"/>
        <v>243.80851738237439</v>
      </c>
      <c r="CH51" s="15">
        <f t="shared" si="219"/>
        <v>131.74818453486694</v>
      </c>
      <c r="CI51" s="15">
        <f t="shared" si="219"/>
        <v>137.09085836246382</v>
      </c>
      <c r="CJ51" s="15">
        <f t="shared" si="219"/>
        <v>78.299297022470697</v>
      </c>
      <c r="CK51" s="15">
        <f t="shared" si="219"/>
        <v>78.495944485582157</v>
      </c>
      <c r="CL51" s="15">
        <f t="shared" ref="CL51:CS51" si="220">CL36*CL62</f>
        <v>253.59867578427935</v>
      </c>
      <c r="CM51" s="15">
        <f t="shared" si="220"/>
        <v>244.06679486783543</v>
      </c>
      <c r="CN51" s="15">
        <f t="shared" si="220"/>
        <v>255.46679435126762</v>
      </c>
      <c r="CO51" s="15">
        <f t="shared" si="220"/>
        <v>267.42371904833743</v>
      </c>
      <c r="CP51" s="15">
        <f t="shared" si="220"/>
        <v>261.3966830389158</v>
      </c>
      <c r="CQ51" s="15">
        <f t="shared" si="220"/>
        <v>271.00691508633349</v>
      </c>
      <c r="CR51" s="15">
        <f t="shared" si="220"/>
        <v>289.70807485799133</v>
      </c>
      <c r="CS51" s="96">
        <f t="shared" si="220"/>
        <v>279.04413228434214</v>
      </c>
    </row>
    <row r="52" spans="1:97" s="15" customFormat="1" x14ac:dyDescent="0.25">
      <c r="A52" s="15" t="s">
        <v>8</v>
      </c>
      <c r="B52" s="15">
        <v>51</v>
      </c>
      <c r="C52" s="15">
        <v>35</v>
      </c>
      <c r="D52" s="15">
        <v>58</v>
      </c>
      <c r="E52" s="15">
        <v>80</v>
      </c>
      <c r="F52" s="15">
        <v>97</v>
      </c>
      <c r="G52" s="15">
        <v>70</v>
      </c>
      <c r="H52" s="15">
        <v>71</v>
      </c>
      <c r="I52" s="15">
        <v>83</v>
      </c>
      <c r="J52" s="15">
        <v>137</v>
      </c>
      <c r="K52" s="15">
        <v>99</v>
      </c>
      <c r="L52" s="15">
        <v>91</v>
      </c>
      <c r="M52" s="96">
        <v>125</v>
      </c>
      <c r="N52" s="15">
        <v>36</v>
      </c>
      <c r="O52" s="15">
        <v>35</v>
      </c>
      <c r="P52" s="15">
        <v>84</v>
      </c>
      <c r="Q52" s="15">
        <v>76</v>
      </c>
      <c r="R52" s="15">
        <v>49</v>
      </c>
      <c r="S52" s="15">
        <v>50</v>
      </c>
      <c r="T52" s="24">
        <v>61</v>
      </c>
      <c r="U52" s="24">
        <v>80</v>
      </c>
      <c r="V52" s="24">
        <f t="shared" si="214"/>
        <v>94.445999999999998</v>
      </c>
      <c r="W52" s="24">
        <f t="shared" si="214"/>
        <v>92.667000000000016</v>
      </c>
      <c r="X52" s="24">
        <f t="shared" si="214"/>
        <v>121.352</v>
      </c>
      <c r="Y52" s="145">
        <f t="shared" si="214"/>
        <v>157.342176448</v>
      </c>
      <c r="Z52" s="15">
        <f t="shared" ref="Z52:CK52" si="221">Z37*Z63</f>
        <v>80.491730456959999</v>
      </c>
      <c r="AA52" s="15">
        <f t="shared" si="221"/>
        <v>99.338970340198401</v>
      </c>
      <c r="AB52" s="15">
        <f t="shared" si="221"/>
        <v>194.01785482162745</v>
      </c>
      <c r="AC52" s="15">
        <f t="shared" si="221"/>
        <v>142.85722781811941</v>
      </c>
      <c r="AD52" s="15">
        <f t="shared" si="221"/>
        <v>103.29586554028734</v>
      </c>
      <c r="AE52" s="15">
        <f t="shared" si="221"/>
        <v>103.94773782664836</v>
      </c>
      <c r="AF52" s="15">
        <f t="shared" si="221"/>
        <v>134.04978557426426</v>
      </c>
      <c r="AG52" s="15">
        <f t="shared" si="221"/>
        <v>172.40646657131009</v>
      </c>
      <c r="AH52" s="15">
        <f t="shared" si="221"/>
        <v>198.44092382195439</v>
      </c>
      <c r="AI52" s="15">
        <f t="shared" si="221"/>
        <v>201.17451766678414</v>
      </c>
      <c r="AJ52" s="15">
        <f t="shared" si="221"/>
        <v>207.87902589067807</v>
      </c>
      <c r="AK52" s="96">
        <f t="shared" si="221"/>
        <v>220.7103323280067</v>
      </c>
      <c r="AL52" s="15">
        <f t="shared" si="221"/>
        <v>122.13315894423707</v>
      </c>
      <c r="AM52" s="15">
        <f t="shared" si="221"/>
        <v>124.4965644175731</v>
      </c>
      <c r="AN52" s="15">
        <f t="shared" si="221"/>
        <v>228.78781707830208</v>
      </c>
      <c r="AO52" s="15">
        <f t="shared" si="221"/>
        <v>178.68885368340656</v>
      </c>
      <c r="AP52" s="15">
        <f t="shared" si="221"/>
        <v>133.7104942886761</v>
      </c>
      <c r="AQ52" s="15">
        <f t="shared" si="221"/>
        <v>146.52410651677516</v>
      </c>
      <c r="AR52" s="15">
        <f t="shared" si="221"/>
        <v>202.66870274567543</v>
      </c>
      <c r="AS52" s="15">
        <f t="shared" si="221"/>
        <v>257.58473914801709</v>
      </c>
      <c r="AT52" s="15">
        <f t="shared" si="221"/>
        <v>281.63812938014513</v>
      </c>
      <c r="AU52" s="15">
        <f t="shared" si="221"/>
        <v>284.3972338209627</v>
      </c>
      <c r="AV52" s="15">
        <f t="shared" si="221"/>
        <v>291.45157501393936</v>
      </c>
      <c r="AW52" s="96">
        <f t="shared" si="221"/>
        <v>304.63115758978682</v>
      </c>
      <c r="AX52" s="15">
        <f t="shared" si="221"/>
        <v>177.76279120722094</v>
      </c>
      <c r="AY52" s="15">
        <f t="shared" si="221"/>
        <v>180.57240237884423</v>
      </c>
      <c r="AZ52" s="15">
        <f t="shared" si="221"/>
        <v>327.72151452106357</v>
      </c>
      <c r="BA52" s="15">
        <f t="shared" si="221"/>
        <v>229.48560781554045</v>
      </c>
      <c r="BB52" s="15">
        <f t="shared" si="221"/>
        <v>157.0538906177984</v>
      </c>
      <c r="BC52" s="15">
        <f t="shared" si="221"/>
        <v>174.66116310331199</v>
      </c>
      <c r="BD52" s="15">
        <f t="shared" si="221"/>
        <v>241.84229492580866</v>
      </c>
      <c r="BE52" s="15">
        <f t="shared" si="221"/>
        <v>306.21364070012589</v>
      </c>
      <c r="BF52" s="15">
        <f t="shared" si="221"/>
        <v>320.15573208622521</v>
      </c>
      <c r="BG52" s="15">
        <f t="shared" si="221"/>
        <v>321.94930193441417</v>
      </c>
      <c r="BH52" s="15">
        <f t="shared" si="221"/>
        <v>328.58653005817661</v>
      </c>
      <c r="BI52" s="96">
        <f t="shared" si="221"/>
        <v>339.88945141340383</v>
      </c>
      <c r="BJ52" s="15">
        <f t="shared" si="221"/>
        <v>190.46503878743275</v>
      </c>
      <c r="BK52" s="15">
        <f t="shared" si="221"/>
        <v>193.2362315035204</v>
      </c>
      <c r="BL52" s="15">
        <f t="shared" si="221"/>
        <v>360.60581037597956</v>
      </c>
      <c r="BM52" s="15">
        <f t="shared" si="221"/>
        <v>261.60746004565146</v>
      </c>
      <c r="BN52" s="15">
        <f t="shared" si="221"/>
        <v>184.45924851230666</v>
      </c>
      <c r="BO52" s="15">
        <f t="shared" si="221"/>
        <v>206.11682464657898</v>
      </c>
      <c r="BP52" s="15">
        <f t="shared" si="221"/>
        <v>284.75288373977043</v>
      </c>
      <c r="BQ52" s="15">
        <f t="shared" si="221"/>
        <v>357.60463912020384</v>
      </c>
      <c r="BR52" s="15">
        <f t="shared" si="221"/>
        <v>371.15632974498328</v>
      </c>
      <c r="BS52" s="15">
        <f t="shared" si="221"/>
        <v>370.17197772490493</v>
      </c>
      <c r="BT52" s="15">
        <f t="shared" si="221"/>
        <v>374.82710250300914</v>
      </c>
      <c r="BU52" s="96">
        <f t="shared" si="221"/>
        <v>381.72105084301302</v>
      </c>
      <c r="BV52" s="15">
        <f t="shared" si="221"/>
        <v>211.91082107630464</v>
      </c>
      <c r="BW52" s="15">
        <f t="shared" si="221"/>
        <v>213.12286767545004</v>
      </c>
      <c r="BX52" s="15">
        <f t="shared" si="221"/>
        <v>391.43421663847488</v>
      </c>
      <c r="BY52" s="15">
        <f t="shared" si="221"/>
        <v>283.68891470737157</v>
      </c>
      <c r="BZ52" s="15">
        <f t="shared" si="221"/>
        <v>200.29613746218345</v>
      </c>
      <c r="CA52" s="15">
        <f t="shared" si="221"/>
        <v>234.50105793416213</v>
      </c>
      <c r="CB52" s="15">
        <f t="shared" si="221"/>
        <v>326.62111292766969</v>
      </c>
      <c r="CC52" s="15">
        <f t="shared" si="221"/>
        <v>411.86839168776169</v>
      </c>
      <c r="CD52" s="15">
        <f t="shared" si="221"/>
        <v>429.41696747747403</v>
      </c>
      <c r="CE52" s="15">
        <f t="shared" si="221"/>
        <v>430.48352956956217</v>
      </c>
      <c r="CF52" s="15">
        <f t="shared" si="221"/>
        <v>437.78323833546</v>
      </c>
      <c r="CG52" s="96">
        <f t="shared" si="221"/>
        <v>447.3665246879138</v>
      </c>
      <c r="CH52" s="15">
        <f t="shared" si="221"/>
        <v>237.72854658323675</v>
      </c>
      <c r="CI52" s="15">
        <f t="shared" si="221"/>
        <v>240.09563658146442</v>
      </c>
      <c r="CJ52" s="15">
        <f t="shared" si="221"/>
        <v>442.43735941000034</v>
      </c>
      <c r="CK52" s="15">
        <f t="shared" si="221"/>
        <v>320.15869486617862</v>
      </c>
      <c r="CL52" s="15">
        <f t="shared" ref="CL52:CS52" si="222">CL37*CL63</f>
        <v>225.58706620016</v>
      </c>
      <c r="CM52" s="15">
        <f t="shared" si="222"/>
        <v>263.60791214008327</v>
      </c>
      <c r="CN52" s="15">
        <f t="shared" si="222"/>
        <v>367.10925636896468</v>
      </c>
      <c r="CO52" s="15">
        <f t="shared" si="222"/>
        <v>462.83551442903661</v>
      </c>
      <c r="CP52" s="15">
        <f t="shared" si="222"/>
        <v>482.30918133328703</v>
      </c>
      <c r="CQ52" s="15">
        <f t="shared" si="222"/>
        <v>483.3769025001086</v>
      </c>
      <c r="CR52" s="15">
        <f t="shared" si="222"/>
        <v>501.28830145025165</v>
      </c>
      <c r="CS52" s="96">
        <f t="shared" si="222"/>
        <v>512.1496536418714</v>
      </c>
    </row>
    <row r="53" spans="1:97" s="15" customFormat="1" x14ac:dyDescent="0.25">
      <c r="A53" s="15" t="s">
        <v>1</v>
      </c>
      <c r="B53" s="15">
        <v>31</v>
      </c>
      <c r="C53" s="15">
        <v>32</v>
      </c>
      <c r="D53" s="15">
        <v>28</v>
      </c>
      <c r="E53" s="15">
        <v>60</v>
      </c>
      <c r="F53" s="15">
        <v>75</v>
      </c>
      <c r="G53" s="15">
        <v>91</v>
      </c>
      <c r="H53" s="15">
        <v>86</v>
      </c>
      <c r="I53" s="15">
        <v>75</v>
      </c>
      <c r="J53" s="15">
        <v>101</v>
      </c>
      <c r="K53" s="15">
        <v>92</v>
      </c>
      <c r="L53" s="15">
        <v>131</v>
      </c>
      <c r="M53" s="96">
        <v>142</v>
      </c>
      <c r="N53" s="15">
        <v>45</v>
      </c>
      <c r="O53" s="15">
        <v>44</v>
      </c>
      <c r="P53" s="15">
        <v>81</v>
      </c>
      <c r="Q53" s="15">
        <v>77</v>
      </c>
      <c r="R53" s="15">
        <v>69</v>
      </c>
      <c r="S53" s="15">
        <v>94</v>
      </c>
      <c r="T53" s="24">
        <v>81</v>
      </c>
      <c r="U53" s="24">
        <v>74</v>
      </c>
      <c r="V53" s="24">
        <f t="shared" si="214"/>
        <v>123.65100000000001</v>
      </c>
      <c r="W53" s="24">
        <f t="shared" si="214"/>
        <v>117.32550000000001</v>
      </c>
      <c r="X53" s="24">
        <f t="shared" si="214"/>
        <v>175.38400000000001</v>
      </c>
      <c r="Y53" s="145">
        <f t="shared" si="214"/>
        <v>292.75</v>
      </c>
      <c r="Z53" s="15">
        <f t="shared" ref="Z53:CK53" si="223">Z38*Z64</f>
        <v>139.21</v>
      </c>
      <c r="AA53" s="15">
        <f t="shared" si="223"/>
        <v>165.96000000000004</v>
      </c>
      <c r="AB53" s="15">
        <f t="shared" si="223"/>
        <v>328.94173526399999</v>
      </c>
      <c r="AC53" s="15">
        <f t="shared" si="223"/>
        <v>339.26567978096637</v>
      </c>
      <c r="AD53" s="15">
        <f t="shared" si="223"/>
        <v>342.98983098695669</v>
      </c>
      <c r="AE53" s="15">
        <f t="shared" si="223"/>
        <v>360.70218819009295</v>
      </c>
      <c r="AF53" s="15">
        <f t="shared" si="223"/>
        <v>305.5388408261058</v>
      </c>
      <c r="AG53" s="15">
        <f t="shared" si="223"/>
        <v>261.81278394877108</v>
      </c>
      <c r="AH53" s="15">
        <f t="shared" si="223"/>
        <v>262.20348887147429</v>
      </c>
      <c r="AI53" s="15">
        <f t="shared" si="223"/>
        <v>262.24709074042033</v>
      </c>
      <c r="AJ53" s="15">
        <f t="shared" si="223"/>
        <v>273.92935836041852</v>
      </c>
      <c r="AK53" s="96">
        <f t="shared" si="223"/>
        <v>332.41566043630763</v>
      </c>
      <c r="AL53" s="15">
        <f t="shared" si="223"/>
        <v>197.77153043980223</v>
      </c>
      <c r="AM53" s="15">
        <f t="shared" si="223"/>
        <v>214.77482820752957</v>
      </c>
      <c r="AN53" s="15">
        <f t="shared" si="223"/>
        <v>406.57691716170535</v>
      </c>
      <c r="AO53" s="15">
        <f t="shared" si="223"/>
        <v>397.33533741109682</v>
      </c>
      <c r="AP53" s="15">
        <f t="shared" si="223"/>
        <v>399.67204728138512</v>
      </c>
      <c r="AQ53" s="15">
        <f t="shared" si="223"/>
        <v>426.65568263932215</v>
      </c>
      <c r="AR53" s="15">
        <f t="shared" si="223"/>
        <v>368.11670489813986</v>
      </c>
      <c r="AS53" s="15">
        <f t="shared" si="223"/>
        <v>313.0665211462229</v>
      </c>
      <c r="AT53" s="15">
        <f t="shared" si="223"/>
        <v>336.97291075357873</v>
      </c>
      <c r="AU53" s="15">
        <f t="shared" si="223"/>
        <v>339.19915555304487</v>
      </c>
      <c r="AV53" s="15">
        <f t="shared" si="223"/>
        <v>358.42785174788816</v>
      </c>
      <c r="AW53" s="96">
        <f t="shared" si="223"/>
        <v>398.07279519478192</v>
      </c>
      <c r="AX53" s="15">
        <f t="shared" si="223"/>
        <v>249.58256928168547</v>
      </c>
      <c r="AY53" s="15">
        <f t="shared" si="223"/>
        <v>267.03942122385627</v>
      </c>
      <c r="AZ53" s="15">
        <f t="shared" si="223"/>
        <v>508.73584189553213</v>
      </c>
      <c r="BA53" s="15">
        <f t="shared" si="223"/>
        <v>470.34074235581318</v>
      </c>
      <c r="BB53" s="15">
        <f t="shared" si="223"/>
        <v>483.75255266641915</v>
      </c>
      <c r="BC53" s="15">
        <f t="shared" si="223"/>
        <v>507.27849364237966</v>
      </c>
      <c r="BD53" s="15">
        <f t="shared" si="223"/>
        <v>434.71832311836692</v>
      </c>
      <c r="BE53" s="15">
        <f t="shared" si="223"/>
        <v>375.19225023182128</v>
      </c>
      <c r="BF53" s="15">
        <f t="shared" si="223"/>
        <v>419.52143619595267</v>
      </c>
      <c r="BG53" s="15">
        <f t="shared" si="223"/>
        <v>447.64119349863813</v>
      </c>
      <c r="BH53" s="15">
        <f t="shared" si="223"/>
        <v>480.93157667914454</v>
      </c>
      <c r="BI53" s="96">
        <f t="shared" si="223"/>
        <v>529.20604282255579</v>
      </c>
      <c r="BJ53" s="15">
        <f t="shared" si="223"/>
        <v>329.68029389902455</v>
      </c>
      <c r="BK53" s="15">
        <f t="shared" si="223"/>
        <v>350.67742147157696</v>
      </c>
      <c r="BL53" s="15">
        <f t="shared" si="223"/>
        <v>647.94316710461703</v>
      </c>
      <c r="BM53" s="15">
        <f t="shared" si="223"/>
        <v>631.04696851240635</v>
      </c>
      <c r="BN53" s="15">
        <f t="shared" si="223"/>
        <v>643.48880373929239</v>
      </c>
      <c r="BO53" s="15">
        <f t="shared" si="223"/>
        <v>661.62465163676507</v>
      </c>
      <c r="BP53" s="15">
        <f t="shared" si="223"/>
        <v>568.87802708685649</v>
      </c>
      <c r="BQ53" s="15">
        <f t="shared" si="223"/>
        <v>484.67491953969346</v>
      </c>
      <c r="BR53" s="15">
        <f t="shared" si="223"/>
        <v>528.08386714498499</v>
      </c>
      <c r="BS53" s="15">
        <f t="shared" si="223"/>
        <v>551.04714950000914</v>
      </c>
      <c r="BT53" s="15">
        <f t="shared" si="223"/>
        <v>584.0399449622704</v>
      </c>
      <c r="BU53" s="96">
        <f t="shared" si="223"/>
        <v>641.93482331188795</v>
      </c>
      <c r="BV53" s="15">
        <f t="shared" si="223"/>
        <v>397.12537861184757</v>
      </c>
      <c r="BW53" s="15">
        <f t="shared" si="223"/>
        <v>419.24843617521003</v>
      </c>
      <c r="BX53" s="15">
        <f t="shared" si="223"/>
        <v>770.18277055959868</v>
      </c>
      <c r="BY53" s="15">
        <f t="shared" si="223"/>
        <v>743.76096532913687</v>
      </c>
      <c r="BZ53" s="15">
        <f t="shared" si="223"/>
        <v>749.68339579777387</v>
      </c>
      <c r="CA53" s="15">
        <f t="shared" si="223"/>
        <v>768.60686741722009</v>
      </c>
      <c r="CB53" s="15">
        <f t="shared" si="223"/>
        <v>659.73912659163261</v>
      </c>
      <c r="CC53" s="15">
        <f t="shared" si="223"/>
        <v>558.19957648540924</v>
      </c>
      <c r="CD53" s="15">
        <f t="shared" si="223"/>
        <v>614.48842711403393</v>
      </c>
      <c r="CE53" s="15">
        <f t="shared" si="223"/>
        <v>647.53458561440107</v>
      </c>
      <c r="CF53" s="15">
        <f t="shared" si="223"/>
        <v>688.73592341261985</v>
      </c>
      <c r="CG53" s="96">
        <f t="shared" si="223"/>
        <v>766.52651515868342</v>
      </c>
      <c r="CH53" s="15">
        <f t="shared" si="223"/>
        <v>453.61202200701808</v>
      </c>
      <c r="CI53" s="15">
        <f t="shared" si="223"/>
        <v>479.7168873056911</v>
      </c>
      <c r="CJ53" s="15">
        <f t="shared" si="223"/>
        <v>883.84049945764684</v>
      </c>
      <c r="CK53" s="15">
        <f t="shared" si="223"/>
        <v>857.46893277666925</v>
      </c>
      <c r="CL53" s="15">
        <f t="shared" ref="CL53:CS53" si="224">CL38*CL64</f>
        <v>867.67788777426506</v>
      </c>
      <c r="CM53" s="15">
        <f t="shared" si="224"/>
        <v>892.00080402293372</v>
      </c>
      <c r="CN53" s="15">
        <f t="shared" si="224"/>
        <v>765.87492608968887</v>
      </c>
      <c r="CO53" s="15">
        <f t="shared" si="224"/>
        <v>648.26056859169091</v>
      </c>
      <c r="CP53" s="15">
        <f t="shared" si="224"/>
        <v>713.40654375941483</v>
      </c>
      <c r="CQ53" s="15">
        <f t="shared" si="224"/>
        <v>750.31035428811504</v>
      </c>
      <c r="CR53" s="15">
        <f t="shared" si="224"/>
        <v>812.71135298510728</v>
      </c>
      <c r="CS53" s="96">
        <f t="shared" si="224"/>
        <v>905.37960848874081</v>
      </c>
    </row>
    <row r="54" spans="1:97" s="15" customFormat="1" x14ac:dyDescent="0.25">
      <c r="A54" s="15" t="s">
        <v>2</v>
      </c>
      <c r="B54" s="15">
        <v>21</v>
      </c>
      <c r="C54" s="15">
        <v>11</v>
      </c>
      <c r="D54" s="15">
        <v>16</v>
      </c>
      <c r="E54" s="15">
        <v>18</v>
      </c>
      <c r="F54" s="15">
        <v>26</v>
      </c>
      <c r="G54" s="15">
        <v>27</v>
      </c>
      <c r="H54" s="15">
        <v>24</v>
      </c>
      <c r="I54" s="15">
        <v>30</v>
      </c>
      <c r="J54" s="15">
        <v>61</v>
      </c>
      <c r="K54" s="15">
        <v>51</v>
      </c>
      <c r="L54" s="15">
        <v>71</v>
      </c>
      <c r="M54" s="96">
        <v>90</v>
      </c>
      <c r="N54" s="15">
        <v>27</v>
      </c>
      <c r="O54" s="15">
        <v>28</v>
      </c>
      <c r="P54" s="15">
        <v>57</v>
      </c>
      <c r="Q54" s="15">
        <v>54</v>
      </c>
      <c r="R54" s="15">
        <v>57</v>
      </c>
      <c r="S54" s="15">
        <v>106</v>
      </c>
      <c r="T54" s="24">
        <v>69</v>
      </c>
      <c r="U54" s="24">
        <v>54</v>
      </c>
      <c r="V54" s="24">
        <f t="shared" si="214"/>
        <v>105.96599999999998</v>
      </c>
      <c r="W54" s="24">
        <f t="shared" si="214"/>
        <v>103.3447</v>
      </c>
      <c r="X54" s="24">
        <f t="shared" si="214"/>
        <v>138.1908</v>
      </c>
      <c r="Y54" s="145">
        <f t="shared" si="214"/>
        <v>168</v>
      </c>
      <c r="Z54" s="15">
        <f t="shared" ref="Z54:CK54" si="225">Z39*Z65</f>
        <v>59.800000000000004</v>
      </c>
      <c r="AA54" s="15">
        <f t="shared" si="225"/>
        <v>53.6</v>
      </c>
      <c r="AB54" s="15">
        <f t="shared" si="225"/>
        <v>103.176</v>
      </c>
      <c r="AC54" s="15">
        <f t="shared" si="225"/>
        <v>97.804799999999986</v>
      </c>
      <c r="AD54" s="15">
        <f t="shared" si="225"/>
        <v>100.73756160000001</v>
      </c>
      <c r="AE54" s="15">
        <f t="shared" si="225"/>
        <v>102.02697446400001</v>
      </c>
      <c r="AF54" s="15">
        <f t="shared" si="225"/>
        <v>102.90481539839999</v>
      </c>
      <c r="AG54" s="15">
        <f t="shared" si="225"/>
        <v>115.94559726397441</v>
      </c>
      <c r="AH54" s="15">
        <f t="shared" si="225"/>
        <v>140.348872187203</v>
      </c>
      <c r="AI54" s="15">
        <f t="shared" si="225"/>
        <v>153.70696832651956</v>
      </c>
      <c r="AJ54" s="15">
        <f t="shared" si="225"/>
        <v>178.78765849666806</v>
      </c>
      <c r="AK54" s="96">
        <f t="shared" si="225"/>
        <v>204.07068816598363</v>
      </c>
      <c r="AL54" s="15">
        <f t="shared" si="225"/>
        <v>92.501588994676609</v>
      </c>
      <c r="AM54" s="15">
        <f t="shared" si="225"/>
        <v>90.413507084553814</v>
      </c>
      <c r="AN54" s="15">
        <f t="shared" si="225"/>
        <v>172.1762641337387</v>
      </c>
      <c r="AO54" s="15">
        <f t="shared" si="225"/>
        <v>170.15320031803878</v>
      </c>
      <c r="AP54" s="15">
        <f t="shared" si="225"/>
        <v>171.50764487099056</v>
      </c>
      <c r="AQ54" s="15">
        <f t="shared" si="225"/>
        <v>178.68666321845348</v>
      </c>
      <c r="AR54" s="15">
        <f t="shared" si="225"/>
        <v>174.34950354488458</v>
      </c>
      <c r="AS54" s="15">
        <f t="shared" si="225"/>
        <v>199.03827492530914</v>
      </c>
      <c r="AT54" s="15">
        <f t="shared" si="225"/>
        <v>230.79660692807548</v>
      </c>
      <c r="AU54" s="15">
        <f t="shared" si="225"/>
        <v>235.68794441366748</v>
      </c>
      <c r="AV54" s="15">
        <f t="shared" si="225"/>
        <v>248.72665282162959</v>
      </c>
      <c r="AW54" s="96">
        <f t="shared" si="225"/>
        <v>263.35887234196503</v>
      </c>
      <c r="AX54" s="15">
        <f t="shared" si="225"/>
        <v>137.58967399926891</v>
      </c>
      <c r="AY54" s="15">
        <f t="shared" si="225"/>
        <v>129.18386674235109</v>
      </c>
      <c r="AZ54" s="15">
        <f t="shared" si="225"/>
        <v>242.15256969845063</v>
      </c>
      <c r="BA54" s="15">
        <f t="shared" si="225"/>
        <v>229.61788409807616</v>
      </c>
      <c r="BB54" s="15">
        <f t="shared" si="225"/>
        <v>242.01784863911374</v>
      </c>
      <c r="BC54" s="15">
        <f t="shared" si="225"/>
        <v>259.3247092067877</v>
      </c>
      <c r="BD54" s="15">
        <f t="shared" si="225"/>
        <v>260.72027230777269</v>
      </c>
      <c r="BE54" s="15">
        <f t="shared" si="225"/>
        <v>297.87737367518486</v>
      </c>
      <c r="BF54" s="15">
        <f t="shared" si="225"/>
        <v>342.44929631813068</v>
      </c>
      <c r="BG54" s="15">
        <f t="shared" si="225"/>
        <v>349.12938946586627</v>
      </c>
      <c r="BH54" s="15">
        <f t="shared" si="225"/>
        <v>361.01963923888911</v>
      </c>
      <c r="BI54" s="96">
        <f t="shared" si="225"/>
        <v>373.55261516864948</v>
      </c>
      <c r="BJ54" s="15">
        <f t="shared" si="225"/>
        <v>185.62453465408345</v>
      </c>
      <c r="BK54" s="15">
        <f t="shared" si="225"/>
        <v>167.83347840913214</v>
      </c>
      <c r="BL54" s="15">
        <f t="shared" si="225"/>
        <v>307.79798677238966</v>
      </c>
      <c r="BM54" s="15">
        <f t="shared" si="225"/>
        <v>289.26817574453236</v>
      </c>
      <c r="BN54" s="15">
        <f t="shared" si="225"/>
        <v>291.19590717090517</v>
      </c>
      <c r="BO54" s="15">
        <f t="shared" si="225"/>
        <v>298.35987545962234</v>
      </c>
      <c r="BP54" s="15">
        <f t="shared" si="225"/>
        <v>297.51384717079833</v>
      </c>
      <c r="BQ54" s="15">
        <f t="shared" si="225"/>
        <v>340.2304656303512</v>
      </c>
      <c r="BR54" s="15">
        <f t="shared" si="225"/>
        <v>396.17042404929521</v>
      </c>
      <c r="BS54" s="15">
        <f t="shared" si="225"/>
        <v>397.91688218258008</v>
      </c>
      <c r="BT54" s="15">
        <f t="shared" si="225"/>
        <v>409.37530688281538</v>
      </c>
      <c r="BU54" s="96">
        <f t="shared" si="225"/>
        <v>424.89576475412639</v>
      </c>
      <c r="BV54" s="15">
        <f t="shared" si="225"/>
        <v>212.75886687602164</v>
      </c>
      <c r="BW54" s="15">
        <f t="shared" si="225"/>
        <v>193.04192606013396</v>
      </c>
      <c r="BX54" s="15">
        <f t="shared" si="225"/>
        <v>357.04960659912848</v>
      </c>
      <c r="BY54" s="15">
        <f t="shared" si="225"/>
        <v>340.64648857926653</v>
      </c>
      <c r="BZ54" s="15">
        <f t="shared" si="225"/>
        <v>345.10720202724269</v>
      </c>
      <c r="CA54" s="15">
        <f t="shared" si="225"/>
        <v>352.63883558097706</v>
      </c>
      <c r="CB54" s="15">
        <f t="shared" si="225"/>
        <v>349.97279066927416</v>
      </c>
      <c r="CC54" s="15">
        <f t="shared" si="225"/>
        <v>397.54764344857381</v>
      </c>
      <c r="CD54" s="15">
        <f t="shared" si="225"/>
        <v>456.4143527891805</v>
      </c>
      <c r="CE54" s="15">
        <f t="shared" si="225"/>
        <v>453.54395656956041</v>
      </c>
      <c r="CF54" s="15">
        <f t="shared" si="225"/>
        <v>462.06500915977284</v>
      </c>
      <c r="CG54" s="96">
        <f t="shared" si="225"/>
        <v>471.16884825153556</v>
      </c>
      <c r="CH54" s="15">
        <f t="shared" si="225"/>
        <v>224.60658865610898</v>
      </c>
      <c r="CI54" s="15">
        <f t="shared" si="225"/>
        <v>202.7819562749691</v>
      </c>
      <c r="CJ54" s="15">
        <f t="shared" si="225"/>
        <v>374.82630475230951</v>
      </c>
      <c r="CK54" s="15">
        <f t="shared" si="225"/>
        <v>361.74475619388198</v>
      </c>
      <c r="CL54" s="15">
        <f t="shared" ref="CL54:CS54" si="226">CL39*CL65</f>
        <v>368.98582104157919</v>
      </c>
      <c r="CM54" s="15">
        <f t="shared" si="226"/>
        <v>379.92630039705989</v>
      </c>
      <c r="CN54" s="15">
        <f t="shared" si="226"/>
        <v>384.69004903385911</v>
      </c>
      <c r="CO54" s="15">
        <f t="shared" si="226"/>
        <v>438.40266377886763</v>
      </c>
      <c r="CP54" s="15">
        <f t="shared" si="226"/>
        <v>504.57570829091259</v>
      </c>
      <c r="CQ54" s="15">
        <f t="shared" si="226"/>
        <v>504.52480398678159</v>
      </c>
      <c r="CR54" s="15">
        <f t="shared" si="226"/>
        <v>526.15219388787818</v>
      </c>
      <c r="CS54" s="96">
        <f t="shared" si="226"/>
        <v>538.3814827760981</v>
      </c>
    </row>
    <row r="55" spans="1:97" s="16" customFormat="1" x14ac:dyDescent="0.25">
      <c r="A55" s="16" t="s">
        <v>3</v>
      </c>
      <c r="B55" s="16">
        <f>SUM(B48:B54)</f>
        <v>295</v>
      </c>
      <c r="C55" s="16">
        <f t="shared" ref="C55" si="227">SUM(C48:C54)</f>
        <v>227</v>
      </c>
      <c r="D55" s="16">
        <f t="shared" ref="D55" si="228">SUM(D48:D54)</f>
        <v>306</v>
      </c>
      <c r="E55" s="16">
        <f t="shared" ref="E55" si="229">SUM(E48:E54)</f>
        <v>400</v>
      </c>
      <c r="F55" s="16">
        <f t="shared" ref="F55" si="230">SUM(F48:F54)</f>
        <v>466</v>
      </c>
      <c r="G55" s="16">
        <f t="shared" ref="G55" si="231">SUM(G48:G54)</f>
        <v>545</v>
      </c>
      <c r="H55" s="16">
        <f t="shared" ref="H55" si="232">SUM(H48:H54)</f>
        <v>516</v>
      </c>
      <c r="I55" s="16">
        <f t="shared" ref="I55" si="233">SUM(I48:I54)</f>
        <v>421</v>
      </c>
      <c r="J55" s="16">
        <f t="shared" ref="J55" si="234">SUM(J48:J54)</f>
        <v>599</v>
      </c>
      <c r="K55" s="16">
        <f t="shared" ref="K55" si="235">SUM(K48:K54)</f>
        <v>494</v>
      </c>
      <c r="L55" s="16">
        <f t="shared" ref="L55" si="236">SUM(L48:L54)</f>
        <v>610</v>
      </c>
      <c r="M55" s="97">
        <f t="shared" ref="M55" si="237">SUM(M48:M54)</f>
        <v>760</v>
      </c>
      <c r="N55" s="16">
        <f t="shared" ref="N55" si="238">SUM(N48:N54)</f>
        <v>241</v>
      </c>
      <c r="O55" s="16">
        <f t="shared" ref="O55" si="239">SUM(O48:O54)</f>
        <v>233</v>
      </c>
      <c r="P55" s="16">
        <f t="shared" ref="P55" si="240">SUM(P48:P54)</f>
        <v>461</v>
      </c>
      <c r="Q55" s="16">
        <f t="shared" ref="Q55" si="241">SUM(Q48:Q54)</f>
        <v>426</v>
      </c>
      <c r="R55" s="16">
        <f t="shared" ref="R55" si="242">SUM(R48:R54)</f>
        <v>425</v>
      </c>
      <c r="S55" s="16">
        <f t="shared" ref="S55" si="243">SUM(S48:S54)</f>
        <v>582</v>
      </c>
      <c r="T55" s="146">
        <f t="shared" ref="T55:Y55" si="244">SUM(T49:T54)</f>
        <v>448</v>
      </c>
      <c r="U55" s="146">
        <f t="shared" si="244"/>
        <v>429</v>
      </c>
      <c r="V55" s="146">
        <f t="shared" si="244"/>
        <v>597.4025264288</v>
      </c>
      <c r="W55" s="146">
        <f t="shared" si="244"/>
        <v>656.80118264511998</v>
      </c>
      <c r="X55" s="146">
        <f t="shared" si="244"/>
        <v>887.95312026890235</v>
      </c>
      <c r="Y55" s="147">
        <f t="shared" si="244"/>
        <v>1126.8474833916321</v>
      </c>
      <c r="Z55" s="16">
        <f t="shared" ref="Z55:CK55" si="245">SUM(Z49:Z54)</f>
        <v>445.17683715933373</v>
      </c>
      <c r="AA55" s="16">
        <f t="shared" si="245"/>
        <v>434.02988091102247</v>
      </c>
      <c r="AB55" s="16">
        <f t="shared" si="245"/>
        <v>863.97291509126251</v>
      </c>
      <c r="AC55" s="16">
        <f t="shared" si="245"/>
        <v>862.85871658564884</v>
      </c>
      <c r="AD55" s="16">
        <f t="shared" si="245"/>
        <v>908.26172132755335</v>
      </c>
      <c r="AE55" s="16">
        <f t="shared" si="245"/>
        <v>985.15675522726156</v>
      </c>
      <c r="AF55" s="16">
        <f t="shared" si="245"/>
        <v>956.35127470146381</v>
      </c>
      <c r="AG55" s="16">
        <f t="shared" si="245"/>
        <v>982.19417418967657</v>
      </c>
      <c r="AH55" s="16">
        <f t="shared" si="245"/>
        <v>1066.1083866037102</v>
      </c>
      <c r="AI55" s="16">
        <f t="shared" si="245"/>
        <v>1083.7416661231634</v>
      </c>
      <c r="AJ55" s="16">
        <f t="shared" si="245"/>
        <v>1144.2828181172986</v>
      </c>
      <c r="AK55" s="97">
        <f t="shared" si="245"/>
        <v>1272.5065818279486</v>
      </c>
      <c r="AL55" s="16">
        <f t="shared" si="245"/>
        <v>620.26528470877759</v>
      </c>
      <c r="AM55" s="16">
        <f t="shared" si="245"/>
        <v>579.98044288835899</v>
      </c>
      <c r="AN55" s="16">
        <f t="shared" si="245"/>
        <v>1142.2886626240022</v>
      </c>
      <c r="AO55" s="16">
        <f t="shared" si="245"/>
        <v>1185.4811280521999</v>
      </c>
      <c r="AP55" s="16">
        <f t="shared" si="245"/>
        <v>1247.1273222372033</v>
      </c>
      <c r="AQ55" s="16">
        <f t="shared" si="245"/>
        <v>1347.8599880452957</v>
      </c>
      <c r="AR55" s="16">
        <f t="shared" si="245"/>
        <v>1339.9938167385385</v>
      </c>
      <c r="AS55" s="16">
        <f t="shared" si="245"/>
        <v>1380.5249426860387</v>
      </c>
      <c r="AT55" s="16">
        <f t="shared" si="245"/>
        <v>1494.0573517543394</v>
      </c>
      <c r="AU55" s="16">
        <f t="shared" si="245"/>
        <v>1502.9772773515547</v>
      </c>
      <c r="AV55" s="16">
        <f t="shared" si="245"/>
        <v>1560.3604945178993</v>
      </c>
      <c r="AW55" s="97">
        <f t="shared" si="245"/>
        <v>1637.7285988385365</v>
      </c>
      <c r="AX55" s="16">
        <f t="shared" si="245"/>
        <v>834.29458284796829</v>
      </c>
      <c r="AY55" s="16">
        <f t="shared" si="245"/>
        <v>754.66527246494411</v>
      </c>
      <c r="AZ55" s="16">
        <f t="shared" si="245"/>
        <v>1496.234469738878</v>
      </c>
      <c r="BA55" s="16">
        <f t="shared" si="245"/>
        <v>1452.7050030246928</v>
      </c>
      <c r="BB55" s="16">
        <f t="shared" si="245"/>
        <v>1525.6893416594939</v>
      </c>
      <c r="BC55" s="16">
        <f t="shared" si="245"/>
        <v>1616.9504364300929</v>
      </c>
      <c r="BD55" s="16">
        <f t="shared" si="245"/>
        <v>1611.0910036172077</v>
      </c>
      <c r="BE55" s="16">
        <f t="shared" si="245"/>
        <v>1668.3581554147647</v>
      </c>
      <c r="BF55" s="16">
        <f t="shared" si="245"/>
        <v>1799.5718399643051</v>
      </c>
      <c r="BG55" s="16">
        <f t="shared" si="245"/>
        <v>1836.6348090660808</v>
      </c>
      <c r="BH55" s="16">
        <f t="shared" si="245"/>
        <v>1907.643633015851</v>
      </c>
      <c r="BI55" s="97">
        <f t="shared" si="245"/>
        <v>2012.9422490394504</v>
      </c>
      <c r="BJ55" s="16">
        <f t="shared" si="245"/>
        <v>1006.9388320239862</v>
      </c>
      <c r="BK55" s="16">
        <f t="shared" si="245"/>
        <v>916.67976941837981</v>
      </c>
      <c r="BL55" s="16">
        <f t="shared" si="245"/>
        <v>1798.7417450256057</v>
      </c>
      <c r="BM55" s="16">
        <f t="shared" si="245"/>
        <v>1791.4666302137787</v>
      </c>
      <c r="BN55" s="16">
        <f t="shared" si="245"/>
        <v>1862.2250024663583</v>
      </c>
      <c r="BO55" s="16">
        <f t="shared" si="245"/>
        <v>1924.7490385422834</v>
      </c>
      <c r="BP55" s="16">
        <f t="shared" si="245"/>
        <v>1911.1379271690178</v>
      </c>
      <c r="BQ55" s="16">
        <f t="shared" si="245"/>
        <v>1954.008383339914</v>
      </c>
      <c r="BR55" s="16">
        <f t="shared" si="245"/>
        <v>2098.692801909543</v>
      </c>
      <c r="BS55" s="16">
        <f t="shared" si="245"/>
        <v>2117.7949082908285</v>
      </c>
      <c r="BT55" s="16">
        <f t="shared" si="245"/>
        <v>2181.6062701291207</v>
      </c>
      <c r="BU55" s="97">
        <f t="shared" si="245"/>
        <v>2282.1901760487272</v>
      </c>
      <c r="BV55" s="16">
        <f t="shared" si="245"/>
        <v>1147.7451100203903</v>
      </c>
      <c r="BW55" s="16">
        <f t="shared" si="245"/>
        <v>1048.1569647614926</v>
      </c>
      <c r="BX55" s="16">
        <f t="shared" si="245"/>
        <v>2067.5468793735536</v>
      </c>
      <c r="BY55" s="16">
        <f t="shared" si="245"/>
        <v>2067.8865250520626</v>
      </c>
      <c r="BZ55" s="16">
        <f t="shared" si="245"/>
        <v>2151.2995065708337</v>
      </c>
      <c r="CA55" s="16">
        <f t="shared" si="245"/>
        <v>2233.4488850476023</v>
      </c>
      <c r="CB55" s="16">
        <f t="shared" si="245"/>
        <v>2220.8031194944724</v>
      </c>
      <c r="CC55" s="16">
        <f t="shared" si="245"/>
        <v>2269.008807262323</v>
      </c>
      <c r="CD55" s="16">
        <f t="shared" si="245"/>
        <v>2441.6582630829157</v>
      </c>
      <c r="CE55" s="16">
        <f t="shared" si="245"/>
        <v>2473.0411078860297</v>
      </c>
      <c r="CF55" s="16">
        <f t="shared" si="245"/>
        <v>2551.0346796125746</v>
      </c>
      <c r="CG55" s="97">
        <f t="shared" si="245"/>
        <v>2674.3074039363005</v>
      </c>
      <c r="CH55" s="16">
        <f t="shared" si="245"/>
        <v>1283.8054206413744</v>
      </c>
      <c r="CI55" s="16">
        <f t="shared" si="245"/>
        <v>1173.4519970581032</v>
      </c>
      <c r="CJ55" s="16">
        <f t="shared" si="245"/>
        <v>2318.1458459732839</v>
      </c>
      <c r="CK55" s="16">
        <f t="shared" si="245"/>
        <v>2325.8935490304125</v>
      </c>
      <c r="CL55" s="16">
        <f t="shared" ref="CL55:CS55" si="246">SUM(CL49:CL54)</f>
        <v>2424.3718142051634</v>
      </c>
      <c r="CM55" s="16">
        <f t="shared" si="246"/>
        <v>2521.3170995989517</v>
      </c>
      <c r="CN55" s="16">
        <f t="shared" si="246"/>
        <v>2510.8052832166754</v>
      </c>
      <c r="CO55" s="16">
        <f t="shared" si="246"/>
        <v>2561.3922757062601</v>
      </c>
      <c r="CP55" s="16">
        <f t="shared" si="246"/>
        <v>2756.7938987381403</v>
      </c>
      <c r="CQ55" s="16">
        <f t="shared" si="246"/>
        <v>2794.7099726259871</v>
      </c>
      <c r="CR55" s="16">
        <f t="shared" si="246"/>
        <v>2941.6535551315542</v>
      </c>
      <c r="CS55" s="97">
        <f t="shared" si="246"/>
        <v>3088.0336702444793</v>
      </c>
    </row>
    <row r="57" spans="1:97" s="4" customFormat="1" x14ac:dyDescent="0.25">
      <c r="A57"/>
      <c r="B57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12"/>
    </row>
    <row r="58" spans="1:97" s="104" customFormat="1" x14ac:dyDescent="0.25">
      <c r="A58" s="104" t="s">
        <v>11</v>
      </c>
      <c r="B58" s="104">
        <f t="shared" ref="B58:BM58" si="247">B21</f>
        <v>42005</v>
      </c>
      <c r="C58" s="104">
        <f t="shared" si="247"/>
        <v>42036</v>
      </c>
      <c r="D58" s="104">
        <f t="shared" si="247"/>
        <v>42064</v>
      </c>
      <c r="E58" s="104">
        <f t="shared" si="247"/>
        <v>42095</v>
      </c>
      <c r="F58" s="104">
        <f t="shared" si="247"/>
        <v>42125</v>
      </c>
      <c r="G58" s="104">
        <f t="shared" si="247"/>
        <v>42156</v>
      </c>
      <c r="H58" s="104">
        <f t="shared" si="247"/>
        <v>42186</v>
      </c>
      <c r="I58" s="104">
        <f t="shared" si="247"/>
        <v>42217</v>
      </c>
      <c r="J58" s="104">
        <f t="shared" si="247"/>
        <v>42248</v>
      </c>
      <c r="K58" s="104">
        <f t="shared" si="247"/>
        <v>42278</v>
      </c>
      <c r="L58" s="104">
        <f t="shared" si="247"/>
        <v>42309</v>
      </c>
      <c r="M58" s="105">
        <f t="shared" si="247"/>
        <v>42339</v>
      </c>
      <c r="N58" s="104">
        <f t="shared" si="247"/>
        <v>42370</v>
      </c>
      <c r="O58" s="104">
        <f t="shared" si="247"/>
        <v>42401</v>
      </c>
      <c r="P58" s="104">
        <f t="shared" si="247"/>
        <v>42430</v>
      </c>
      <c r="Q58" s="104">
        <f t="shared" si="247"/>
        <v>42461</v>
      </c>
      <c r="R58" s="104">
        <f t="shared" si="247"/>
        <v>42491</v>
      </c>
      <c r="S58" s="104">
        <f t="shared" si="247"/>
        <v>42522</v>
      </c>
      <c r="T58" s="104">
        <f t="shared" si="247"/>
        <v>42552</v>
      </c>
      <c r="U58" s="104">
        <f t="shared" si="247"/>
        <v>42583</v>
      </c>
      <c r="V58" s="113">
        <f t="shared" si="247"/>
        <v>42614</v>
      </c>
      <c r="W58" s="113">
        <f t="shared" si="247"/>
        <v>42644</v>
      </c>
      <c r="X58" s="113">
        <f t="shared" si="247"/>
        <v>42675</v>
      </c>
      <c r="Y58" s="117">
        <f t="shared" si="247"/>
        <v>42705</v>
      </c>
      <c r="Z58" s="104">
        <f t="shared" si="247"/>
        <v>42752</v>
      </c>
      <c r="AA58" s="104">
        <f t="shared" si="247"/>
        <v>42783</v>
      </c>
      <c r="AB58" s="104">
        <f t="shared" si="247"/>
        <v>42811</v>
      </c>
      <c r="AC58" s="104">
        <f t="shared" si="247"/>
        <v>42842</v>
      </c>
      <c r="AD58" s="104">
        <f t="shared" si="247"/>
        <v>42872</v>
      </c>
      <c r="AE58" s="104">
        <f t="shared" si="247"/>
        <v>42903</v>
      </c>
      <c r="AF58" s="104">
        <f t="shared" si="247"/>
        <v>42933</v>
      </c>
      <c r="AG58" s="104">
        <f t="shared" si="247"/>
        <v>42964</v>
      </c>
      <c r="AH58" s="104">
        <f t="shared" si="247"/>
        <v>42995</v>
      </c>
      <c r="AI58" s="104">
        <f t="shared" si="247"/>
        <v>43025</v>
      </c>
      <c r="AJ58" s="104">
        <f t="shared" si="247"/>
        <v>43056</v>
      </c>
      <c r="AK58" s="105">
        <f t="shared" si="247"/>
        <v>43086</v>
      </c>
      <c r="AL58" s="104">
        <f t="shared" si="247"/>
        <v>43118</v>
      </c>
      <c r="AM58" s="104">
        <f t="shared" si="247"/>
        <v>43149</v>
      </c>
      <c r="AN58" s="104">
        <f t="shared" si="247"/>
        <v>43177</v>
      </c>
      <c r="AO58" s="104">
        <f t="shared" si="247"/>
        <v>43208</v>
      </c>
      <c r="AP58" s="104">
        <f t="shared" si="247"/>
        <v>43238</v>
      </c>
      <c r="AQ58" s="104">
        <f t="shared" si="247"/>
        <v>43269</v>
      </c>
      <c r="AR58" s="104">
        <f t="shared" si="247"/>
        <v>43299</v>
      </c>
      <c r="AS58" s="104">
        <f t="shared" si="247"/>
        <v>43330</v>
      </c>
      <c r="AT58" s="104">
        <f t="shared" si="247"/>
        <v>43361</v>
      </c>
      <c r="AU58" s="104">
        <f t="shared" si="247"/>
        <v>43391</v>
      </c>
      <c r="AV58" s="104">
        <f t="shared" si="247"/>
        <v>43422</v>
      </c>
      <c r="AW58" s="105">
        <f t="shared" si="247"/>
        <v>43452</v>
      </c>
      <c r="AX58" s="104">
        <f t="shared" si="247"/>
        <v>43483</v>
      </c>
      <c r="AY58" s="104">
        <f t="shared" si="247"/>
        <v>43514</v>
      </c>
      <c r="AZ58" s="104">
        <f t="shared" si="247"/>
        <v>43542</v>
      </c>
      <c r="BA58" s="104">
        <f t="shared" si="247"/>
        <v>43573</v>
      </c>
      <c r="BB58" s="104">
        <f t="shared" si="247"/>
        <v>43603</v>
      </c>
      <c r="BC58" s="104">
        <f t="shared" si="247"/>
        <v>43634</v>
      </c>
      <c r="BD58" s="104">
        <f t="shared" si="247"/>
        <v>43664</v>
      </c>
      <c r="BE58" s="104">
        <f t="shared" si="247"/>
        <v>43695</v>
      </c>
      <c r="BF58" s="104">
        <f t="shared" si="247"/>
        <v>43726</v>
      </c>
      <c r="BG58" s="104">
        <f t="shared" si="247"/>
        <v>43756</v>
      </c>
      <c r="BH58" s="104">
        <f t="shared" si="247"/>
        <v>43787</v>
      </c>
      <c r="BI58" s="105">
        <f t="shared" si="247"/>
        <v>43817</v>
      </c>
      <c r="BJ58" s="104">
        <f t="shared" si="247"/>
        <v>43848</v>
      </c>
      <c r="BK58" s="104">
        <f t="shared" si="247"/>
        <v>43879</v>
      </c>
      <c r="BL58" s="104">
        <f t="shared" si="247"/>
        <v>43908</v>
      </c>
      <c r="BM58" s="104">
        <f t="shared" si="247"/>
        <v>43939</v>
      </c>
      <c r="BN58" s="104">
        <f t="shared" ref="BN58:CS58" si="248">BN21</f>
        <v>43969</v>
      </c>
      <c r="BO58" s="104">
        <f t="shared" si="248"/>
        <v>44000</v>
      </c>
      <c r="BP58" s="104">
        <f t="shared" si="248"/>
        <v>44030</v>
      </c>
      <c r="BQ58" s="104">
        <f t="shared" si="248"/>
        <v>44061</v>
      </c>
      <c r="BR58" s="104">
        <f t="shared" si="248"/>
        <v>44092</v>
      </c>
      <c r="BS58" s="104">
        <f t="shared" si="248"/>
        <v>44122</v>
      </c>
      <c r="BT58" s="104">
        <f t="shared" si="248"/>
        <v>44153</v>
      </c>
      <c r="BU58" s="105">
        <f t="shared" si="248"/>
        <v>44183</v>
      </c>
      <c r="BV58" s="104">
        <f t="shared" si="248"/>
        <v>44214</v>
      </c>
      <c r="BW58" s="104">
        <f t="shared" si="248"/>
        <v>44245</v>
      </c>
      <c r="BX58" s="104">
        <f t="shared" si="248"/>
        <v>44273</v>
      </c>
      <c r="BY58" s="104">
        <f t="shared" si="248"/>
        <v>44304</v>
      </c>
      <c r="BZ58" s="104">
        <f t="shared" si="248"/>
        <v>44334</v>
      </c>
      <c r="CA58" s="104">
        <f t="shared" si="248"/>
        <v>44365</v>
      </c>
      <c r="CB58" s="104">
        <f t="shared" si="248"/>
        <v>44395</v>
      </c>
      <c r="CC58" s="104">
        <f t="shared" si="248"/>
        <v>44426</v>
      </c>
      <c r="CD58" s="104">
        <f t="shared" si="248"/>
        <v>44457</v>
      </c>
      <c r="CE58" s="104">
        <f t="shared" si="248"/>
        <v>44487</v>
      </c>
      <c r="CF58" s="104">
        <f t="shared" si="248"/>
        <v>44518</v>
      </c>
      <c r="CG58" s="105">
        <f t="shared" si="248"/>
        <v>44548</v>
      </c>
      <c r="CH58" s="104">
        <f t="shared" si="248"/>
        <v>44579</v>
      </c>
      <c r="CI58" s="104">
        <f t="shared" si="248"/>
        <v>44610</v>
      </c>
      <c r="CJ58" s="104">
        <f t="shared" si="248"/>
        <v>44638</v>
      </c>
      <c r="CK58" s="104">
        <f t="shared" si="248"/>
        <v>44669</v>
      </c>
      <c r="CL58" s="104">
        <f t="shared" si="248"/>
        <v>44699</v>
      </c>
      <c r="CM58" s="104">
        <f t="shared" si="248"/>
        <v>44730</v>
      </c>
      <c r="CN58" s="104">
        <f t="shared" si="248"/>
        <v>44760</v>
      </c>
      <c r="CO58" s="104">
        <f t="shared" si="248"/>
        <v>44791</v>
      </c>
      <c r="CP58" s="104">
        <f t="shared" si="248"/>
        <v>44822</v>
      </c>
      <c r="CQ58" s="104">
        <f t="shared" si="248"/>
        <v>44852</v>
      </c>
      <c r="CR58" s="104">
        <f t="shared" si="248"/>
        <v>44883</v>
      </c>
      <c r="CS58" s="105">
        <f t="shared" si="248"/>
        <v>44913</v>
      </c>
    </row>
    <row r="59" spans="1:97" s="164" customFormat="1" x14ac:dyDescent="0.25">
      <c r="A59" s="164" t="s">
        <v>4</v>
      </c>
      <c r="B59" s="169">
        <f>IFERROR(B48/B33,"")</f>
        <v>0.79411764705882348</v>
      </c>
      <c r="C59" s="169">
        <f t="shared" ref="C59:R59" si="249">IFERROR(C48/C33,"")</f>
        <v>0.64102564102564108</v>
      </c>
      <c r="D59" s="169">
        <f t="shared" si="249"/>
        <v>0.69767441860465118</v>
      </c>
      <c r="E59" s="169">
        <f t="shared" si="249"/>
        <v>0.84</v>
      </c>
      <c r="F59" s="169">
        <f t="shared" si="249"/>
        <v>0.82692307692307687</v>
      </c>
      <c r="G59" s="169">
        <f t="shared" si="249"/>
        <v>0.77358490566037741</v>
      </c>
      <c r="H59" s="169">
        <f t="shared" si="249"/>
        <v>0.71698113207547165</v>
      </c>
      <c r="I59" s="169">
        <f t="shared" si="249"/>
        <v>0.64150943396226412</v>
      </c>
      <c r="J59" s="169">
        <f t="shared" si="249"/>
        <v>0.90566037735849059</v>
      </c>
      <c r="K59" s="169">
        <f t="shared" si="249"/>
        <v>0.79245283018867929</v>
      </c>
      <c r="L59" s="169">
        <f t="shared" si="249"/>
        <v>0.84</v>
      </c>
      <c r="M59" s="203">
        <f t="shared" si="249"/>
        <v>0.82352941176470584</v>
      </c>
      <c r="N59" s="169">
        <f t="shared" si="249"/>
        <v>0.41249999999999998</v>
      </c>
      <c r="O59" s="169">
        <f t="shared" si="249"/>
        <v>0.41249999999999998</v>
      </c>
      <c r="P59" s="169">
        <f t="shared" si="249"/>
        <v>0.58024691358024694</v>
      </c>
      <c r="Q59" s="169">
        <f t="shared" si="249"/>
        <v>0.46913580246913578</v>
      </c>
      <c r="R59" s="169">
        <f t="shared" si="249"/>
        <v>0.46250000000000002</v>
      </c>
      <c r="S59" s="169">
        <f t="shared" ref="S59" si="250">IFERROR(S48/S33,"")</f>
        <v>0.63636363636363635</v>
      </c>
      <c r="T59" s="378">
        <v>0.44285714285714284</v>
      </c>
      <c r="U59" s="378">
        <v>0.5</v>
      </c>
      <c r="V59" s="338">
        <v>0.6</v>
      </c>
      <c r="W59" s="338">
        <v>0.55000000000000004</v>
      </c>
      <c r="X59" s="338">
        <v>0.65</v>
      </c>
      <c r="Y59" s="339">
        <v>0.65</v>
      </c>
      <c r="Z59" s="302">
        <v>0.35</v>
      </c>
      <c r="AA59" s="302">
        <v>0.35</v>
      </c>
      <c r="AB59" s="302">
        <v>0.4</v>
      </c>
      <c r="AC59" s="340">
        <f>AB59*96%</f>
        <v>0.38400000000000001</v>
      </c>
      <c r="AD59" s="315">
        <f t="shared" ref="AD59:AK65" si="251">AC59*1.01</f>
        <v>0.38784000000000002</v>
      </c>
      <c r="AE59" s="315">
        <f t="shared" si="251"/>
        <v>0.39171840000000002</v>
      </c>
      <c r="AF59" s="315">
        <f t="shared" si="251"/>
        <v>0.39563558400000004</v>
      </c>
      <c r="AG59" s="315">
        <f t="shared" si="251"/>
        <v>0.39959193984000002</v>
      </c>
      <c r="AH59" s="315">
        <f t="shared" si="251"/>
        <v>0.40358785923840002</v>
      </c>
      <c r="AI59" s="315">
        <f t="shared" si="251"/>
        <v>0.40762373783078404</v>
      </c>
      <c r="AJ59" s="315">
        <f t="shared" si="251"/>
        <v>0.41169997520909191</v>
      </c>
      <c r="AK59" s="316">
        <f t="shared" si="251"/>
        <v>0.41581697496118281</v>
      </c>
      <c r="AL59" s="302">
        <f>Z59*1.02</f>
        <v>0.35699999999999998</v>
      </c>
      <c r="AM59" s="302">
        <f>AA59*1.02</f>
        <v>0.35699999999999998</v>
      </c>
      <c r="AN59" s="302">
        <v>0.4</v>
      </c>
      <c r="AO59" s="315">
        <f>AN59*0.98</f>
        <v>0.39200000000000002</v>
      </c>
      <c r="AP59" s="315">
        <f>AO59*1</f>
        <v>0.39200000000000002</v>
      </c>
      <c r="AQ59" s="315">
        <f t="shared" ref="AQ59:AS59" si="252">AP59*1</f>
        <v>0.39200000000000002</v>
      </c>
      <c r="AR59" s="315">
        <f t="shared" si="252"/>
        <v>0.39200000000000002</v>
      </c>
      <c r="AS59" s="315">
        <f t="shared" si="252"/>
        <v>0.39200000000000002</v>
      </c>
      <c r="AT59" s="315">
        <f t="shared" ref="AT59:AW59" si="253">AS59*1.01</f>
        <v>0.39591999999999999</v>
      </c>
      <c r="AU59" s="315">
        <f>AT59*1</f>
        <v>0.39591999999999999</v>
      </c>
      <c r="AV59" s="315">
        <f t="shared" si="253"/>
        <v>0.39987919999999999</v>
      </c>
      <c r="AW59" s="316">
        <f t="shared" si="253"/>
        <v>0.40387799200000002</v>
      </c>
      <c r="AX59" s="317">
        <f>AL59*1.05</f>
        <v>0.37485000000000002</v>
      </c>
      <c r="AY59" s="317">
        <f>AM59*1.05</f>
        <v>0.37485000000000002</v>
      </c>
      <c r="AZ59" s="315">
        <f t="shared" ref="AZ59:AZ65" si="254">AN59*1.08</f>
        <v>0.43200000000000005</v>
      </c>
      <c r="BA59" s="315">
        <f>AO59*1.04</f>
        <v>0.40768000000000004</v>
      </c>
      <c r="BB59" s="315">
        <f t="shared" ref="BB59:BI59" si="255">AP59*1.04</f>
        <v>0.40768000000000004</v>
      </c>
      <c r="BC59" s="315">
        <f t="shared" si="255"/>
        <v>0.40768000000000004</v>
      </c>
      <c r="BD59" s="315">
        <f t="shared" si="255"/>
        <v>0.40768000000000004</v>
      </c>
      <c r="BE59" s="315">
        <f t="shared" si="255"/>
        <v>0.40768000000000004</v>
      </c>
      <c r="BF59" s="315">
        <f t="shared" si="255"/>
        <v>0.41175680000000003</v>
      </c>
      <c r="BG59" s="315">
        <f t="shared" si="255"/>
        <v>0.41175680000000003</v>
      </c>
      <c r="BH59" s="315">
        <f t="shared" si="255"/>
        <v>0.41587436799999999</v>
      </c>
      <c r="BI59" s="315">
        <f t="shared" si="255"/>
        <v>0.42003311168000002</v>
      </c>
      <c r="BJ59" s="317">
        <f>AX59*1</f>
        <v>0.37485000000000002</v>
      </c>
      <c r="BK59" s="315">
        <f>AY59*1</f>
        <v>0.37485000000000002</v>
      </c>
      <c r="BL59" s="315">
        <f>AZ59*1</f>
        <v>0.43200000000000005</v>
      </c>
      <c r="BM59" s="315">
        <f>BA59*1.02</f>
        <v>0.41583360000000003</v>
      </c>
      <c r="BN59" s="315">
        <f>BB59*1.02</f>
        <v>0.41583360000000003</v>
      </c>
      <c r="BO59" s="315">
        <f>BC59*1.02</f>
        <v>0.41583360000000003</v>
      </c>
      <c r="BP59" s="315">
        <f>BD59*1.03</f>
        <v>0.41991040000000007</v>
      </c>
      <c r="BQ59" s="315">
        <f>BE59*1.03</f>
        <v>0.41991040000000007</v>
      </c>
      <c r="BR59" s="315">
        <f t="shared" ref="BR59:BU65" si="256">BF59*1.05</f>
        <v>0.43234464000000006</v>
      </c>
      <c r="BS59" s="315">
        <f t="shared" si="256"/>
        <v>0.43234464000000006</v>
      </c>
      <c r="BT59" s="315">
        <f t="shared" si="256"/>
        <v>0.43666808639999999</v>
      </c>
      <c r="BU59" s="315">
        <f t="shared" si="256"/>
        <v>0.44103476726400004</v>
      </c>
      <c r="BV59" s="317">
        <f>BJ59*1</f>
        <v>0.37485000000000002</v>
      </c>
      <c r="BW59" s="315">
        <f>BK59*1</f>
        <v>0.37485000000000002</v>
      </c>
      <c r="BX59" s="315">
        <f t="shared" ref="BX59:BY59" si="257">BL59*1</f>
        <v>0.43200000000000005</v>
      </c>
      <c r="BY59" s="315">
        <f t="shared" si="257"/>
        <v>0.41583360000000003</v>
      </c>
      <c r="BZ59" s="315">
        <f>BN59*1.05</f>
        <v>0.43662528000000006</v>
      </c>
      <c r="CA59" s="315">
        <f>BO59*1.05</f>
        <v>0.43662528000000006</v>
      </c>
      <c r="CB59" s="315">
        <f>BP59*1.05</f>
        <v>0.44090592000000012</v>
      </c>
      <c r="CC59" s="315">
        <f t="shared" ref="BW59:CG65" si="258">BQ59*1.05</f>
        <v>0.44090592000000012</v>
      </c>
      <c r="CD59" s="315">
        <f t="shared" si="258"/>
        <v>0.4539618720000001</v>
      </c>
      <c r="CE59" s="315">
        <f t="shared" si="258"/>
        <v>0.4539618720000001</v>
      </c>
      <c r="CF59" s="315">
        <f t="shared" si="258"/>
        <v>0.45850149072000002</v>
      </c>
      <c r="CG59" s="315">
        <f t="shared" si="258"/>
        <v>0.46308650562720005</v>
      </c>
      <c r="CH59" s="317">
        <f>BV59*1</f>
        <v>0.37485000000000002</v>
      </c>
      <c r="CI59" s="315">
        <f>BW59*1</f>
        <v>0.37485000000000002</v>
      </c>
      <c r="CJ59" s="315">
        <f>BX59*1</f>
        <v>0.43200000000000005</v>
      </c>
      <c r="CK59" s="315">
        <f t="shared" ref="CK59:CN59" si="259">BY59*1</f>
        <v>0.41583360000000003</v>
      </c>
      <c r="CL59" s="315">
        <f t="shared" si="259"/>
        <v>0.43662528000000006</v>
      </c>
      <c r="CM59" s="315">
        <f t="shared" si="259"/>
        <v>0.43662528000000006</v>
      </c>
      <c r="CN59" s="315">
        <f t="shared" si="259"/>
        <v>0.44090592000000012</v>
      </c>
      <c r="CO59" s="315">
        <f t="shared" ref="CO59:CO65" si="260">CC59*1</f>
        <v>0.44090592000000012</v>
      </c>
      <c r="CP59" s="315">
        <f t="shared" ref="CP59:CP65" si="261">CD59*1</f>
        <v>0.4539618720000001</v>
      </c>
      <c r="CQ59" s="315">
        <f t="shared" ref="CQ59:CQ65" si="262">CE59*1</f>
        <v>0.4539618720000001</v>
      </c>
      <c r="CR59" s="315">
        <f>CF59*1.02</f>
        <v>0.46767152053440003</v>
      </c>
      <c r="CS59" s="316">
        <f>CG59*1.02</f>
        <v>0.47234823573974405</v>
      </c>
    </row>
    <row r="60" spans="1:97" s="164" customFormat="1" x14ac:dyDescent="0.25">
      <c r="A60" s="164" t="s">
        <v>5</v>
      </c>
      <c r="B60" s="169">
        <f t="shared" ref="B60:R60" si="263">IFERROR(B49/B34,"")</f>
        <v>0.20930232558139536</v>
      </c>
      <c r="C60" s="169">
        <f t="shared" si="263"/>
        <v>0.29411764705882354</v>
      </c>
      <c r="D60" s="169">
        <f t="shared" si="263"/>
        <v>0.27232142857142855</v>
      </c>
      <c r="E60" s="169">
        <f t="shared" si="263"/>
        <v>0.25249169435215946</v>
      </c>
      <c r="F60" s="169">
        <f t="shared" si="263"/>
        <v>0.33031674208144796</v>
      </c>
      <c r="G60" s="169">
        <f t="shared" si="263"/>
        <v>0.41796875</v>
      </c>
      <c r="H60" s="169">
        <f t="shared" si="263"/>
        <v>0.41484716157205243</v>
      </c>
      <c r="I60" s="169">
        <f t="shared" si="263"/>
        <v>0.33480176211453744</v>
      </c>
      <c r="J60" s="169">
        <f t="shared" si="263"/>
        <v>0.35267857142857145</v>
      </c>
      <c r="K60" s="169">
        <f t="shared" si="263"/>
        <v>0.38378378378378381</v>
      </c>
      <c r="L60" s="169">
        <f t="shared" si="263"/>
        <v>0.38585209003215432</v>
      </c>
      <c r="M60" s="203">
        <f t="shared" si="263"/>
        <v>0.46370967741935482</v>
      </c>
      <c r="N60" s="169">
        <f t="shared" si="263"/>
        <v>0.18309859154929578</v>
      </c>
      <c r="O60" s="169">
        <f t="shared" si="263"/>
        <v>0.3108108108108108</v>
      </c>
      <c r="P60" s="169">
        <f t="shared" si="263"/>
        <v>0.35625000000000001</v>
      </c>
      <c r="Q60" s="169">
        <f t="shared" si="263"/>
        <v>0.33495145631067963</v>
      </c>
      <c r="R60" s="169">
        <f t="shared" si="263"/>
        <v>0.34741784037558687</v>
      </c>
      <c r="S60" s="169">
        <f t="shared" ref="S60" si="264">IFERROR(S49/S34,"")</f>
        <v>0.36825396825396828</v>
      </c>
      <c r="T60" s="378">
        <v>0.32113821138211385</v>
      </c>
      <c r="U60" s="378">
        <v>0.31512605042016806</v>
      </c>
      <c r="V60" s="338">
        <v>0.37</v>
      </c>
      <c r="W60" s="338">
        <v>0.36</v>
      </c>
      <c r="X60" s="338">
        <v>0.38</v>
      </c>
      <c r="Y60" s="339">
        <v>0.4</v>
      </c>
      <c r="Z60" s="302">
        <v>0.15</v>
      </c>
      <c r="AA60" s="302">
        <v>0.15</v>
      </c>
      <c r="AB60" s="302">
        <v>0.35</v>
      </c>
      <c r="AC60" s="341">
        <f t="shared" ref="AC60:AC65" si="265">AB60*96%</f>
        <v>0.33599999999999997</v>
      </c>
      <c r="AD60" s="304">
        <f t="shared" ref="AD60:AE65" si="266">AC60*1.01</f>
        <v>0.33935999999999999</v>
      </c>
      <c r="AE60" s="304">
        <f t="shared" si="266"/>
        <v>0.34275359999999999</v>
      </c>
      <c r="AF60" s="304">
        <f t="shared" si="251"/>
        <v>0.346181136</v>
      </c>
      <c r="AG60" s="304">
        <f t="shared" si="251"/>
        <v>0.34964294736000001</v>
      </c>
      <c r="AH60" s="304">
        <f t="shared" si="251"/>
        <v>0.35313937683360003</v>
      </c>
      <c r="AI60" s="304">
        <f t="shared" si="251"/>
        <v>0.35667077060193603</v>
      </c>
      <c r="AJ60" s="304">
        <f t="shared" si="251"/>
        <v>0.36023747830795538</v>
      </c>
      <c r="AK60" s="303">
        <f t="shared" si="251"/>
        <v>0.36383985309103495</v>
      </c>
      <c r="AL60" s="302">
        <f t="shared" ref="AL60:AL65" si="267">Z60*1.02</f>
        <v>0.153</v>
      </c>
      <c r="AM60" s="302">
        <f t="shared" ref="AM60:AM65" si="268">AA60*1.02</f>
        <v>0.153</v>
      </c>
      <c r="AN60" s="302">
        <v>0.35</v>
      </c>
      <c r="AO60" s="304">
        <f t="shared" ref="AO60:AO65" si="269">AN60*0.98</f>
        <v>0.34299999999999997</v>
      </c>
      <c r="AP60" s="304">
        <f>AO60*1</f>
        <v>0.34299999999999997</v>
      </c>
      <c r="AQ60" s="304">
        <f t="shared" ref="AQ60:AW60" si="270">AP60*1.01</f>
        <v>0.34642999999999996</v>
      </c>
      <c r="AR60" s="304">
        <f>AQ60*1</f>
        <v>0.34642999999999996</v>
      </c>
      <c r="AS60" s="304">
        <f t="shared" si="270"/>
        <v>0.34989429999999994</v>
      </c>
      <c r="AT60" s="304">
        <f t="shared" si="270"/>
        <v>0.35339324299999991</v>
      </c>
      <c r="AU60" s="304">
        <f>AT60*1</f>
        <v>0.35339324299999991</v>
      </c>
      <c r="AV60" s="304">
        <f t="shared" si="270"/>
        <v>0.35692717542999991</v>
      </c>
      <c r="AW60" s="303">
        <f t="shared" si="270"/>
        <v>0.36049644718429991</v>
      </c>
      <c r="AX60" s="318">
        <f t="shared" ref="AX60:AX65" si="271">AL60*1.05</f>
        <v>0.16065000000000002</v>
      </c>
      <c r="AY60" s="304">
        <f t="shared" ref="AY60:AY65" si="272">AM60*1.05</f>
        <v>0.16065000000000002</v>
      </c>
      <c r="AZ60" s="304">
        <f t="shared" si="254"/>
        <v>0.378</v>
      </c>
      <c r="BA60" s="304">
        <f t="shared" ref="BA60:BA65" si="273">AO60*1.04</f>
        <v>0.35671999999999998</v>
      </c>
      <c r="BB60" s="304">
        <f t="shared" ref="BB60:BB65" si="274">AP60*1.04</f>
        <v>0.35671999999999998</v>
      </c>
      <c r="BC60" s="304">
        <f t="shared" ref="BC60:BC65" si="275">AQ60*1.04</f>
        <v>0.36028719999999997</v>
      </c>
      <c r="BD60" s="304">
        <f t="shared" ref="BD60:BD65" si="276">AR60*1.04</f>
        <v>0.36028719999999997</v>
      </c>
      <c r="BE60" s="304">
        <f t="shared" ref="BE60:BE65" si="277">AS60*1.04</f>
        <v>0.36389007199999995</v>
      </c>
      <c r="BF60" s="304">
        <f t="shared" ref="BF60:BF65" si="278">AT60*1.04</f>
        <v>0.3675289727199999</v>
      </c>
      <c r="BG60" s="304">
        <f t="shared" ref="BG60:BG65" si="279">AU60*1.04</f>
        <v>0.3675289727199999</v>
      </c>
      <c r="BH60" s="304">
        <f t="shared" ref="BH60:BH65" si="280">AV60*1.04</f>
        <v>0.3712042624471999</v>
      </c>
      <c r="BI60" s="304">
        <f t="shared" ref="BI60:BI65" si="281">AW60*1.04</f>
        <v>0.3749163050716719</v>
      </c>
      <c r="BJ60" s="318">
        <f t="shared" ref="BJ60:BJ65" si="282">AX60*1</f>
        <v>0.16065000000000002</v>
      </c>
      <c r="BK60" s="304">
        <f t="shared" ref="BK60:BK65" si="283">AY60*1</f>
        <v>0.16065000000000002</v>
      </c>
      <c r="BL60" s="304">
        <f t="shared" ref="BL60:BL65" si="284">AZ60*1</f>
        <v>0.378</v>
      </c>
      <c r="BM60" s="304">
        <f t="shared" ref="BM60:BM65" si="285">BA60*1.02</f>
        <v>0.36385439999999997</v>
      </c>
      <c r="BN60" s="304">
        <f t="shared" ref="BN60:BN65" si="286">BB60*1.02</f>
        <v>0.36385439999999997</v>
      </c>
      <c r="BO60" s="304">
        <f t="shared" ref="BO60:BO65" si="287">BC60*1.02</f>
        <v>0.36749294399999999</v>
      </c>
      <c r="BP60" s="304">
        <f t="shared" ref="BP60:BP65" si="288">BD60*1.03</f>
        <v>0.37109581599999997</v>
      </c>
      <c r="BQ60" s="304">
        <f t="shared" ref="BQ60:BQ65" si="289">BE60*1.03</f>
        <v>0.37480677415999997</v>
      </c>
      <c r="BR60" s="304">
        <f t="shared" si="256"/>
        <v>0.38590542135599992</v>
      </c>
      <c r="BS60" s="304">
        <f t="shared" si="256"/>
        <v>0.38590542135599992</v>
      </c>
      <c r="BT60" s="304">
        <f t="shared" si="256"/>
        <v>0.3897644755695599</v>
      </c>
      <c r="BU60" s="304">
        <f t="shared" si="256"/>
        <v>0.39366212032525549</v>
      </c>
      <c r="BV60" s="318">
        <f t="shared" ref="BV60:BV65" si="290">BJ60*1.05</f>
        <v>0.16868250000000001</v>
      </c>
      <c r="BW60" s="304">
        <f t="shared" si="258"/>
        <v>0.16868250000000001</v>
      </c>
      <c r="BX60" s="304">
        <f t="shared" si="258"/>
        <v>0.39690000000000003</v>
      </c>
      <c r="BY60" s="304">
        <f t="shared" si="258"/>
        <v>0.38204711999999996</v>
      </c>
      <c r="BZ60" s="304">
        <f t="shared" si="258"/>
        <v>0.38204711999999996</v>
      </c>
      <c r="CA60" s="304">
        <f t="shared" ref="CA60:CA65" si="291">BO60*1.05</f>
        <v>0.38586759120000003</v>
      </c>
      <c r="CB60" s="304">
        <f t="shared" si="258"/>
        <v>0.38965060679999997</v>
      </c>
      <c r="CC60" s="304">
        <f t="shared" si="258"/>
        <v>0.39354711286799998</v>
      </c>
      <c r="CD60" s="304">
        <f t="shared" si="258"/>
        <v>0.40520069242379991</v>
      </c>
      <c r="CE60" s="304">
        <f t="shared" si="258"/>
        <v>0.40520069242379991</v>
      </c>
      <c r="CF60" s="304">
        <f t="shared" si="258"/>
        <v>0.40925269934803793</v>
      </c>
      <c r="CG60" s="304">
        <f t="shared" si="258"/>
        <v>0.41334522634151827</v>
      </c>
      <c r="CH60" s="318">
        <f t="shared" ref="CH60:CH65" si="292">BV60*1</f>
        <v>0.16868250000000001</v>
      </c>
      <c r="CI60" s="304">
        <f t="shared" ref="CI60:CI65" si="293">BW60*1</f>
        <v>0.16868250000000001</v>
      </c>
      <c r="CJ60" s="304">
        <f t="shared" ref="CJ60:CJ65" si="294">BX60*1</f>
        <v>0.39690000000000003</v>
      </c>
      <c r="CK60" s="304">
        <f t="shared" ref="CK60:CK65" si="295">BY60*1</f>
        <v>0.38204711999999996</v>
      </c>
      <c r="CL60" s="304">
        <f t="shared" ref="CL60:CL65" si="296">BZ60*1</f>
        <v>0.38204711999999996</v>
      </c>
      <c r="CM60" s="304">
        <f t="shared" ref="CM60:CM65" si="297">CA60*1</f>
        <v>0.38586759120000003</v>
      </c>
      <c r="CN60" s="304">
        <f t="shared" ref="CN60:CN65" si="298">CB60*1</f>
        <v>0.38965060679999997</v>
      </c>
      <c r="CO60" s="304">
        <f t="shared" si="260"/>
        <v>0.39354711286799998</v>
      </c>
      <c r="CP60" s="304">
        <f t="shared" si="261"/>
        <v>0.40520069242379991</v>
      </c>
      <c r="CQ60" s="304">
        <f t="shared" si="262"/>
        <v>0.40520069242379991</v>
      </c>
      <c r="CR60" s="304">
        <f t="shared" ref="CR60:CR65" si="299">CF60*1.02</f>
        <v>0.41743775333499872</v>
      </c>
      <c r="CS60" s="303">
        <f t="shared" ref="CS60:CS65" si="300">CG60*1.02</f>
        <v>0.42161213086834864</v>
      </c>
    </row>
    <row r="61" spans="1:97" s="164" customFormat="1" x14ac:dyDescent="0.25">
      <c r="A61" s="164" t="s">
        <v>6</v>
      </c>
      <c r="B61" s="169">
        <f t="shared" ref="B61:R61" si="301">IFERROR(B50/B35,"")</f>
        <v>0.25316455696202533</v>
      </c>
      <c r="C61" s="169">
        <f t="shared" si="301"/>
        <v>0.19626168224299065</v>
      </c>
      <c r="D61" s="169">
        <f t="shared" si="301"/>
        <v>0.30882352941176472</v>
      </c>
      <c r="E61" s="169">
        <f t="shared" si="301"/>
        <v>0.32286995515695066</v>
      </c>
      <c r="F61" s="169">
        <f t="shared" si="301"/>
        <v>0.26936026936026936</v>
      </c>
      <c r="G61" s="169">
        <f t="shared" si="301"/>
        <v>0.33023255813953489</v>
      </c>
      <c r="H61" s="169">
        <f t="shared" si="301"/>
        <v>0.31726907630522089</v>
      </c>
      <c r="I61" s="169">
        <f t="shared" si="301"/>
        <v>0.21491228070175439</v>
      </c>
      <c r="J61" s="169">
        <f t="shared" si="301"/>
        <v>0.2930232558139535</v>
      </c>
      <c r="K61" s="169">
        <f t="shared" si="301"/>
        <v>0.28378378378378377</v>
      </c>
      <c r="L61" s="169">
        <f t="shared" si="301"/>
        <v>0.26519337016574585</v>
      </c>
      <c r="M61" s="203">
        <f t="shared" si="301"/>
        <v>0.4098360655737705</v>
      </c>
      <c r="N61" s="169">
        <f t="shared" si="301"/>
        <v>0.15040650406504066</v>
      </c>
      <c r="O61" s="169">
        <f t="shared" si="301"/>
        <v>0.19718309859154928</v>
      </c>
      <c r="P61" s="169">
        <f t="shared" si="301"/>
        <v>0.33333333333333331</v>
      </c>
      <c r="Q61" s="169">
        <f t="shared" si="301"/>
        <v>0.27272727272727271</v>
      </c>
      <c r="R61" s="169">
        <f t="shared" si="301"/>
        <v>0.28640776699029125</v>
      </c>
      <c r="S61" s="169">
        <f t="shared" ref="S61" si="302">IFERROR(S50/S35,"")</f>
        <v>0.31924882629107981</v>
      </c>
      <c r="T61" s="378">
        <v>0.27070063694267515</v>
      </c>
      <c r="U61" s="378">
        <v>0.2857142857142857</v>
      </c>
      <c r="V61" s="338">
        <v>0.32</v>
      </c>
      <c r="W61" s="338">
        <v>0.31</v>
      </c>
      <c r="X61" s="338">
        <v>0.34</v>
      </c>
      <c r="Y61" s="339">
        <v>0.35</v>
      </c>
      <c r="Z61" s="302">
        <v>0.15</v>
      </c>
      <c r="AA61" s="302">
        <v>0.15</v>
      </c>
      <c r="AB61" s="302">
        <v>0.25</v>
      </c>
      <c r="AC61" s="341">
        <f t="shared" si="265"/>
        <v>0.24</v>
      </c>
      <c r="AD61" s="304">
        <f t="shared" si="266"/>
        <v>0.2424</v>
      </c>
      <c r="AE61" s="304">
        <f t="shared" si="266"/>
        <v>0.24482400000000001</v>
      </c>
      <c r="AF61" s="304">
        <f t="shared" si="251"/>
        <v>0.24727224</v>
      </c>
      <c r="AG61" s="304">
        <f t="shared" si="251"/>
        <v>0.24974496240000002</v>
      </c>
      <c r="AH61" s="304">
        <f t="shared" si="251"/>
        <v>0.252242412024</v>
      </c>
      <c r="AI61" s="304">
        <f t="shared" si="251"/>
        <v>0.25476483614424</v>
      </c>
      <c r="AJ61" s="304">
        <f t="shared" si="251"/>
        <v>0.25731248450568239</v>
      </c>
      <c r="AK61" s="303">
        <f t="shared" si="251"/>
        <v>0.25988560935073923</v>
      </c>
      <c r="AL61" s="302">
        <f t="shared" si="267"/>
        <v>0.153</v>
      </c>
      <c r="AM61" s="302">
        <f t="shared" si="268"/>
        <v>0.153</v>
      </c>
      <c r="AN61" s="302">
        <v>0.25</v>
      </c>
      <c r="AO61" s="304">
        <f t="shared" si="269"/>
        <v>0.245</v>
      </c>
      <c r="AP61" s="304">
        <f t="shared" ref="AP61:AP65" si="303">AO61*1</f>
        <v>0.245</v>
      </c>
      <c r="AQ61" s="304">
        <f t="shared" ref="AQ61:AW61" si="304">AP61*1.01</f>
        <v>0.24745</v>
      </c>
      <c r="AR61" s="304">
        <f t="shared" ref="AR61:AR65" si="305">AQ61*1</f>
        <v>0.24745</v>
      </c>
      <c r="AS61" s="304">
        <f t="shared" si="304"/>
        <v>0.24992449999999999</v>
      </c>
      <c r="AT61" s="304">
        <f t="shared" si="304"/>
        <v>0.25242374499999998</v>
      </c>
      <c r="AU61" s="304">
        <f t="shared" ref="AU61:AU65" si="306">AT61*1</f>
        <v>0.25242374499999998</v>
      </c>
      <c r="AV61" s="304">
        <f t="shared" si="304"/>
        <v>0.25494798245</v>
      </c>
      <c r="AW61" s="303">
        <f t="shared" si="304"/>
        <v>0.25749746227449999</v>
      </c>
      <c r="AX61" s="318">
        <f t="shared" si="271"/>
        <v>0.16065000000000002</v>
      </c>
      <c r="AY61" s="304">
        <f t="shared" si="272"/>
        <v>0.16065000000000002</v>
      </c>
      <c r="AZ61" s="304">
        <f t="shared" si="254"/>
        <v>0.27</v>
      </c>
      <c r="BA61" s="304">
        <f t="shared" si="273"/>
        <v>0.25480000000000003</v>
      </c>
      <c r="BB61" s="304">
        <f t="shared" si="274"/>
        <v>0.25480000000000003</v>
      </c>
      <c r="BC61" s="304">
        <f t="shared" si="275"/>
        <v>0.25734800000000002</v>
      </c>
      <c r="BD61" s="304">
        <f t="shared" si="276"/>
        <v>0.25734800000000002</v>
      </c>
      <c r="BE61" s="304">
        <f t="shared" si="277"/>
        <v>0.25992147999999998</v>
      </c>
      <c r="BF61" s="304">
        <f t="shared" si="278"/>
        <v>0.26252069480000001</v>
      </c>
      <c r="BG61" s="304">
        <f t="shared" si="279"/>
        <v>0.26252069480000001</v>
      </c>
      <c r="BH61" s="304">
        <f t="shared" si="280"/>
        <v>0.26514590174800001</v>
      </c>
      <c r="BI61" s="304">
        <f t="shared" si="281"/>
        <v>0.26779736076548</v>
      </c>
      <c r="BJ61" s="318">
        <f t="shared" si="282"/>
        <v>0.16065000000000002</v>
      </c>
      <c r="BK61" s="304">
        <f t="shared" si="283"/>
        <v>0.16065000000000002</v>
      </c>
      <c r="BL61" s="304">
        <f t="shared" si="284"/>
        <v>0.27</v>
      </c>
      <c r="BM61" s="304">
        <f t="shared" si="285"/>
        <v>0.25989600000000002</v>
      </c>
      <c r="BN61" s="304">
        <f t="shared" si="286"/>
        <v>0.25989600000000002</v>
      </c>
      <c r="BO61" s="304">
        <f t="shared" si="287"/>
        <v>0.26249496</v>
      </c>
      <c r="BP61" s="304">
        <f t="shared" si="288"/>
        <v>0.26506844000000002</v>
      </c>
      <c r="BQ61" s="304">
        <f t="shared" si="289"/>
        <v>0.26771912440000001</v>
      </c>
      <c r="BR61" s="304">
        <f t="shared" si="256"/>
        <v>0.27564672954000002</v>
      </c>
      <c r="BS61" s="304">
        <f t="shared" si="256"/>
        <v>0.27564672954000002</v>
      </c>
      <c r="BT61" s="304">
        <f t="shared" si="256"/>
        <v>0.27840319683540005</v>
      </c>
      <c r="BU61" s="304">
        <f t="shared" si="256"/>
        <v>0.28118722880375402</v>
      </c>
      <c r="BV61" s="318">
        <f t="shared" si="290"/>
        <v>0.16868250000000001</v>
      </c>
      <c r="BW61" s="304">
        <f t="shared" si="258"/>
        <v>0.16868250000000001</v>
      </c>
      <c r="BX61" s="304">
        <f t="shared" si="258"/>
        <v>0.28350000000000003</v>
      </c>
      <c r="BY61" s="304">
        <f t="shared" si="258"/>
        <v>0.27289080000000004</v>
      </c>
      <c r="BZ61" s="304">
        <f t="shared" si="258"/>
        <v>0.27289080000000004</v>
      </c>
      <c r="CA61" s="304">
        <f t="shared" si="291"/>
        <v>0.27561970800000002</v>
      </c>
      <c r="CB61" s="304">
        <f t="shared" si="258"/>
        <v>0.27832186200000003</v>
      </c>
      <c r="CC61" s="304">
        <f t="shared" si="258"/>
        <v>0.28110508062</v>
      </c>
      <c r="CD61" s="304">
        <f t="shared" si="258"/>
        <v>0.28942906601700003</v>
      </c>
      <c r="CE61" s="304">
        <f t="shared" si="258"/>
        <v>0.28942906601700003</v>
      </c>
      <c r="CF61" s="304">
        <f t="shared" si="258"/>
        <v>0.29232335667717008</v>
      </c>
      <c r="CG61" s="304">
        <f t="shared" si="258"/>
        <v>0.29524659024394173</v>
      </c>
      <c r="CH61" s="318">
        <f t="shared" si="292"/>
        <v>0.16868250000000001</v>
      </c>
      <c r="CI61" s="304">
        <f t="shared" si="293"/>
        <v>0.16868250000000001</v>
      </c>
      <c r="CJ61" s="304">
        <f t="shared" si="294"/>
        <v>0.28350000000000003</v>
      </c>
      <c r="CK61" s="304">
        <f t="shared" si="295"/>
        <v>0.27289080000000004</v>
      </c>
      <c r="CL61" s="304">
        <f t="shared" si="296"/>
        <v>0.27289080000000004</v>
      </c>
      <c r="CM61" s="304">
        <f t="shared" si="297"/>
        <v>0.27561970800000002</v>
      </c>
      <c r="CN61" s="304">
        <f t="shared" si="298"/>
        <v>0.27832186200000003</v>
      </c>
      <c r="CO61" s="304">
        <f t="shared" si="260"/>
        <v>0.28110508062</v>
      </c>
      <c r="CP61" s="304">
        <f t="shared" si="261"/>
        <v>0.28942906601700003</v>
      </c>
      <c r="CQ61" s="304">
        <f t="shared" si="262"/>
        <v>0.28942906601700003</v>
      </c>
      <c r="CR61" s="304">
        <f t="shared" si="299"/>
        <v>0.2981698238107135</v>
      </c>
      <c r="CS61" s="303">
        <f t="shared" si="300"/>
        <v>0.30115152204882056</v>
      </c>
    </row>
    <row r="62" spans="1:97" s="164" customFormat="1" x14ac:dyDescent="0.25">
      <c r="A62" s="164" t="s">
        <v>7</v>
      </c>
      <c r="B62" s="169">
        <f t="shared" ref="B62:R62" si="307">IFERROR(B51/B36,"")</f>
        <v>0.20270270270270271</v>
      </c>
      <c r="C62" s="169">
        <f t="shared" si="307"/>
        <v>0.14418604651162792</v>
      </c>
      <c r="D62" s="169">
        <f t="shared" si="307"/>
        <v>0.20956719817767655</v>
      </c>
      <c r="E62" s="169">
        <f t="shared" si="307"/>
        <v>0.19259259259259259</v>
      </c>
      <c r="F62" s="169">
        <f t="shared" si="307"/>
        <v>0.28125</v>
      </c>
      <c r="G62" s="169">
        <f t="shared" si="307"/>
        <v>0.31724137931034485</v>
      </c>
      <c r="H62" s="169">
        <f t="shared" si="307"/>
        <v>0.28604651162790695</v>
      </c>
      <c r="I62" s="169">
        <f t="shared" si="307"/>
        <v>0.17209302325581396</v>
      </c>
      <c r="J62" s="169">
        <f t="shared" si="307"/>
        <v>0.26570048309178745</v>
      </c>
      <c r="K62" s="169">
        <f t="shared" si="307"/>
        <v>0.19143576826196473</v>
      </c>
      <c r="L62" s="169">
        <f t="shared" si="307"/>
        <v>0.26884422110552764</v>
      </c>
      <c r="M62" s="203">
        <f t="shared" si="307"/>
        <v>0.3457142857142857</v>
      </c>
      <c r="N62" s="169">
        <f t="shared" si="307"/>
        <v>0.10775862068965517</v>
      </c>
      <c r="O62" s="169">
        <f t="shared" si="307"/>
        <v>0.10566037735849057</v>
      </c>
      <c r="P62" s="169">
        <f t="shared" si="307"/>
        <v>0.18493150684931506</v>
      </c>
      <c r="Q62" s="169">
        <f t="shared" si="307"/>
        <v>0.17857142857142858</v>
      </c>
      <c r="R62" s="169">
        <f t="shared" si="307"/>
        <v>0.20833333333333334</v>
      </c>
      <c r="S62" s="169">
        <f t="shared" ref="S62" si="308">IFERROR(S51/S36,"")</f>
        <v>0.20121951219512196</v>
      </c>
      <c r="T62" s="378">
        <v>0.1825</v>
      </c>
      <c r="U62" s="378">
        <v>0.15230460921843689</v>
      </c>
      <c r="V62" s="338">
        <v>0.22</v>
      </c>
      <c r="W62" s="338">
        <v>0.21</v>
      </c>
      <c r="X62" s="338">
        <v>0.24</v>
      </c>
      <c r="Y62" s="339">
        <v>0.25</v>
      </c>
      <c r="Z62" s="302">
        <v>0.12</v>
      </c>
      <c r="AA62" s="302">
        <v>0.12</v>
      </c>
      <c r="AB62" s="302">
        <v>0.22</v>
      </c>
      <c r="AC62" s="341">
        <f t="shared" si="265"/>
        <v>0.2112</v>
      </c>
      <c r="AD62" s="304">
        <f t="shared" si="266"/>
        <v>0.213312</v>
      </c>
      <c r="AE62" s="304">
        <f t="shared" si="266"/>
        <v>0.21544511999999999</v>
      </c>
      <c r="AF62" s="304">
        <f t="shared" si="251"/>
        <v>0.21759957119999998</v>
      </c>
      <c r="AG62" s="304">
        <f t="shared" si="251"/>
        <v>0.21977556691199998</v>
      </c>
      <c r="AH62" s="304">
        <f t="shared" si="251"/>
        <v>0.22197332258111999</v>
      </c>
      <c r="AI62" s="304">
        <f t="shared" si="251"/>
        <v>0.22419305580693119</v>
      </c>
      <c r="AJ62" s="304">
        <f t="shared" si="251"/>
        <v>0.22643498636500051</v>
      </c>
      <c r="AK62" s="303">
        <f t="shared" si="251"/>
        <v>0.22869933622865052</v>
      </c>
      <c r="AL62" s="302">
        <f t="shared" si="267"/>
        <v>0.12239999999999999</v>
      </c>
      <c r="AM62" s="302">
        <f t="shared" si="268"/>
        <v>0.12239999999999999</v>
      </c>
      <c r="AN62" s="302">
        <v>0.22</v>
      </c>
      <c r="AO62" s="304">
        <f t="shared" si="269"/>
        <v>0.21559999999999999</v>
      </c>
      <c r="AP62" s="304">
        <f t="shared" si="303"/>
        <v>0.21559999999999999</v>
      </c>
      <c r="AQ62" s="304">
        <f t="shared" ref="AQ62:AW62" si="309">AP62*1.01</f>
        <v>0.21775599999999998</v>
      </c>
      <c r="AR62" s="304">
        <f t="shared" si="305"/>
        <v>0.21775599999999998</v>
      </c>
      <c r="AS62" s="304">
        <f t="shared" si="309"/>
        <v>0.21993355999999997</v>
      </c>
      <c r="AT62" s="304">
        <f t="shared" si="309"/>
        <v>0.22213289559999996</v>
      </c>
      <c r="AU62" s="304">
        <f t="shared" si="306"/>
        <v>0.22213289559999996</v>
      </c>
      <c r="AV62" s="304">
        <f t="shared" si="309"/>
        <v>0.22435422455599996</v>
      </c>
      <c r="AW62" s="303">
        <f t="shared" si="309"/>
        <v>0.22659776680155996</v>
      </c>
      <c r="AX62" s="318">
        <f t="shared" si="271"/>
        <v>0.12852</v>
      </c>
      <c r="AY62" s="304">
        <f t="shared" si="272"/>
        <v>0.12852</v>
      </c>
      <c r="AZ62" s="304">
        <f t="shared" si="254"/>
        <v>0.23760000000000001</v>
      </c>
      <c r="BA62" s="304">
        <f t="shared" si="273"/>
        <v>0.22422400000000001</v>
      </c>
      <c r="BB62" s="304">
        <f t="shared" si="274"/>
        <v>0.22422400000000001</v>
      </c>
      <c r="BC62" s="304">
        <f t="shared" si="275"/>
        <v>0.22646623999999999</v>
      </c>
      <c r="BD62" s="304">
        <f t="shared" si="276"/>
        <v>0.22646623999999999</v>
      </c>
      <c r="BE62" s="304">
        <f t="shared" si="277"/>
        <v>0.22873090239999999</v>
      </c>
      <c r="BF62" s="304">
        <f t="shared" si="278"/>
        <v>0.23101821142399998</v>
      </c>
      <c r="BG62" s="304">
        <f t="shared" si="279"/>
        <v>0.23101821142399998</v>
      </c>
      <c r="BH62" s="304">
        <f t="shared" si="280"/>
        <v>0.23332839353823998</v>
      </c>
      <c r="BI62" s="304">
        <f t="shared" si="281"/>
        <v>0.23566167747362238</v>
      </c>
      <c r="BJ62" s="318">
        <f t="shared" si="282"/>
        <v>0.12852</v>
      </c>
      <c r="BK62" s="304">
        <f t="shared" si="283"/>
        <v>0.12852</v>
      </c>
      <c r="BL62" s="304">
        <f t="shared" si="284"/>
        <v>0.23760000000000001</v>
      </c>
      <c r="BM62" s="304">
        <f t="shared" si="285"/>
        <v>0.22870848000000002</v>
      </c>
      <c r="BN62" s="304">
        <f t="shared" si="286"/>
        <v>0.22870848000000002</v>
      </c>
      <c r="BO62" s="304">
        <f t="shared" si="287"/>
        <v>0.2309955648</v>
      </c>
      <c r="BP62" s="304">
        <f t="shared" si="288"/>
        <v>0.2332602272</v>
      </c>
      <c r="BQ62" s="304">
        <f t="shared" si="289"/>
        <v>0.235592829472</v>
      </c>
      <c r="BR62" s="304">
        <f t="shared" si="256"/>
        <v>0.24256912199519998</v>
      </c>
      <c r="BS62" s="304">
        <f t="shared" si="256"/>
        <v>0.24256912199519998</v>
      </c>
      <c r="BT62" s="304">
        <f t="shared" si="256"/>
        <v>0.24499481321515199</v>
      </c>
      <c r="BU62" s="304">
        <f t="shared" si="256"/>
        <v>0.2474447613473035</v>
      </c>
      <c r="BV62" s="318">
        <f t="shared" si="290"/>
        <v>0.13494600000000001</v>
      </c>
      <c r="BW62" s="304">
        <f t="shared" si="258"/>
        <v>0.13494600000000001</v>
      </c>
      <c r="BX62" s="304">
        <f t="shared" si="258"/>
        <v>0.24948000000000001</v>
      </c>
      <c r="BY62" s="304">
        <f t="shared" si="258"/>
        <v>0.24014390400000002</v>
      </c>
      <c r="BZ62" s="304">
        <f t="shared" si="258"/>
        <v>0.24014390400000002</v>
      </c>
      <c r="CA62" s="304">
        <f t="shared" si="291"/>
        <v>0.24254534304</v>
      </c>
      <c r="CB62" s="304">
        <f t="shared" si="258"/>
        <v>0.24492323856000001</v>
      </c>
      <c r="CC62" s="304">
        <f t="shared" si="258"/>
        <v>0.2473724709456</v>
      </c>
      <c r="CD62" s="304">
        <f t="shared" si="258"/>
        <v>0.25469757809495996</v>
      </c>
      <c r="CE62" s="304">
        <f t="shared" si="258"/>
        <v>0.25469757809495996</v>
      </c>
      <c r="CF62" s="304">
        <f t="shared" si="258"/>
        <v>0.25724455387590961</v>
      </c>
      <c r="CG62" s="304">
        <f t="shared" si="258"/>
        <v>0.25981699941466868</v>
      </c>
      <c r="CH62" s="318">
        <f t="shared" si="292"/>
        <v>0.13494600000000001</v>
      </c>
      <c r="CI62" s="304">
        <f t="shared" si="293"/>
        <v>0.13494600000000001</v>
      </c>
      <c r="CJ62" s="304">
        <f t="shared" si="294"/>
        <v>0.24948000000000001</v>
      </c>
      <c r="CK62" s="304">
        <f t="shared" si="295"/>
        <v>0.24014390400000002</v>
      </c>
      <c r="CL62" s="304">
        <f t="shared" si="296"/>
        <v>0.24014390400000002</v>
      </c>
      <c r="CM62" s="304">
        <f t="shared" si="297"/>
        <v>0.24254534304</v>
      </c>
      <c r="CN62" s="304">
        <f t="shared" si="298"/>
        <v>0.24492323856000001</v>
      </c>
      <c r="CO62" s="304">
        <f t="shared" si="260"/>
        <v>0.2473724709456</v>
      </c>
      <c r="CP62" s="304">
        <f t="shared" si="261"/>
        <v>0.25469757809495996</v>
      </c>
      <c r="CQ62" s="304">
        <f t="shared" si="262"/>
        <v>0.25469757809495996</v>
      </c>
      <c r="CR62" s="304">
        <f t="shared" si="299"/>
        <v>0.26238944495342781</v>
      </c>
      <c r="CS62" s="303">
        <f t="shared" si="300"/>
        <v>0.26501333940296207</v>
      </c>
    </row>
    <row r="63" spans="1:97" s="164" customFormat="1" x14ac:dyDescent="0.25">
      <c r="A63" s="164" t="s">
        <v>8</v>
      </c>
      <c r="B63" s="169">
        <f t="shared" ref="B63:R63" si="310">IFERROR(B52/B37,"")</f>
        <v>0.17708333333333334</v>
      </c>
      <c r="C63" s="169">
        <f t="shared" si="310"/>
        <v>0.12110726643598616</v>
      </c>
      <c r="D63" s="169">
        <f t="shared" si="310"/>
        <v>0.1853035143769968</v>
      </c>
      <c r="E63" s="169">
        <f t="shared" si="310"/>
        <v>0.22408963585434175</v>
      </c>
      <c r="F63" s="169">
        <f t="shared" si="310"/>
        <v>0.27873563218390807</v>
      </c>
      <c r="G63" s="169">
        <f t="shared" si="310"/>
        <v>0.2834008097165992</v>
      </c>
      <c r="H63" s="169">
        <f t="shared" si="310"/>
        <v>0.2874493927125506</v>
      </c>
      <c r="I63" s="169">
        <f t="shared" si="310"/>
        <v>0.23646723646723647</v>
      </c>
      <c r="J63" s="169">
        <f t="shared" si="310"/>
        <v>0.35128205128205126</v>
      </c>
      <c r="K63" s="169">
        <f t="shared" si="310"/>
        <v>0.23627684964200477</v>
      </c>
      <c r="L63" s="169">
        <f t="shared" si="310"/>
        <v>0.26224783861671469</v>
      </c>
      <c r="M63" s="203">
        <f t="shared" si="310"/>
        <v>0.36656891495601174</v>
      </c>
      <c r="N63" s="169">
        <f t="shared" si="310"/>
        <v>9.7035040431266845E-2</v>
      </c>
      <c r="O63" s="169">
        <f t="shared" si="310"/>
        <v>9.0439276485788117E-2</v>
      </c>
      <c r="P63" s="169">
        <f t="shared" si="310"/>
        <v>0.17536534446764093</v>
      </c>
      <c r="Q63" s="169">
        <f t="shared" si="310"/>
        <v>0.15510204081632653</v>
      </c>
      <c r="R63" s="169">
        <f t="shared" si="310"/>
        <v>0.11980440097799511</v>
      </c>
      <c r="S63" s="169">
        <f t="shared" ref="S63" si="311">IFERROR(S52/S37,"")</f>
        <v>0.21008403361344538</v>
      </c>
      <c r="T63" s="378">
        <v>0.17231638418079095</v>
      </c>
      <c r="U63" s="378">
        <v>0.17353579175704989</v>
      </c>
      <c r="V63" s="338">
        <v>0.18</v>
      </c>
      <c r="W63" s="338">
        <v>0.17</v>
      </c>
      <c r="X63" s="338">
        <v>0.22</v>
      </c>
      <c r="Y63" s="339">
        <v>0.25</v>
      </c>
      <c r="Z63" s="302">
        <v>0.1</v>
      </c>
      <c r="AA63" s="302">
        <v>0.1</v>
      </c>
      <c r="AB63" s="302">
        <v>0.18</v>
      </c>
      <c r="AC63" s="341">
        <f t="shared" si="265"/>
        <v>0.17279999999999998</v>
      </c>
      <c r="AD63" s="304">
        <f t="shared" si="266"/>
        <v>0.17452799999999999</v>
      </c>
      <c r="AE63" s="304">
        <f t="shared" si="266"/>
        <v>0.17627327999999998</v>
      </c>
      <c r="AF63" s="304">
        <f t="shared" si="251"/>
        <v>0.17803601279999998</v>
      </c>
      <c r="AG63" s="304">
        <f t="shared" si="251"/>
        <v>0.17981637292799998</v>
      </c>
      <c r="AH63" s="304">
        <f t="shared" si="251"/>
        <v>0.18161453665727997</v>
      </c>
      <c r="AI63" s="304">
        <f t="shared" si="251"/>
        <v>0.18343068202385276</v>
      </c>
      <c r="AJ63" s="304">
        <f t="shared" si="251"/>
        <v>0.18526498884409129</v>
      </c>
      <c r="AK63" s="303">
        <f t="shared" si="251"/>
        <v>0.1871176387325322</v>
      </c>
      <c r="AL63" s="302">
        <f t="shared" si="267"/>
        <v>0.10200000000000001</v>
      </c>
      <c r="AM63" s="302">
        <f t="shared" si="268"/>
        <v>0.10200000000000001</v>
      </c>
      <c r="AN63" s="302">
        <v>0.18</v>
      </c>
      <c r="AO63" s="304">
        <f t="shared" si="269"/>
        <v>0.1764</v>
      </c>
      <c r="AP63" s="304">
        <f t="shared" si="303"/>
        <v>0.1764</v>
      </c>
      <c r="AQ63" s="304">
        <f t="shared" ref="AQ63:AW63" si="312">AP63*1.01</f>
        <v>0.17816399999999999</v>
      </c>
      <c r="AR63" s="304">
        <f t="shared" si="305"/>
        <v>0.17816399999999999</v>
      </c>
      <c r="AS63" s="304">
        <f t="shared" si="312"/>
        <v>0.17994563999999999</v>
      </c>
      <c r="AT63" s="304">
        <f t="shared" si="312"/>
        <v>0.1817450964</v>
      </c>
      <c r="AU63" s="304">
        <f t="shared" si="306"/>
        <v>0.1817450964</v>
      </c>
      <c r="AV63" s="304">
        <f t="shared" si="312"/>
        <v>0.18356254736399999</v>
      </c>
      <c r="AW63" s="303">
        <f t="shared" si="312"/>
        <v>0.18539817283763999</v>
      </c>
      <c r="AX63" s="318">
        <f t="shared" si="271"/>
        <v>0.10710000000000001</v>
      </c>
      <c r="AY63" s="304">
        <f t="shared" si="272"/>
        <v>0.10710000000000001</v>
      </c>
      <c r="AZ63" s="304">
        <f t="shared" si="254"/>
        <v>0.19440000000000002</v>
      </c>
      <c r="BA63" s="304">
        <f t="shared" si="273"/>
        <v>0.18345600000000001</v>
      </c>
      <c r="BB63" s="304">
        <f t="shared" si="274"/>
        <v>0.18345600000000001</v>
      </c>
      <c r="BC63" s="304">
        <f t="shared" si="275"/>
        <v>0.18529055999999999</v>
      </c>
      <c r="BD63" s="304">
        <f t="shared" si="276"/>
        <v>0.18529055999999999</v>
      </c>
      <c r="BE63" s="304">
        <f t="shared" si="277"/>
        <v>0.1871434656</v>
      </c>
      <c r="BF63" s="304">
        <f t="shared" si="278"/>
        <v>0.18901490025600001</v>
      </c>
      <c r="BG63" s="304">
        <f t="shared" si="279"/>
        <v>0.18901490025600001</v>
      </c>
      <c r="BH63" s="304">
        <f t="shared" si="280"/>
        <v>0.19090504925856</v>
      </c>
      <c r="BI63" s="304">
        <f t="shared" si="281"/>
        <v>0.19281409975114558</v>
      </c>
      <c r="BJ63" s="318">
        <f t="shared" si="282"/>
        <v>0.10710000000000001</v>
      </c>
      <c r="BK63" s="304">
        <f t="shared" si="283"/>
        <v>0.10710000000000001</v>
      </c>
      <c r="BL63" s="304">
        <f t="shared" si="284"/>
        <v>0.19440000000000002</v>
      </c>
      <c r="BM63" s="304">
        <f t="shared" si="285"/>
        <v>0.18712512000000001</v>
      </c>
      <c r="BN63" s="304">
        <f t="shared" si="286"/>
        <v>0.18712512000000001</v>
      </c>
      <c r="BO63" s="304">
        <f t="shared" si="287"/>
        <v>0.18899637119999999</v>
      </c>
      <c r="BP63" s="304">
        <f t="shared" si="288"/>
        <v>0.1908492768</v>
      </c>
      <c r="BQ63" s="304">
        <f t="shared" si="289"/>
        <v>0.192757769568</v>
      </c>
      <c r="BR63" s="304">
        <f t="shared" si="256"/>
        <v>0.19846564526880003</v>
      </c>
      <c r="BS63" s="304">
        <f t="shared" si="256"/>
        <v>0.19846564526880003</v>
      </c>
      <c r="BT63" s="304">
        <f t="shared" si="256"/>
        <v>0.20045030172148801</v>
      </c>
      <c r="BU63" s="304">
        <f t="shared" si="256"/>
        <v>0.20245480473870286</v>
      </c>
      <c r="BV63" s="318">
        <f t="shared" si="290"/>
        <v>0.11245500000000001</v>
      </c>
      <c r="BW63" s="304">
        <f t="shared" si="258"/>
        <v>0.11245500000000001</v>
      </c>
      <c r="BX63" s="304">
        <f t="shared" si="258"/>
        <v>0.20412000000000002</v>
      </c>
      <c r="BY63" s="304">
        <f t="shared" si="258"/>
        <v>0.19648137600000001</v>
      </c>
      <c r="BZ63" s="304">
        <f t="shared" si="258"/>
        <v>0.19648137600000001</v>
      </c>
      <c r="CA63" s="304">
        <f t="shared" si="291"/>
        <v>0.19844618976</v>
      </c>
      <c r="CB63" s="304">
        <f t="shared" si="258"/>
        <v>0.20039174064000001</v>
      </c>
      <c r="CC63" s="304">
        <f t="shared" si="258"/>
        <v>0.2023956580464</v>
      </c>
      <c r="CD63" s="304">
        <f t="shared" si="258"/>
        <v>0.20838892753224003</v>
      </c>
      <c r="CE63" s="304">
        <f t="shared" si="258"/>
        <v>0.20838892753224003</v>
      </c>
      <c r="CF63" s="304">
        <f t="shared" si="258"/>
        <v>0.21047281680756241</v>
      </c>
      <c r="CG63" s="304">
        <f t="shared" si="258"/>
        <v>0.21257754497563802</v>
      </c>
      <c r="CH63" s="318">
        <f t="shared" si="292"/>
        <v>0.11245500000000001</v>
      </c>
      <c r="CI63" s="304">
        <f t="shared" si="293"/>
        <v>0.11245500000000001</v>
      </c>
      <c r="CJ63" s="304">
        <f t="shared" si="294"/>
        <v>0.20412000000000002</v>
      </c>
      <c r="CK63" s="304">
        <f t="shared" si="295"/>
        <v>0.19648137600000001</v>
      </c>
      <c r="CL63" s="304">
        <f t="shared" si="296"/>
        <v>0.19648137600000001</v>
      </c>
      <c r="CM63" s="304">
        <f t="shared" si="297"/>
        <v>0.19844618976</v>
      </c>
      <c r="CN63" s="304">
        <f t="shared" si="298"/>
        <v>0.20039174064000001</v>
      </c>
      <c r="CO63" s="304">
        <f t="shared" si="260"/>
        <v>0.2023956580464</v>
      </c>
      <c r="CP63" s="304">
        <f t="shared" si="261"/>
        <v>0.20838892753224003</v>
      </c>
      <c r="CQ63" s="304">
        <f t="shared" si="262"/>
        <v>0.20838892753224003</v>
      </c>
      <c r="CR63" s="304">
        <f t="shared" si="299"/>
        <v>0.21468227314371366</v>
      </c>
      <c r="CS63" s="303">
        <f t="shared" si="300"/>
        <v>0.21682909587515078</v>
      </c>
    </row>
    <row r="64" spans="1:97" s="164" customFormat="1" x14ac:dyDescent="0.25">
      <c r="A64" s="164" t="s">
        <v>1</v>
      </c>
      <c r="B64" s="169">
        <f t="shared" ref="B64:R64" si="313">IFERROR(B53/B38,"")</f>
        <v>0.15656565656565657</v>
      </c>
      <c r="C64" s="169">
        <f t="shared" si="313"/>
        <v>0.12648221343873517</v>
      </c>
      <c r="D64" s="169">
        <f t="shared" si="313"/>
        <v>9.3645484949832769E-2</v>
      </c>
      <c r="E64" s="169">
        <f t="shared" si="313"/>
        <v>0.17595307917888564</v>
      </c>
      <c r="F64" s="169">
        <f t="shared" si="313"/>
        <v>0.234375</v>
      </c>
      <c r="G64" s="169">
        <f t="shared" si="313"/>
        <v>0.30847457627118646</v>
      </c>
      <c r="H64" s="169">
        <f t="shared" si="313"/>
        <v>0.28104575163398693</v>
      </c>
      <c r="I64" s="169">
        <f t="shared" si="313"/>
        <v>0.2435064935064935</v>
      </c>
      <c r="J64" s="169">
        <f t="shared" si="313"/>
        <v>0.37546468401486988</v>
      </c>
      <c r="K64" s="169">
        <f t="shared" si="313"/>
        <v>0.27138643067846607</v>
      </c>
      <c r="L64" s="169">
        <f t="shared" si="313"/>
        <v>0.31873479318734793</v>
      </c>
      <c r="M64" s="203">
        <f t="shared" si="313"/>
        <v>0.34382566585956414</v>
      </c>
      <c r="N64" s="169">
        <f t="shared" si="313"/>
        <v>0.10416666666666667</v>
      </c>
      <c r="O64" s="169">
        <f t="shared" si="313"/>
        <v>9.166666666666666E-2</v>
      </c>
      <c r="P64" s="169">
        <f t="shared" si="313"/>
        <v>0.16071428571428573</v>
      </c>
      <c r="Q64" s="169">
        <f t="shared" si="313"/>
        <v>0.14893617021276595</v>
      </c>
      <c r="R64" s="169">
        <f t="shared" si="313"/>
        <v>0.14806866952789699</v>
      </c>
      <c r="S64" s="169">
        <f t="shared" ref="S64" si="314">IFERROR(S53/S38,"")</f>
        <v>0.18467583497053044</v>
      </c>
      <c r="T64" s="378">
        <v>0.158203125</v>
      </c>
      <c r="U64" s="378">
        <v>0.15711252653927812</v>
      </c>
      <c r="V64" s="338">
        <v>0.18</v>
      </c>
      <c r="W64" s="338">
        <v>0.17</v>
      </c>
      <c r="X64" s="338">
        <v>0.22</v>
      </c>
      <c r="Y64" s="339">
        <v>0.25</v>
      </c>
      <c r="Z64" s="302">
        <v>0.1</v>
      </c>
      <c r="AA64" s="302">
        <v>0.1</v>
      </c>
      <c r="AB64" s="302">
        <v>0.18</v>
      </c>
      <c r="AC64" s="341">
        <f t="shared" si="265"/>
        <v>0.17279999999999998</v>
      </c>
      <c r="AD64" s="304">
        <f t="shared" si="266"/>
        <v>0.17452799999999999</v>
      </c>
      <c r="AE64" s="304">
        <f t="shared" si="266"/>
        <v>0.17627327999999998</v>
      </c>
      <c r="AF64" s="304">
        <f t="shared" si="251"/>
        <v>0.17803601279999998</v>
      </c>
      <c r="AG64" s="304">
        <f t="shared" si="251"/>
        <v>0.17981637292799998</v>
      </c>
      <c r="AH64" s="304">
        <f t="shared" si="251"/>
        <v>0.18161453665727997</v>
      </c>
      <c r="AI64" s="304">
        <f t="shared" si="251"/>
        <v>0.18343068202385276</v>
      </c>
      <c r="AJ64" s="304">
        <f t="shared" si="251"/>
        <v>0.18526498884409129</v>
      </c>
      <c r="AK64" s="303">
        <f t="shared" si="251"/>
        <v>0.1871176387325322</v>
      </c>
      <c r="AL64" s="302">
        <f t="shared" si="267"/>
        <v>0.10200000000000001</v>
      </c>
      <c r="AM64" s="302">
        <f t="shared" si="268"/>
        <v>0.10200000000000001</v>
      </c>
      <c r="AN64" s="302">
        <v>0.18</v>
      </c>
      <c r="AO64" s="304">
        <f t="shared" si="269"/>
        <v>0.1764</v>
      </c>
      <c r="AP64" s="304">
        <f t="shared" si="303"/>
        <v>0.1764</v>
      </c>
      <c r="AQ64" s="304">
        <f t="shared" ref="AQ64:AW64" si="315">AP64*1.01</f>
        <v>0.17816399999999999</v>
      </c>
      <c r="AR64" s="304">
        <f t="shared" si="305"/>
        <v>0.17816399999999999</v>
      </c>
      <c r="AS64" s="304">
        <f t="shared" si="315"/>
        <v>0.17994563999999999</v>
      </c>
      <c r="AT64" s="304">
        <f t="shared" si="315"/>
        <v>0.1817450964</v>
      </c>
      <c r="AU64" s="304">
        <f t="shared" si="306"/>
        <v>0.1817450964</v>
      </c>
      <c r="AV64" s="304">
        <f t="shared" si="315"/>
        <v>0.18356254736399999</v>
      </c>
      <c r="AW64" s="303">
        <f t="shared" si="315"/>
        <v>0.18539817283763999</v>
      </c>
      <c r="AX64" s="318">
        <f t="shared" si="271"/>
        <v>0.10710000000000001</v>
      </c>
      <c r="AY64" s="304">
        <f t="shared" si="272"/>
        <v>0.10710000000000001</v>
      </c>
      <c r="AZ64" s="304">
        <f t="shared" si="254"/>
        <v>0.19440000000000002</v>
      </c>
      <c r="BA64" s="304">
        <f t="shared" si="273"/>
        <v>0.18345600000000001</v>
      </c>
      <c r="BB64" s="304">
        <f t="shared" si="274"/>
        <v>0.18345600000000001</v>
      </c>
      <c r="BC64" s="304">
        <f t="shared" si="275"/>
        <v>0.18529055999999999</v>
      </c>
      <c r="BD64" s="304">
        <f t="shared" si="276"/>
        <v>0.18529055999999999</v>
      </c>
      <c r="BE64" s="304">
        <f t="shared" si="277"/>
        <v>0.1871434656</v>
      </c>
      <c r="BF64" s="304">
        <f t="shared" si="278"/>
        <v>0.18901490025600001</v>
      </c>
      <c r="BG64" s="304">
        <f t="shared" si="279"/>
        <v>0.18901490025600001</v>
      </c>
      <c r="BH64" s="304">
        <f t="shared" si="280"/>
        <v>0.19090504925856</v>
      </c>
      <c r="BI64" s="304">
        <f t="shared" si="281"/>
        <v>0.19281409975114558</v>
      </c>
      <c r="BJ64" s="318">
        <f t="shared" si="282"/>
        <v>0.10710000000000001</v>
      </c>
      <c r="BK64" s="304">
        <f t="shared" si="283"/>
        <v>0.10710000000000001</v>
      </c>
      <c r="BL64" s="304">
        <f t="shared" si="284"/>
        <v>0.19440000000000002</v>
      </c>
      <c r="BM64" s="304">
        <f t="shared" si="285"/>
        <v>0.18712512000000001</v>
      </c>
      <c r="BN64" s="304">
        <f t="shared" si="286"/>
        <v>0.18712512000000001</v>
      </c>
      <c r="BO64" s="304">
        <f t="shared" si="287"/>
        <v>0.18899637119999999</v>
      </c>
      <c r="BP64" s="304">
        <f t="shared" si="288"/>
        <v>0.1908492768</v>
      </c>
      <c r="BQ64" s="304">
        <f t="shared" si="289"/>
        <v>0.192757769568</v>
      </c>
      <c r="BR64" s="304">
        <f t="shared" si="256"/>
        <v>0.19846564526880003</v>
      </c>
      <c r="BS64" s="304">
        <f t="shared" si="256"/>
        <v>0.19846564526880003</v>
      </c>
      <c r="BT64" s="304">
        <f t="shared" si="256"/>
        <v>0.20045030172148801</v>
      </c>
      <c r="BU64" s="304">
        <f t="shared" si="256"/>
        <v>0.20245480473870286</v>
      </c>
      <c r="BV64" s="318">
        <f t="shared" si="290"/>
        <v>0.11245500000000001</v>
      </c>
      <c r="BW64" s="304">
        <f t="shared" si="258"/>
        <v>0.11245500000000001</v>
      </c>
      <c r="BX64" s="304">
        <f t="shared" si="258"/>
        <v>0.20412000000000002</v>
      </c>
      <c r="BY64" s="304">
        <f t="shared" si="258"/>
        <v>0.19648137600000001</v>
      </c>
      <c r="BZ64" s="304">
        <f t="shared" si="258"/>
        <v>0.19648137600000001</v>
      </c>
      <c r="CA64" s="304">
        <f t="shared" si="291"/>
        <v>0.19844618976</v>
      </c>
      <c r="CB64" s="304">
        <f t="shared" si="258"/>
        <v>0.20039174064000001</v>
      </c>
      <c r="CC64" s="304">
        <f t="shared" si="258"/>
        <v>0.2023956580464</v>
      </c>
      <c r="CD64" s="304">
        <f t="shared" si="258"/>
        <v>0.20838892753224003</v>
      </c>
      <c r="CE64" s="304">
        <f t="shared" si="258"/>
        <v>0.20838892753224003</v>
      </c>
      <c r="CF64" s="304">
        <f t="shared" si="258"/>
        <v>0.21047281680756241</v>
      </c>
      <c r="CG64" s="304">
        <f t="shared" si="258"/>
        <v>0.21257754497563802</v>
      </c>
      <c r="CH64" s="318">
        <f t="shared" si="292"/>
        <v>0.11245500000000001</v>
      </c>
      <c r="CI64" s="304">
        <f t="shared" si="293"/>
        <v>0.11245500000000001</v>
      </c>
      <c r="CJ64" s="304">
        <f t="shared" si="294"/>
        <v>0.20412000000000002</v>
      </c>
      <c r="CK64" s="304">
        <f t="shared" si="295"/>
        <v>0.19648137600000001</v>
      </c>
      <c r="CL64" s="304">
        <f t="shared" si="296"/>
        <v>0.19648137600000001</v>
      </c>
      <c r="CM64" s="304">
        <f t="shared" si="297"/>
        <v>0.19844618976</v>
      </c>
      <c r="CN64" s="304">
        <f t="shared" si="298"/>
        <v>0.20039174064000001</v>
      </c>
      <c r="CO64" s="304">
        <f t="shared" si="260"/>
        <v>0.2023956580464</v>
      </c>
      <c r="CP64" s="304">
        <f t="shared" si="261"/>
        <v>0.20838892753224003</v>
      </c>
      <c r="CQ64" s="304">
        <f t="shared" si="262"/>
        <v>0.20838892753224003</v>
      </c>
      <c r="CR64" s="304">
        <f t="shared" si="299"/>
        <v>0.21468227314371366</v>
      </c>
      <c r="CS64" s="303">
        <f t="shared" si="300"/>
        <v>0.21682909587515078</v>
      </c>
    </row>
    <row r="65" spans="1:97" s="164" customFormat="1" x14ac:dyDescent="0.25">
      <c r="A65" s="164" t="s">
        <v>2</v>
      </c>
      <c r="B65" s="169">
        <f t="shared" ref="B65:R65" si="316">IFERROR(B54/B39,"")</f>
        <v>0.2441860465116279</v>
      </c>
      <c r="C65" s="169">
        <f t="shared" si="316"/>
        <v>0.12222222222222222</v>
      </c>
      <c r="D65" s="169">
        <f t="shared" si="316"/>
        <v>0.18181818181818182</v>
      </c>
      <c r="E65" s="169">
        <f t="shared" si="316"/>
        <v>0.20454545454545456</v>
      </c>
      <c r="F65" s="169">
        <f t="shared" si="316"/>
        <v>0.27956989247311825</v>
      </c>
      <c r="G65" s="169">
        <f t="shared" si="316"/>
        <v>0.23478260869565218</v>
      </c>
      <c r="H65" s="169">
        <f t="shared" si="316"/>
        <v>0.1875</v>
      </c>
      <c r="I65" s="169">
        <f t="shared" si="316"/>
        <v>0.20547945205479451</v>
      </c>
      <c r="J65" s="169">
        <f t="shared" si="316"/>
        <v>0.37195121951219512</v>
      </c>
      <c r="K65" s="169">
        <f t="shared" si="316"/>
        <v>0.27868852459016391</v>
      </c>
      <c r="L65" s="169">
        <f t="shared" si="316"/>
        <v>0.36597938144329895</v>
      </c>
      <c r="M65" s="203">
        <f t="shared" si="316"/>
        <v>0.41474654377880182</v>
      </c>
      <c r="N65" s="169">
        <f t="shared" si="316"/>
        <v>9.8901098901098897E-2</v>
      </c>
      <c r="O65" s="169">
        <f t="shared" si="316"/>
        <v>8.8888888888888892E-2</v>
      </c>
      <c r="P65" s="169">
        <f t="shared" si="316"/>
        <v>0.17868338557993729</v>
      </c>
      <c r="Q65" s="169">
        <f t="shared" si="316"/>
        <v>0.14713896457765668</v>
      </c>
      <c r="R65" s="169">
        <f t="shared" si="316"/>
        <v>0.12984054669703873</v>
      </c>
      <c r="S65" s="169">
        <f t="shared" ref="S65" si="317">IFERROR(S54/S39,"")</f>
        <v>0.23608017817371937</v>
      </c>
      <c r="T65" s="378">
        <v>0.14315352697095435</v>
      </c>
      <c r="U65" s="378">
        <v>0.10465116279069768</v>
      </c>
      <c r="V65" s="338">
        <v>0.18</v>
      </c>
      <c r="W65" s="338">
        <v>0.17</v>
      </c>
      <c r="X65" s="338">
        <v>0.22</v>
      </c>
      <c r="Y65" s="339">
        <v>0.25</v>
      </c>
      <c r="Z65" s="302">
        <v>0.1</v>
      </c>
      <c r="AA65" s="302">
        <v>0.1</v>
      </c>
      <c r="AB65" s="302">
        <v>0.18</v>
      </c>
      <c r="AC65" s="341">
        <f t="shared" si="265"/>
        <v>0.17279999999999998</v>
      </c>
      <c r="AD65" s="304">
        <f t="shared" si="266"/>
        <v>0.17452799999999999</v>
      </c>
      <c r="AE65" s="304">
        <f t="shared" si="266"/>
        <v>0.17627327999999998</v>
      </c>
      <c r="AF65" s="304">
        <f t="shared" si="251"/>
        <v>0.17803601279999998</v>
      </c>
      <c r="AG65" s="304">
        <f t="shared" si="251"/>
        <v>0.17981637292799998</v>
      </c>
      <c r="AH65" s="304">
        <f t="shared" si="251"/>
        <v>0.18161453665727997</v>
      </c>
      <c r="AI65" s="304">
        <f t="shared" si="251"/>
        <v>0.18343068202385276</v>
      </c>
      <c r="AJ65" s="304">
        <f t="shared" si="251"/>
        <v>0.18526498884409129</v>
      </c>
      <c r="AK65" s="303">
        <f t="shared" si="251"/>
        <v>0.1871176387325322</v>
      </c>
      <c r="AL65" s="302">
        <f t="shared" si="267"/>
        <v>0.10200000000000001</v>
      </c>
      <c r="AM65" s="302">
        <f t="shared" si="268"/>
        <v>0.10200000000000001</v>
      </c>
      <c r="AN65" s="302">
        <v>0.18</v>
      </c>
      <c r="AO65" s="304">
        <f t="shared" si="269"/>
        <v>0.1764</v>
      </c>
      <c r="AP65" s="304">
        <f t="shared" si="303"/>
        <v>0.1764</v>
      </c>
      <c r="AQ65" s="304">
        <f t="shared" ref="AQ65:AW65" si="318">AP65*1.01</f>
        <v>0.17816399999999999</v>
      </c>
      <c r="AR65" s="304">
        <f t="shared" si="305"/>
        <v>0.17816399999999999</v>
      </c>
      <c r="AS65" s="304">
        <f t="shared" si="318"/>
        <v>0.17994563999999999</v>
      </c>
      <c r="AT65" s="304">
        <f t="shared" si="318"/>
        <v>0.1817450964</v>
      </c>
      <c r="AU65" s="304">
        <f t="shared" si="306"/>
        <v>0.1817450964</v>
      </c>
      <c r="AV65" s="304">
        <f t="shared" si="318"/>
        <v>0.18356254736399999</v>
      </c>
      <c r="AW65" s="303">
        <f t="shared" si="318"/>
        <v>0.18539817283763999</v>
      </c>
      <c r="AX65" s="318">
        <f t="shared" si="271"/>
        <v>0.10710000000000001</v>
      </c>
      <c r="AY65" s="304">
        <f t="shared" si="272"/>
        <v>0.10710000000000001</v>
      </c>
      <c r="AZ65" s="304">
        <f t="shared" si="254"/>
        <v>0.19440000000000002</v>
      </c>
      <c r="BA65" s="304">
        <f t="shared" si="273"/>
        <v>0.18345600000000001</v>
      </c>
      <c r="BB65" s="304">
        <f t="shared" si="274"/>
        <v>0.18345600000000001</v>
      </c>
      <c r="BC65" s="304">
        <f t="shared" si="275"/>
        <v>0.18529055999999999</v>
      </c>
      <c r="BD65" s="304">
        <f t="shared" si="276"/>
        <v>0.18529055999999999</v>
      </c>
      <c r="BE65" s="304">
        <f t="shared" si="277"/>
        <v>0.1871434656</v>
      </c>
      <c r="BF65" s="304">
        <f t="shared" si="278"/>
        <v>0.18901490025600001</v>
      </c>
      <c r="BG65" s="304">
        <f t="shared" si="279"/>
        <v>0.18901490025600001</v>
      </c>
      <c r="BH65" s="304">
        <f t="shared" si="280"/>
        <v>0.19090504925856</v>
      </c>
      <c r="BI65" s="304">
        <f t="shared" si="281"/>
        <v>0.19281409975114558</v>
      </c>
      <c r="BJ65" s="318">
        <f t="shared" si="282"/>
        <v>0.10710000000000001</v>
      </c>
      <c r="BK65" s="304">
        <f t="shared" si="283"/>
        <v>0.10710000000000001</v>
      </c>
      <c r="BL65" s="304">
        <f t="shared" si="284"/>
        <v>0.19440000000000002</v>
      </c>
      <c r="BM65" s="304">
        <f t="shared" si="285"/>
        <v>0.18712512000000001</v>
      </c>
      <c r="BN65" s="304">
        <f t="shared" si="286"/>
        <v>0.18712512000000001</v>
      </c>
      <c r="BO65" s="304">
        <f t="shared" si="287"/>
        <v>0.18899637119999999</v>
      </c>
      <c r="BP65" s="304">
        <f t="shared" si="288"/>
        <v>0.1908492768</v>
      </c>
      <c r="BQ65" s="304">
        <f t="shared" si="289"/>
        <v>0.192757769568</v>
      </c>
      <c r="BR65" s="304">
        <f t="shared" si="256"/>
        <v>0.19846564526880003</v>
      </c>
      <c r="BS65" s="304">
        <f t="shared" si="256"/>
        <v>0.19846564526880003</v>
      </c>
      <c r="BT65" s="304">
        <f t="shared" si="256"/>
        <v>0.20045030172148801</v>
      </c>
      <c r="BU65" s="304">
        <f t="shared" si="256"/>
        <v>0.20245480473870286</v>
      </c>
      <c r="BV65" s="318">
        <f t="shared" si="290"/>
        <v>0.11245500000000001</v>
      </c>
      <c r="BW65" s="304">
        <f t="shared" si="258"/>
        <v>0.11245500000000001</v>
      </c>
      <c r="BX65" s="304">
        <f t="shared" si="258"/>
        <v>0.20412000000000002</v>
      </c>
      <c r="BY65" s="304">
        <f t="shared" si="258"/>
        <v>0.19648137600000001</v>
      </c>
      <c r="BZ65" s="304">
        <f t="shared" si="258"/>
        <v>0.19648137600000001</v>
      </c>
      <c r="CA65" s="304">
        <f t="shared" si="291"/>
        <v>0.19844618976</v>
      </c>
      <c r="CB65" s="304">
        <f t="shared" si="258"/>
        <v>0.20039174064000001</v>
      </c>
      <c r="CC65" s="304">
        <f t="shared" si="258"/>
        <v>0.2023956580464</v>
      </c>
      <c r="CD65" s="304">
        <f t="shared" si="258"/>
        <v>0.20838892753224003</v>
      </c>
      <c r="CE65" s="304">
        <f t="shared" si="258"/>
        <v>0.20838892753224003</v>
      </c>
      <c r="CF65" s="304">
        <f t="shared" si="258"/>
        <v>0.21047281680756241</v>
      </c>
      <c r="CG65" s="304">
        <f t="shared" si="258"/>
        <v>0.21257754497563802</v>
      </c>
      <c r="CH65" s="318">
        <f t="shared" si="292"/>
        <v>0.11245500000000001</v>
      </c>
      <c r="CI65" s="304">
        <f t="shared" si="293"/>
        <v>0.11245500000000001</v>
      </c>
      <c r="CJ65" s="304">
        <f t="shared" si="294"/>
        <v>0.20412000000000002</v>
      </c>
      <c r="CK65" s="304">
        <f t="shared" si="295"/>
        <v>0.19648137600000001</v>
      </c>
      <c r="CL65" s="304">
        <f t="shared" si="296"/>
        <v>0.19648137600000001</v>
      </c>
      <c r="CM65" s="304">
        <f t="shared" si="297"/>
        <v>0.19844618976</v>
      </c>
      <c r="CN65" s="304">
        <f t="shared" si="298"/>
        <v>0.20039174064000001</v>
      </c>
      <c r="CO65" s="304">
        <f t="shared" si="260"/>
        <v>0.2023956580464</v>
      </c>
      <c r="CP65" s="304">
        <f t="shared" si="261"/>
        <v>0.20838892753224003</v>
      </c>
      <c r="CQ65" s="304">
        <f t="shared" si="262"/>
        <v>0.20838892753224003</v>
      </c>
      <c r="CR65" s="304">
        <f t="shared" si="299"/>
        <v>0.21468227314371366</v>
      </c>
      <c r="CS65" s="303">
        <f t="shared" si="300"/>
        <v>0.21682909587515078</v>
      </c>
    </row>
    <row r="66" spans="1:97" s="177" customFormat="1" x14ac:dyDescent="0.25">
      <c r="A66" s="177" t="s">
        <v>3</v>
      </c>
      <c r="B66" s="177">
        <f t="shared" ref="B66:BM66" si="319">IFERROR(B55/B40,"")</f>
        <v>0.21787296898079764</v>
      </c>
      <c r="C66" s="177">
        <f t="shared" si="319"/>
        <v>0.16413593637020968</v>
      </c>
      <c r="D66" s="177">
        <f t="shared" si="319"/>
        <v>0.20759837177747625</v>
      </c>
      <c r="E66" s="177">
        <f t="shared" si="319"/>
        <v>0.24539877300613497</v>
      </c>
      <c r="F66" s="177">
        <f t="shared" si="319"/>
        <v>0.29363579080025204</v>
      </c>
      <c r="G66" s="177">
        <f t="shared" si="319"/>
        <v>0.33725247524752477</v>
      </c>
      <c r="H66" s="177">
        <f t="shared" si="319"/>
        <v>0.31425091352009743</v>
      </c>
      <c r="I66" s="177">
        <f t="shared" si="319"/>
        <v>0.24153757888697647</v>
      </c>
      <c r="J66" s="177">
        <f t="shared" si="319"/>
        <v>0.34644303065355697</v>
      </c>
      <c r="K66" s="177">
        <f t="shared" si="319"/>
        <v>0.27474972191323693</v>
      </c>
      <c r="L66" s="177">
        <f t="shared" si="319"/>
        <v>0.32241014799154333</v>
      </c>
      <c r="M66" s="178">
        <f t="shared" si="319"/>
        <v>0.39480519480519483</v>
      </c>
      <c r="N66" s="177">
        <f t="shared" si="319"/>
        <v>0.1244192049561177</v>
      </c>
      <c r="O66" s="177">
        <f t="shared" si="319"/>
        <v>0.12028910686628808</v>
      </c>
      <c r="P66" s="177">
        <f t="shared" si="319"/>
        <v>0.22302854378326076</v>
      </c>
      <c r="Q66" s="177">
        <f t="shared" si="319"/>
        <v>0.20094339622641511</v>
      </c>
      <c r="R66" s="177">
        <f t="shared" si="319"/>
        <v>0.19344560764679108</v>
      </c>
      <c r="S66" s="177">
        <f t="shared" si="319"/>
        <v>0.25381596162232883</v>
      </c>
      <c r="T66" s="177">
        <f t="shared" si="319"/>
        <v>0.18839360807401179</v>
      </c>
      <c r="U66" s="177">
        <f t="shared" si="319"/>
        <v>0.1716</v>
      </c>
      <c r="V66" s="177">
        <f t="shared" si="319"/>
        <v>0.21834800815547215</v>
      </c>
      <c r="W66" s="177">
        <f t="shared" si="319"/>
        <v>0.21776131940533627</v>
      </c>
      <c r="X66" s="177">
        <f t="shared" si="319"/>
        <v>0.25904191669452858</v>
      </c>
      <c r="Y66" s="178">
        <f t="shared" si="319"/>
        <v>0.27811282409985272</v>
      </c>
      <c r="Z66" s="177">
        <f t="shared" si="319"/>
        <v>0.10887124198067767</v>
      </c>
      <c r="AA66" s="177">
        <f t="shared" si="319"/>
        <v>0.10467021340047815</v>
      </c>
      <c r="AB66" s="177">
        <f t="shared" si="319"/>
        <v>0.19793166023519423</v>
      </c>
      <c r="AC66" s="177">
        <f t="shared" si="319"/>
        <v>0.19262254483580823</v>
      </c>
      <c r="AD66" s="177">
        <f t="shared" si="319"/>
        <v>0.19906736721111917</v>
      </c>
      <c r="AE66" s="177">
        <f t="shared" si="319"/>
        <v>0.20451340059717008</v>
      </c>
      <c r="AF66" s="177">
        <f t="shared" si="319"/>
        <v>0.20411281539932316</v>
      </c>
      <c r="AG66" s="177">
        <f t="shared" si="319"/>
        <v>0.20758156144156578</v>
      </c>
      <c r="AH66" s="177">
        <f t="shared" si="319"/>
        <v>0.21182208715449441</v>
      </c>
      <c r="AI66" s="177">
        <f t="shared" si="319"/>
        <v>0.21077028957825217</v>
      </c>
      <c r="AJ66" s="177">
        <f t="shared" si="319"/>
        <v>0.21281543666497549</v>
      </c>
      <c r="AK66" s="178">
        <f t="shared" si="319"/>
        <v>0.21562811572320686</v>
      </c>
      <c r="AL66" s="177">
        <f t="shared" si="319"/>
        <v>0.11031707726505163</v>
      </c>
      <c r="AM66" s="177">
        <f t="shared" si="319"/>
        <v>0.10668451301187763</v>
      </c>
      <c r="AN66" s="177">
        <f t="shared" si="319"/>
        <v>0.20046673829778008</v>
      </c>
      <c r="AO66" s="177">
        <f t="shared" si="319"/>
        <v>0.2012478681934764</v>
      </c>
      <c r="AP66" s="177">
        <f t="shared" si="319"/>
        <v>0.20408946151745566</v>
      </c>
      <c r="AQ66" s="177">
        <f t="shared" si="319"/>
        <v>0.20767671480096675</v>
      </c>
      <c r="AR66" s="177">
        <f t="shared" si="319"/>
        <v>0.20642003485732879</v>
      </c>
      <c r="AS66" s="177">
        <f t="shared" si="319"/>
        <v>0.20841940457099906</v>
      </c>
      <c r="AT66" s="177">
        <f t="shared" si="319"/>
        <v>0.21120187542608845</v>
      </c>
      <c r="AU66" s="177">
        <f t="shared" si="319"/>
        <v>0.20960355424562557</v>
      </c>
      <c r="AV66" s="177">
        <f t="shared" si="319"/>
        <v>0.21143237912249291</v>
      </c>
      <c r="AW66" s="178">
        <f t="shared" si="319"/>
        <v>0.21326515600346663</v>
      </c>
      <c r="AX66" s="177">
        <f t="shared" si="319"/>
        <v>0.11534247089744724</v>
      </c>
      <c r="AY66" s="177">
        <f t="shared" si="319"/>
        <v>0.11126684903773439</v>
      </c>
      <c r="AZ66" s="177">
        <f t="shared" si="319"/>
        <v>0.21583072997669844</v>
      </c>
      <c r="BA66" s="177">
        <f t="shared" si="319"/>
        <v>0.20826574886106586</v>
      </c>
      <c r="BB66" s="177">
        <f t="shared" si="319"/>
        <v>0.21069328670253956</v>
      </c>
      <c r="BC66" s="177">
        <f t="shared" si="319"/>
        <v>0.21341561465652537</v>
      </c>
      <c r="BD66" s="177">
        <f t="shared" si="319"/>
        <v>0.21246693654582843</v>
      </c>
      <c r="BE66" s="177">
        <f t="shared" si="319"/>
        <v>0.2143089338439384</v>
      </c>
      <c r="BF66" s="177">
        <f t="shared" si="319"/>
        <v>0.21635448430792609</v>
      </c>
      <c r="BG66" s="177">
        <f t="shared" si="319"/>
        <v>0.21486731100109646</v>
      </c>
      <c r="BH66" s="177">
        <f t="shared" si="319"/>
        <v>0.21679060012195289</v>
      </c>
      <c r="BI66" s="178">
        <f t="shared" si="319"/>
        <v>0.21961815944532143</v>
      </c>
      <c r="BJ66" s="177">
        <f t="shared" si="319"/>
        <v>0.11470936496963287</v>
      </c>
      <c r="BK66" s="177">
        <f t="shared" si="319"/>
        <v>0.11109320580445055</v>
      </c>
      <c r="BL66" s="177">
        <f t="shared" si="319"/>
        <v>0.21479259428716449</v>
      </c>
      <c r="BM66" s="177">
        <f t="shared" si="319"/>
        <v>0.21071510282261452</v>
      </c>
      <c r="BN66" s="177">
        <f t="shared" ref="BN66:CS66" si="320">IFERROR(BN55/BN40,"")</f>
        <v>0.21309547955573133</v>
      </c>
      <c r="BO66" s="177">
        <f t="shared" si="320"/>
        <v>0.21530779140877843</v>
      </c>
      <c r="BP66" s="177">
        <f t="shared" si="320"/>
        <v>0.21703639206666914</v>
      </c>
      <c r="BQ66" s="177">
        <f t="shared" si="320"/>
        <v>0.21921288965571856</v>
      </c>
      <c r="BR66" s="177">
        <f t="shared" si="320"/>
        <v>0.22523252959447437</v>
      </c>
      <c r="BS66" s="177">
        <f t="shared" si="320"/>
        <v>0.2241744640612337</v>
      </c>
      <c r="BT66" s="177">
        <f t="shared" si="320"/>
        <v>0.22631634130093511</v>
      </c>
      <c r="BU66" s="178">
        <f t="shared" si="320"/>
        <v>0.22844496830236663</v>
      </c>
      <c r="BV66" s="177">
        <f t="shared" si="320"/>
        <v>0.11977106807379395</v>
      </c>
      <c r="BW66" s="177">
        <f t="shared" si="320"/>
        <v>0.11632685546585762</v>
      </c>
      <c r="BX66" s="177">
        <f t="shared" si="320"/>
        <v>0.22511806278654914</v>
      </c>
      <c r="BY66" s="177">
        <f t="shared" si="320"/>
        <v>0.22104082801133643</v>
      </c>
      <c r="BZ66" s="177">
        <f t="shared" si="320"/>
        <v>0.22361318912604133</v>
      </c>
      <c r="CA66" s="177">
        <f t="shared" si="320"/>
        <v>0.22586679348288072</v>
      </c>
      <c r="CB66" s="177">
        <f t="shared" si="320"/>
        <v>0.22793807984407341</v>
      </c>
      <c r="CC66" s="177">
        <f t="shared" si="320"/>
        <v>0.23035351027480427</v>
      </c>
      <c r="CD66" s="177">
        <f t="shared" si="320"/>
        <v>0.23665415536285817</v>
      </c>
      <c r="CE66" s="177">
        <f t="shared" si="320"/>
        <v>0.23572814247941784</v>
      </c>
      <c r="CF66" s="177">
        <f t="shared" si="320"/>
        <v>0.23803382539682186</v>
      </c>
      <c r="CG66" s="178">
        <f t="shared" si="320"/>
        <v>0.24023072254828384</v>
      </c>
      <c r="CH66" s="177">
        <f t="shared" si="320"/>
        <v>0.11985810081652558</v>
      </c>
      <c r="CI66" s="177">
        <f t="shared" si="320"/>
        <v>0.11636242318278159</v>
      </c>
      <c r="CJ66" s="177">
        <f t="shared" si="320"/>
        <v>0.22520753248811268</v>
      </c>
      <c r="CK66" s="177">
        <f t="shared" si="320"/>
        <v>0.22104186031600093</v>
      </c>
      <c r="CL66" s="177">
        <f t="shared" si="320"/>
        <v>0.22353931598268673</v>
      </c>
      <c r="CM66" s="177">
        <f t="shared" si="320"/>
        <v>0.22572294755059949</v>
      </c>
      <c r="CN66" s="177">
        <f t="shared" si="320"/>
        <v>0.22774037398977179</v>
      </c>
      <c r="CO66" s="177">
        <f t="shared" si="320"/>
        <v>0.23019195816339366</v>
      </c>
      <c r="CP66" s="177">
        <f t="shared" si="320"/>
        <v>0.2364766296074606</v>
      </c>
      <c r="CQ66" s="177">
        <f t="shared" si="320"/>
        <v>0.23552618897604763</v>
      </c>
      <c r="CR66" s="177">
        <f t="shared" si="320"/>
        <v>0.24257042612520505</v>
      </c>
      <c r="CS66" s="178">
        <f t="shared" si="320"/>
        <v>0.2447659969367334</v>
      </c>
    </row>
    <row r="68" spans="1:97" s="4" customFormat="1" x14ac:dyDescent="0.25">
      <c r="A68"/>
      <c r="B6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12"/>
    </row>
    <row r="69" spans="1:97" s="104" customFormat="1" x14ac:dyDescent="0.25">
      <c r="A69" s="104" t="s">
        <v>12</v>
      </c>
      <c r="B69" s="104">
        <f t="shared" ref="B69:BM69" si="321">B32</f>
        <v>42005</v>
      </c>
      <c r="C69" s="104">
        <f t="shared" si="321"/>
        <v>42036</v>
      </c>
      <c r="D69" s="104">
        <f t="shared" si="321"/>
        <v>42064</v>
      </c>
      <c r="E69" s="104">
        <f t="shared" si="321"/>
        <v>42095</v>
      </c>
      <c r="F69" s="104">
        <f t="shared" si="321"/>
        <v>42125</v>
      </c>
      <c r="G69" s="104">
        <f t="shared" si="321"/>
        <v>42156</v>
      </c>
      <c r="H69" s="104">
        <f t="shared" si="321"/>
        <v>42186</v>
      </c>
      <c r="I69" s="104">
        <f t="shared" si="321"/>
        <v>42217</v>
      </c>
      <c r="J69" s="104">
        <f t="shared" si="321"/>
        <v>42248</v>
      </c>
      <c r="K69" s="104">
        <f t="shared" si="321"/>
        <v>42278</v>
      </c>
      <c r="L69" s="104">
        <f t="shared" si="321"/>
        <v>42309</v>
      </c>
      <c r="M69" s="105">
        <f t="shared" si="321"/>
        <v>42339</v>
      </c>
      <c r="N69" s="104">
        <f t="shared" si="321"/>
        <v>42370</v>
      </c>
      <c r="O69" s="104">
        <f t="shared" si="321"/>
        <v>42401</v>
      </c>
      <c r="P69" s="104">
        <f t="shared" si="321"/>
        <v>42430</v>
      </c>
      <c r="Q69" s="104">
        <f t="shared" si="321"/>
        <v>42461</v>
      </c>
      <c r="R69" s="104">
        <f t="shared" si="321"/>
        <v>42491</v>
      </c>
      <c r="S69" s="104">
        <f t="shared" si="321"/>
        <v>42522</v>
      </c>
      <c r="T69" s="113">
        <f t="shared" si="321"/>
        <v>42552</v>
      </c>
      <c r="U69" s="113">
        <f t="shared" si="321"/>
        <v>42583</v>
      </c>
      <c r="V69" s="113">
        <f t="shared" si="321"/>
        <v>42614</v>
      </c>
      <c r="W69" s="113">
        <f t="shared" si="321"/>
        <v>42644</v>
      </c>
      <c r="X69" s="113">
        <f t="shared" si="321"/>
        <v>42675</v>
      </c>
      <c r="Y69" s="117">
        <f t="shared" si="321"/>
        <v>42705</v>
      </c>
      <c r="Z69" s="104">
        <f t="shared" si="321"/>
        <v>42752</v>
      </c>
      <c r="AA69" s="104">
        <f t="shared" si="321"/>
        <v>42783</v>
      </c>
      <c r="AB69" s="104">
        <f t="shared" si="321"/>
        <v>42811</v>
      </c>
      <c r="AC69" s="104">
        <f t="shared" si="321"/>
        <v>42842</v>
      </c>
      <c r="AD69" s="104">
        <f t="shared" si="321"/>
        <v>42872</v>
      </c>
      <c r="AE69" s="104">
        <f t="shared" si="321"/>
        <v>42903</v>
      </c>
      <c r="AF69" s="104">
        <f t="shared" si="321"/>
        <v>42933</v>
      </c>
      <c r="AG69" s="104">
        <f t="shared" si="321"/>
        <v>42964</v>
      </c>
      <c r="AH69" s="104">
        <f t="shared" si="321"/>
        <v>42995</v>
      </c>
      <c r="AI69" s="104">
        <f t="shared" si="321"/>
        <v>43025</v>
      </c>
      <c r="AJ69" s="104">
        <f t="shared" si="321"/>
        <v>43056</v>
      </c>
      <c r="AK69" s="105">
        <f t="shared" si="321"/>
        <v>43086</v>
      </c>
      <c r="AL69" s="104">
        <f t="shared" si="321"/>
        <v>43118</v>
      </c>
      <c r="AM69" s="104">
        <f t="shared" si="321"/>
        <v>43149</v>
      </c>
      <c r="AN69" s="104">
        <f t="shared" si="321"/>
        <v>43177</v>
      </c>
      <c r="AO69" s="104">
        <f t="shared" si="321"/>
        <v>43208</v>
      </c>
      <c r="AP69" s="104">
        <f t="shared" si="321"/>
        <v>43238</v>
      </c>
      <c r="AQ69" s="104">
        <f t="shared" si="321"/>
        <v>43269</v>
      </c>
      <c r="AR69" s="104">
        <f t="shared" si="321"/>
        <v>43299</v>
      </c>
      <c r="AS69" s="104">
        <f t="shared" si="321"/>
        <v>43330</v>
      </c>
      <c r="AT69" s="104">
        <f t="shared" si="321"/>
        <v>43361</v>
      </c>
      <c r="AU69" s="104">
        <f t="shared" si="321"/>
        <v>43391</v>
      </c>
      <c r="AV69" s="104">
        <f t="shared" si="321"/>
        <v>43422</v>
      </c>
      <c r="AW69" s="105">
        <f t="shared" si="321"/>
        <v>43452</v>
      </c>
      <c r="AX69" s="104">
        <f t="shared" si="321"/>
        <v>43483</v>
      </c>
      <c r="AY69" s="104">
        <f t="shared" si="321"/>
        <v>43514</v>
      </c>
      <c r="AZ69" s="104">
        <f t="shared" si="321"/>
        <v>43542</v>
      </c>
      <c r="BA69" s="104">
        <f t="shared" si="321"/>
        <v>43573</v>
      </c>
      <c r="BB69" s="104">
        <f t="shared" si="321"/>
        <v>43603</v>
      </c>
      <c r="BC69" s="104">
        <f t="shared" si="321"/>
        <v>43634</v>
      </c>
      <c r="BD69" s="104">
        <f t="shared" si="321"/>
        <v>43664</v>
      </c>
      <c r="BE69" s="104">
        <f t="shared" si="321"/>
        <v>43695</v>
      </c>
      <c r="BF69" s="104">
        <f t="shared" si="321"/>
        <v>43726</v>
      </c>
      <c r="BG69" s="104">
        <f t="shared" si="321"/>
        <v>43756</v>
      </c>
      <c r="BH69" s="104">
        <f t="shared" si="321"/>
        <v>43787</v>
      </c>
      <c r="BI69" s="105">
        <f t="shared" si="321"/>
        <v>43817</v>
      </c>
      <c r="BJ69" s="104">
        <f t="shared" si="321"/>
        <v>43848</v>
      </c>
      <c r="BK69" s="104">
        <f t="shared" si="321"/>
        <v>43879</v>
      </c>
      <c r="BL69" s="104">
        <f t="shared" si="321"/>
        <v>43908</v>
      </c>
      <c r="BM69" s="104">
        <f t="shared" si="321"/>
        <v>43939</v>
      </c>
      <c r="BN69" s="104">
        <f t="shared" ref="BN69:CS69" si="322">BN32</f>
        <v>43969</v>
      </c>
      <c r="BO69" s="104">
        <f t="shared" si="322"/>
        <v>44000</v>
      </c>
      <c r="BP69" s="104">
        <f t="shared" si="322"/>
        <v>44030</v>
      </c>
      <c r="BQ69" s="104">
        <f t="shared" si="322"/>
        <v>44061</v>
      </c>
      <c r="BR69" s="104">
        <f t="shared" si="322"/>
        <v>44092</v>
      </c>
      <c r="BS69" s="104">
        <f t="shared" si="322"/>
        <v>44122</v>
      </c>
      <c r="BT69" s="104">
        <f t="shared" si="322"/>
        <v>44153</v>
      </c>
      <c r="BU69" s="105">
        <f t="shared" si="322"/>
        <v>44183</v>
      </c>
      <c r="BV69" s="104">
        <f t="shared" si="322"/>
        <v>44214</v>
      </c>
      <c r="BW69" s="104">
        <f t="shared" si="322"/>
        <v>44245</v>
      </c>
      <c r="BX69" s="104">
        <f t="shared" si="322"/>
        <v>44273</v>
      </c>
      <c r="BY69" s="104">
        <f t="shared" si="322"/>
        <v>44304</v>
      </c>
      <c r="BZ69" s="104">
        <f t="shared" si="322"/>
        <v>44334</v>
      </c>
      <c r="CA69" s="104">
        <f t="shared" si="322"/>
        <v>44365</v>
      </c>
      <c r="CB69" s="104">
        <f t="shared" si="322"/>
        <v>44395</v>
      </c>
      <c r="CC69" s="104">
        <f t="shared" si="322"/>
        <v>44426</v>
      </c>
      <c r="CD69" s="104">
        <f t="shared" si="322"/>
        <v>44457</v>
      </c>
      <c r="CE69" s="104">
        <f t="shared" si="322"/>
        <v>44487</v>
      </c>
      <c r="CF69" s="104">
        <f t="shared" si="322"/>
        <v>44518</v>
      </c>
      <c r="CG69" s="105">
        <f t="shared" si="322"/>
        <v>44548</v>
      </c>
      <c r="CH69" s="104">
        <f t="shared" si="322"/>
        <v>44579</v>
      </c>
      <c r="CI69" s="104">
        <f t="shared" si="322"/>
        <v>44610</v>
      </c>
      <c r="CJ69" s="104">
        <f t="shared" si="322"/>
        <v>44638</v>
      </c>
      <c r="CK69" s="104">
        <f t="shared" si="322"/>
        <v>44669</v>
      </c>
      <c r="CL69" s="104">
        <f t="shared" si="322"/>
        <v>44699</v>
      </c>
      <c r="CM69" s="104">
        <f t="shared" si="322"/>
        <v>44730</v>
      </c>
      <c r="CN69" s="104">
        <f t="shared" si="322"/>
        <v>44760</v>
      </c>
      <c r="CO69" s="104">
        <f t="shared" si="322"/>
        <v>44791</v>
      </c>
      <c r="CP69" s="104">
        <f t="shared" si="322"/>
        <v>44822</v>
      </c>
      <c r="CQ69" s="104">
        <f t="shared" si="322"/>
        <v>44852</v>
      </c>
      <c r="CR69" s="104">
        <f t="shared" si="322"/>
        <v>44883</v>
      </c>
      <c r="CS69" s="105">
        <f t="shared" si="322"/>
        <v>44913</v>
      </c>
    </row>
    <row r="70" spans="1:97" s="15" customFormat="1" x14ac:dyDescent="0.25">
      <c r="A70" s="15" t="s">
        <v>4</v>
      </c>
      <c r="B70" s="15">
        <v>60</v>
      </c>
      <c r="C70" s="15">
        <v>58</v>
      </c>
      <c r="D70" s="15">
        <v>115</v>
      </c>
      <c r="E70" s="15">
        <v>150</v>
      </c>
      <c r="F70" s="15">
        <v>99.5</v>
      </c>
      <c r="G70" s="15">
        <v>121.5</v>
      </c>
      <c r="H70" s="15">
        <v>126</v>
      </c>
      <c r="I70" s="15">
        <v>70.5</v>
      </c>
      <c r="J70" s="15">
        <v>141.5</v>
      </c>
      <c r="K70" s="15">
        <v>141.5</v>
      </c>
      <c r="L70" s="15">
        <v>124</v>
      </c>
      <c r="M70" s="96">
        <v>192.5</v>
      </c>
      <c r="N70" s="15">
        <v>47</v>
      </c>
      <c r="O70" s="15">
        <v>55</v>
      </c>
      <c r="P70" s="15">
        <v>120</v>
      </c>
      <c r="Q70" s="15">
        <v>152</v>
      </c>
      <c r="R70" s="15">
        <v>88</v>
      </c>
      <c r="S70" s="15">
        <v>100</v>
      </c>
      <c r="T70" s="24">
        <v>76</v>
      </c>
      <c r="U70" s="24">
        <v>73.5</v>
      </c>
      <c r="V70" s="24">
        <f t="shared" ref="V70:Y70" si="323">V81*V48</f>
        <v>151.20000000000002</v>
      </c>
      <c r="W70" s="24">
        <f t="shared" si="323"/>
        <v>123.2</v>
      </c>
      <c r="X70" s="24">
        <f t="shared" si="323"/>
        <v>154.69999999999999</v>
      </c>
      <c r="Y70" s="145">
        <f t="shared" si="323"/>
        <v>159.25</v>
      </c>
      <c r="Z70" s="15">
        <f t="shared" ref="Z70:CK70" si="324">Z81*Z48</f>
        <v>44.099999999999994</v>
      </c>
      <c r="AA70" s="15">
        <f t="shared" si="324"/>
        <v>44.099999999999994</v>
      </c>
      <c r="AB70" s="15">
        <f t="shared" si="324"/>
        <v>100.8</v>
      </c>
      <c r="AC70" s="15">
        <f t="shared" si="324"/>
        <v>91.929599999999994</v>
      </c>
      <c r="AD70" s="15">
        <f t="shared" si="324"/>
        <v>125.66016</v>
      </c>
      <c r="AE70" s="15">
        <f t="shared" si="324"/>
        <v>126.91676160000002</v>
      </c>
      <c r="AF70" s="15">
        <f t="shared" si="324"/>
        <v>121.77663275520001</v>
      </c>
      <c r="AG70" s="15">
        <f t="shared" si="324"/>
        <v>129.46778850816003</v>
      </c>
      <c r="AH70" s="15">
        <f t="shared" si="324"/>
        <v>130.7624663932416</v>
      </c>
      <c r="AI70" s="15">
        <f t="shared" si="324"/>
        <v>125.46658650431533</v>
      </c>
      <c r="AJ70" s="15">
        <f t="shared" si="324"/>
        <v>133.3907919677458</v>
      </c>
      <c r="AK70" s="96">
        <f t="shared" si="324"/>
        <v>134.72469988742324</v>
      </c>
      <c r="AL70" s="15">
        <f t="shared" si="324"/>
        <v>56.62733999999999</v>
      </c>
      <c r="AM70" s="15">
        <f t="shared" si="324"/>
        <v>56.077559999999991</v>
      </c>
      <c r="AN70" s="15">
        <f t="shared" si="324"/>
        <v>125.66399999999999</v>
      </c>
      <c r="AO70" s="15">
        <f t="shared" si="324"/>
        <v>116.993184</v>
      </c>
      <c r="AP70" s="15">
        <f t="shared" si="324"/>
        <v>158.33664000000002</v>
      </c>
      <c r="AQ70" s="15">
        <f t="shared" si="324"/>
        <v>158.33664000000002</v>
      </c>
      <c r="AR70" s="15">
        <f t="shared" si="324"/>
        <v>153.36921600000002</v>
      </c>
      <c r="AS70" s="15">
        <f t="shared" si="324"/>
        <v>162.99360000000001</v>
      </c>
      <c r="AT70" s="15">
        <f t="shared" si="324"/>
        <v>164.62353600000003</v>
      </c>
      <c r="AU70" s="15">
        <f t="shared" si="324"/>
        <v>156.39235920000002</v>
      </c>
      <c r="AV70" s="15">
        <f t="shared" si="324"/>
        <v>166.26977135999999</v>
      </c>
      <c r="AW70" s="96">
        <f t="shared" si="324"/>
        <v>167.9324690736</v>
      </c>
      <c r="AX70" s="15">
        <f t="shared" si="324"/>
        <v>73.782850049999993</v>
      </c>
      <c r="AY70" s="15">
        <f t="shared" si="324"/>
        <v>73.066511700000007</v>
      </c>
      <c r="AZ70" s="15">
        <f t="shared" si="324"/>
        <v>168.41260800000001</v>
      </c>
      <c r="BA70" s="15">
        <f t="shared" si="324"/>
        <v>150.985021824</v>
      </c>
      <c r="BB70" s="15">
        <f t="shared" si="324"/>
        <v>204.34063104000003</v>
      </c>
      <c r="BC70" s="15">
        <f t="shared" si="324"/>
        <v>204.34063104000003</v>
      </c>
      <c r="BD70" s="15">
        <f t="shared" si="324"/>
        <v>197.92994457600003</v>
      </c>
      <c r="BE70" s="15">
        <f t="shared" si="324"/>
        <v>210.35064960000003</v>
      </c>
      <c r="BF70" s="15">
        <f t="shared" si="324"/>
        <v>212.45415609600002</v>
      </c>
      <c r="BG70" s="15">
        <f t="shared" si="324"/>
        <v>201.83144829120005</v>
      </c>
      <c r="BH70" s="15">
        <f t="shared" si="324"/>
        <v>214.57869765696003</v>
      </c>
      <c r="BI70" s="96">
        <f t="shared" si="324"/>
        <v>216.72448463352961</v>
      </c>
      <c r="BJ70" s="15">
        <f t="shared" si="324"/>
        <v>87.688079482500001</v>
      </c>
      <c r="BK70" s="15">
        <f t="shared" si="324"/>
        <v>86.836738905000004</v>
      </c>
      <c r="BL70" s="15">
        <f t="shared" si="324"/>
        <v>200.15190720000007</v>
      </c>
      <c r="BM70" s="15">
        <f t="shared" si="324"/>
        <v>183.02868914803202</v>
      </c>
      <c r="BN70" s="15">
        <f t="shared" si="324"/>
        <v>247.70800035072006</v>
      </c>
      <c r="BO70" s="15">
        <f t="shared" si="324"/>
        <v>247.70800035072006</v>
      </c>
      <c r="BP70" s="15">
        <f t="shared" si="324"/>
        <v>242.28909023155205</v>
      </c>
      <c r="BQ70" s="15">
        <f t="shared" si="324"/>
        <v>257.49346633920004</v>
      </c>
      <c r="BR70" s="15">
        <f t="shared" si="324"/>
        <v>265.11827286672002</v>
      </c>
      <c r="BS70" s="15">
        <f t="shared" si="324"/>
        <v>251.86235922338406</v>
      </c>
      <c r="BT70" s="15">
        <f t="shared" si="324"/>
        <v>267.76945559538723</v>
      </c>
      <c r="BU70" s="96">
        <f t="shared" si="324"/>
        <v>270.44715015134108</v>
      </c>
      <c r="BV70" s="15">
        <f t="shared" si="324"/>
        <v>103.35501635004002</v>
      </c>
      <c r="BW70" s="15">
        <f t="shared" si="324"/>
        <v>102.35156958936003</v>
      </c>
      <c r="BX70" s="15">
        <f t="shared" si="324"/>
        <v>235.91238128640006</v>
      </c>
      <c r="BY70" s="15">
        <f t="shared" si="324"/>
        <v>215.7298149424804</v>
      </c>
      <c r="BZ70" s="15">
        <f t="shared" si="324"/>
        <v>306.56342123405113</v>
      </c>
      <c r="CA70" s="15">
        <f t="shared" si="324"/>
        <v>306.56342123405113</v>
      </c>
      <c r="CB70" s="15">
        <f t="shared" si="324"/>
        <v>299.85697807056886</v>
      </c>
      <c r="CC70" s="15">
        <f t="shared" si="324"/>
        <v>318.67391394139406</v>
      </c>
      <c r="CD70" s="15">
        <f t="shared" si="324"/>
        <v>328.11037449985275</v>
      </c>
      <c r="CE70" s="15">
        <f t="shared" si="324"/>
        <v>311.70485577486016</v>
      </c>
      <c r="CF70" s="15">
        <f t="shared" si="324"/>
        <v>331.39147824485121</v>
      </c>
      <c r="CG70" s="96">
        <f t="shared" si="324"/>
        <v>334.70539302729975</v>
      </c>
      <c r="CH70" s="15">
        <f t="shared" si="324"/>
        <v>121.29015154019403</v>
      </c>
      <c r="CI70" s="15">
        <f t="shared" si="324"/>
        <v>120.11257725339603</v>
      </c>
      <c r="CJ70" s="15">
        <f t="shared" si="324"/>
        <v>276.85011803904007</v>
      </c>
      <c r="CK70" s="15">
        <f t="shared" si="324"/>
        <v>253.1652828295579</v>
      </c>
      <c r="CL70" s="15">
        <f t="shared" ref="CL70:CS70" si="325">CL81*CL48</f>
        <v>359.76119138937179</v>
      </c>
      <c r="CM70" s="15">
        <f t="shared" si="325"/>
        <v>359.76119138937179</v>
      </c>
      <c r="CN70" s="15">
        <f t="shared" si="325"/>
        <v>351.890983088697</v>
      </c>
      <c r="CO70" s="15">
        <f t="shared" si="325"/>
        <v>373.97321077240071</v>
      </c>
      <c r="CP70" s="15">
        <f t="shared" si="325"/>
        <v>385.04717478070961</v>
      </c>
      <c r="CQ70" s="15">
        <f t="shared" si="325"/>
        <v>365.79481604167415</v>
      </c>
      <c r="CR70" s="15">
        <f t="shared" si="325"/>
        <v>396.67559945908692</v>
      </c>
      <c r="CS70" s="96">
        <f t="shared" si="325"/>
        <v>400.64235545367785</v>
      </c>
    </row>
    <row r="71" spans="1:97" s="15" customFormat="1" x14ac:dyDescent="0.25">
      <c r="A71" s="15" t="s">
        <v>5</v>
      </c>
      <c r="B71" s="15">
        <v>53</v>
      </c>
      <c r="C71" s="15">
        <v>24</v>
      </c>
      <c r="D71" s="15">
        <v>97</v>
      </c>
      <c r="E71" s="15">
        <v>108</v>
      </c>
      <c r="F71" s="15">
        <v>90</v>
      </c>
      <c r="G71" s="15">
        <v>140</v>
      </c>
      <c r="H71" s="15">
        <v>136</v>
      </c>
      <c r="I71" s="15">
        <v>102</v>
      </c>
      <c r="J71" s="15">
        <v>121</v>
      </c>
      <c r="K71" s="15">
        <v>96</v>
      </c>
      <c r="L71" s="15">
        <v>200</v>
      </c>
      <c r="M71" s="96">
        <v>277</v>
      </c>
      <c r="N71" s="15">
        <v>19</v>
      </c>
      <c r="O71" s="15">
        <v>35</v>
      </c>
      <c r="P71" s="15">
        <v>229</v>
      </c>
      <c r="Q71" s="15">
        <v>116</v>
      </c>
      <c r="R71" s="15">
        <v>102</v>
      </c>
      <c r="S71" s="15">
        <v>200</v>
      </c>
      <c r="T71" s="24">
        <v>120</v>
      </c>
      <c r="U71" s="24">
        <v>139</v>
      </c>
      <c r="V71" s="24">
        <f t="shared" ref="V71:Y76" si="326">V82*V49</f>
        <v>262.37794757184002</v>
      </c>
      <c r="W71" s="24">
        <f t="shared" si="326"/>
        <v>295.55368555622397</v>
      </c>
      <c r="X71" s="24">
        <f t="shared" si="326"/>
        <v>358.21214485650427</v>
      </c>
      <c r="Y71" s="145">
        <f t="shared" si="326"/>
        <v>379.3743716984352</v>
      </c>
      <c r="Z71" s="15">
        <f t="shared" ref="Z71:CK71" si="327">Z82*Z49</f>
        <v>37.711457171428677</v>
      </c>
      <c r="AA71" s="15">
        <f t="shared" si="327"/>
        <v>39.377165234571834</v>
      </c>
      <c r="AB71" s="15">
        <f t="shared" si="327"/>
        <v>245.48458966637565</v>
      </c>
      <c r="AC71" s="15">
        <f t="shared" si="327"/>
        <v>212.9539136404795</v>
      </c>
      <c r="AD71" s="15">
        <f t="shared" si="327"/>
        <v>308.39805776349345</v>
      </c>
      <c r="AE71" s="15">
        <f t="shared" si="327"/>
        <v>377.16089370606869</v>
      </c>
      <c r="AF71" s="15">
        <f t="shared" si="327"/>
        <v>270.74067804217617</v>
      </c>
      <c r="AG71" s="15">
        <f t="shared" si="327"/>
        <v>342.30688951676217</v>
      </c>
      <c r="AH71" s="15">
        <f t="shared" si="327"/>
        <v>416.65674295707385</v>
      </c>
      <c r="AI71" s="15">
        <f t="shared" si="327"/>
        <v>314.26076487895955</v>
      </c>
      <c r="AJ71" s="15">
        <f t="shared" si="327"/>
        <v>378.18249313289573</v>
      </c>
      <c r="AK71" s="96">
        <f t="shared" si="327"/>
        <v>453.22036763942202</v>
      </c>
      <c r="AL71" s="15">
        <f t="shared" si="327"/>
        <v>49.258699188363835</v>
      </c>
      <c r="AM71" s="15">
        <f t="shared" si="327"/>
        <v>50.931033360665054</v>
      </c>
      <c r="AN71" s="15">
        <f t="shared" si="327"/>
        <v>375.04488756892044</v>
      </c>
      <c r="AO71" s="15">
        <f t="shared" si="327"/>
        <v>357.6665684474907</v>
      </c>
      <c r="AP71" s="15">
        <f t="shared" si="327"/>
        <v>446.09906868590281</v>
      </c>
      <c r="AQ71" s="15">
        <f t="shared" si="327"/>
        <v>516.96494494619617</v>
      </c>
      <c r="AR71" s="15">
        <f t="shared" si="327"/>
        <v>439.61307431971881</v>
      </c>
      <c r="AS71" s="15">
        <f t="shared" si="327"/>
        <v>496.46819149475698</v>
      </c>
      <c r="AT71" s="15">
        <f t="shared" si="327"/>
        <v>575.62878055090027</v>
      </c>
      <c r="AU71" s="15">
        <f t="shared" si="327"/>
        <v>480.68973046512957</v>
      </c>
      <c r="AV71" s="15">
        <f t="shared" si="327"/>
        <v>538.51084493403482</v>
      </c>
      <c r="AW71" s="96">
        <f t="shared" si="327"/>
        <v>572.73020078343086</v>
      </c>
      <c r="AX71" s="15">
        <f t="shared" si="327"/>
        <v>55.799290999269147</v>
      </c>
      <c r="AY71" s="15">
        <f t="shared" si="327"/>
        <v>57.554097897475394</v>
      </c>
      <c r="AZ71" s="15">
        <f t="shared" si="327"/>
        <v>516.36283940570979</v>
      </c>
      <c r="BA71" s="15">
        <f t="shared" si="327"/>
        <v>438.30857940351513</v>
      </c>
      <c r="BB71" s="15">
        <f t="shared" si="327"/>
        <v>541.20867657554231</v>
      </c>
      <c r="BC71" s="15">
        <f t="shared" si="327"/>
        <v>599.0979553189776</v>
      </c>
      <c r="BD71" s="15">
        <f t="shared" si="327"/>
        <v>527.54680482668971</v>
      </c>
      <c r="BE71" s="15">
        <f t="shared" si="327"/>
        <v>591.0470443528252</v>
      </c>
      <c r="BF71" s="15">
        <f t="shared" si="327"/>
        <v>655.8535388068068</v>
      </c>
      <c r="BG71" s="15">
        <f t="shared" si="327"/>
        <v>569.77811571801101</v>
      </c>
      <c r="BH71" s="15">
        <f t="shared" si="327"/>
        <v>634.54334997245235</v>
      </c>
      <c r="BI71" s="96">
        <f t="shared" si="327"/>
        <v>705.52603395188044</v>
      </c>
      <c r="BJ71" s="15">
        <f t="shared" si="327"/>
        <v>68.09034590352455</v>
      </c>
      <c r="BK71" s="15">
        <f t="shared" si="327"/>
        <v>70.261235156749009</v>
      </c>
      <c r="BL71" s="15">
        <f t="shared" si="327"/>
        <v>608.19970612413499</v>
      </c>
      <c r="BM71" s="15">
        <f t="shared" si="327"/>
        <v>521.62432214778971</v>
      </c>
      <c r="BN71" s="15">
        <f t="shared" si="327"/>
        <v>640.9734958928849</v>
      </c>
      <c r="BO71" s="15">
        <f t="shared" si="327"/>
        <v>671.42850481051164</v>
      </c>
      <c r="BP71" s="15">
        <f t="shared" si="327"/>
        <v>614.50145122222875</v>
      </c>
      <c r="BQ71" s="15">
        <f t="shared" si="327"/>
        <v>684.88592821437362</v>
      </c>
      <c r="BR71" s="15">
        <f t="shared" si="327"/>
        <v>732.71152402603968</v>
      </c>
      <c r="BS71" s="15">
        <f t="shared" si="327"/>
        <v>653.63440047453958</v>
      </c>
      <c r="BT71" s="15">
        <f t="shared" si="327"/>
        <v>724.2665433343858</v>
      </c>
      <c r="BU71" s="96">
        <f t="shared" si="327"/>
        <v>762.36565693311911</v>
      </c>
      <c r="BV71" s="15">
        <f t="shared" si="327"/>
        <v>80.428932879552974</v>
      </c>
      <c r="BW71" s="15">
        <f t="shared" si="327"/>
        <v>83.028769082818485</v>
      </c>
      <c r="BX71" s="15">
        <f t="shared" si="327"/>
        <v>720.15432304931778</v>
      </c>
      <c r="BY71" s="15">
        <f t="shared" si="327"/>
        <v>628.00639007740392</v>
      </c>
      <c r="BZ71" s="15">
        <f t="shared" si="327"/>
        <v>771.23687244880023</v>
      </c>
      <c r="CA71" s="15">
        <f t="shared" si="327"/>
        <v>807.5835362591464</v>
      </c>
      <c r="CB71" s="15">
        <f t="shared" si="327"/>
        <v>749.98721232937157</v>
      </c>
      <c r="CC71" s="15">
        <f t="shared" si="327"/>
        <v>834.85670296129763</v>
      </c>
      <c r="CD71" s="15">
        <f t="shared" si="327"/>
        <v>892.16194644416225</v>
      </c>
      <c r="CE71" s="15">
        <f t="shared" si="327"/>
        <v>808.3010756043351</v>
      </c>
      <c r="CF71" s="15">
        <f t="shared" si="327"/>
        <v>894.0755901879362</v>
      </c>
      <c r="CG71" s="96">
        <f t="shared" si="327"/>
        <v>939.63561196569117</v>
      </c>
      <c r="CH71" s="15">
        <f t="shared" si="327"/>
        <v>94.903662678887557</v>
      </c>
      <c r="CI71" s="15">
        <f t="shared" si="327"/>
        <v>97.881236270525548</v>
      </c>
      <c r="CJ71" s="15">
        <f t="shared" si="327"/>
        <v>850.35882858245191</v>
      </c>
      <c r="CK71" s="15">
        <f t="shared" si="327"/>
        <v>740.97235346967159</v>
      </c>
      <c r="CL71" s="15">
        <f t="shared" ref="CL71:CS71" si="328">CL82*CL49</f>
        <v>909.53544617180489</v>
      </c>
      <c r="CM71" s="15">
        <f t="shared" si="328"/>
        <v>952.10554561196375</v>
      </c>
      <c r="CN71" s="15">
        <f t="shared" si="328"/>
        <v>884.10861097058876</v>
      </c>
      <c r="CO71" s="15">
        <f t="shared" si="328"/>
        <v>983.8743738209339</v>
      </c>
      <c r="CP71" s="15">
        <f t="shared" si="328"/>
        <v>1051.1671473632089</v>
      </c>
      <c r="CQ71" s="15">
        <f t="shared" si="328"/>
        <v>952.32745546820854</v>
      </c>
      <c r="CR71" s="15">
        <f t="shared" si="328"/>
        <v>1074.3334209966545</v>
      </c>
      <c r="CS71" s="96">
        <f t="shared" si="328"/>
        <v>1129.0905934011996</v>
      </c>
    </row>
    <row r="72" spans="1:97" s="15" customFormat="1" x14ac:dyDescent="0.25">
      <c r="A72" s="15" t="s">
        <v>6</v>
      </c>
      <c r="B72" s="15">
        <v>76</v>
      </c>
      <c r="C72" s="15">
        <v>54</v>
      </c>
      <c r="D72" s="15">
        <v>37</v>
      </c>
      <c r="E72" s="15">
        <v>115</v>
      </c>
      <c r="F72" s="15">
        <v>119</v>
      </c>
      <c r="G72" s="15">
        <v>118</v>
      </c>
      <c r="H72" s="15">
        <v>109</v>
      </c>
      <c r="I72" s="15">
        <v>74</v>
      </c>
      <c r="J72" s="15">
        <v>111.5</v>
      </c>
      <c r="K72" s="15">
        <v>95</v>
      </c>
      <c r="L72" s="15">
        <v>99</v>
      </c>
      <c r="M72" s="96">
        <v>255.5</v>
      </c>
      <c r="N72" s="15">
        <v>62</v>
      </c>
      <c r="O72" s="15">
        <v>21</v>
      </c>
      <c r="P72" s="15">
        <v>51</v>
      </c>
      <c r="Q72" s="15">
        <v>150</v>
      </c>
      <c r="R72" s="15">
        <v>100</v>
      </c>
      <c r="S72" s="15">
        <v>132.5</v>
      </c>
      <c r="T72" s="24">
        <v>133</v>
      </c>
      <c r="U72" s="24">
        <v>95</v>
      </c>
      <c r="V72" s="24">
        <f t="shared" si="326"/>
        <v>144.70399999999998</v>
      </c>
      <c r="W72" s="24">
        <f t="shared" si="326"/>
        <v>219.83017228992</v>
      </c>
      <c r="X72" s="24">
        <f t="shared" si="326"/>
        <v>295.55368555622402</v>
      </c>
      <c r="Y72" s="145">
        <f t="shared" si="326"/>
        <v>366.5913763151359</v>
      </c>
      <c r="Z72" s="15">
        <f t="shared" ref="Z72:CK72" si="329">Z83*Z50</f>
        <v>110.65085841204359</v>
      </c>
      <c r="AA72" s="15">
        <f t="shared" si="329"/>
        <v>37.711457171428677</v>
      </c>
      <c r="AB72" s="15">
        <f t="shared" si="329"/>
        <v>89.067397554388677</v>
      </c>
      <c r="AC72" s="15">
        <f t="shared" si="329"/>
        <v>189.89986472048915</v>
      </c>
      <c r="AD72" s="15">
        <f t="shared" si="329"/>
        <v>192.03879712221814</v>
      </c>
      <c r="AE72" s="15">
        <f t="shared" si="329"/>
        <v>234.84756859053329</v>
      </c>
      <c r="AF72" s="15">
        <f t="shared" si="329"/>
        <v>272.85046320271766</v>
      </c>
      <c r="AG72" s="15">
        <f t="shared" si="329"/>
        <v>217.02228954174441</v>
      </c>
      <c r="AH72" s="15">
        <f t="shared" si="329"/>
        <v>260.6694130883597</v>
      </c>
      <c r="AI72" s="15">
        <f t="shared" si="329"/>
        <v>301.42304573329102</v>
      </c>
      <c r="AJ72" s="15">
        <f t="shared" si="329"/>
        <v>251.90743851408664</v>
      </c>
      <c r="AK72" s="96">
        <f t="shared" si="329"/>
        <v>287.98896996905825</v>
      </c>
      <c r="AL72" s="15">
        <f t="shared" si="329"/>
        <v>152.68041691866202</v>
      </c>
      <c r="AM72" s="15">
        <f t="shared" si="329"/>
        <v>48.78045939041855</v>
      </c>
      <c r="AN72" s="15">
        <f t="shared" si="329"/>
        <v>112.94230086982213</v>
      </c>
      <c r="AO72" s="15">
        <f t="shared" si="329"/>
        <v>296.16825965208187</v>
      </c>
      <c r="AP72" s="15">
        <f t="shared" si="329"/>
        <v>319.34515039954533</v>
      </c>
      <c r="AQ72" s="15">
        <f t="shared" si="329"/>
        <v>339.70798127311411</v>
      </c>
      <c r="AR72" s="15">
        <f t="shared" si="329"/>
        <v>377.54691668728583</v>
      </c>
      <c r="AS72" s="15">
        <f t="shared" si="329"/>
        <v>355.77660662092626</v>
      </c>
      <c r="AT72" s="15">
        <f t="shared" si="329"/>
        <v>378.06446804699942</v>
      </c>
      <c r="AU72" s="15">
        <f t="shared" si="329"/>
        <v>412.30553527554571</v>
      </c>
      <c r="AV72" s="15">
        <f t="shared" si="329"/>
        <v>385.31478394427052</v>
      </c>
      <c r="AW72" s="96">
        <f t="shared" si="329"/>
        <v>410.08028231286227</v>
      </c>
      <c r="AX72" s="15">
        <f t="shared" si="329"/>
        <v>204.46669674900619</v>
      </c>
      <c r="AY72" s="15">
        <f t="shared" si="329"/>
        <v>55.257550309955853</v>
      </c>
      <c r="AZ72" s="15">
        <f t="shared" si="329"/>
        <v>131.27585354766296</v>
      </c>
      <c r="BA72" s="15">
        <f t="shared" si="329"/>
        <v>392.66286197492985</v>
      </c>
      <c r="BB72" s="15">
        <f t="shared" si="329"/>
        <v>391.3469458959957</v>
      </c>
      <c r="BC72" s="15">
        <f t="shared" si="329"/>
        <v>412.13470251923246</v>
      </c>
      <c r="BD72" s="15">
        <f t="shared" si="329"/>
        <v>437.52983260379114</v>
      </c>
      <c r="BE72" s="15">
        <f t="shared" si="329"/>
        <v>426.94092377801007</v>
      </c>
      <c r="BF72" s="15">
        <f t="shared" si="329"/>
        <v>450.08701512423477</v>
      </c>
      <c r="BG72" s="15">
        <f t="shared" si="329"/>
        <v>469.76811013741531</v>
      </c>
      <c r="BH72" s="15">
        <f t="shared" si="329"/>
        <v>456.72690228189771</v>
      </c>
      <c r="BI72" s="96">
        <f t="shared" si="329"/>
        <v>483.20979706235568</v>
      </c>
      <c r="BJ72" s="15">
        <f t="shared" si="329"/>
        <v>237.57466548140394</v>
      </c>
      <c r="BK72" s="15">
        <f t="shared" si="329"/>
        <v>67.429274584072857</v>
      </c>
      <c r="BL72" s="15">
        <f t="shared" si="329"/>
        <v>160.25972004540589</v>
      </c>
      <c r="BM72" s="15">
        <f t="shared" si="329"/>
        <v>471.74925733337125</v>
      </c>
      <c r="BN72" s="15">
        <f t="shared" si="329"/>
        <v>465.73600191766928</v>
      </c>
      <c r="BO72" s="15">
        <f t="shared" si="329"/>
        <v>488.10640421366901</v>
      </c>
      <c r="BP72" s="15">
        <f t="shared" si="329"/>
        <v>495.1612615825419</v>
      </c>
      <c r="BQ72" s="15">
        <f t="shared" si="329"/>
        <v>497.31287318465633</v>
      </c>
      <c r="BR72" s="15">
        <f t="shared" si="329"/>
        <v>531.67317809198346</v>
      </c>
      <c r="BS72" s="15">
        <f t="shared" si="329"/>
        <v>524.8191670107152</v>
      </c>
      <c r="BT72" s="15">
        <f t="shared" si="329"/>
        <v>523.94503530101986</v>
      </c>
      <c r="BU72" s="96">
        <f t="shared" si="329"/>
        <v>551.53472089630418</v>
      </c>
      <c r="BV72" s="15">
        <f t="shared" si="329"/>
        <v>259.20687790445999</v>
      </c>
      <c r="BW72" s="15">
        <f t="shared" si="329"/>
        <v>79.6480694535379</v>
      </c>
      <c r="BX72" s="15">
        <f t="shared" si="329"/>
        <v>189.38134604724499</v>
      </c>
      <c r="BY72" s="15">
        <f t="shared" si="329"/>
        <v>558.58670045886572</v>
      </c>
      <c r="BZ72" s="15">
        <f t="shared" si="329"/>
        <v>560.71999114053926</v>
      </c>
      <c r="CA72" s="15">
        <f t="shared" si="329"/>
        <v>587.3029992973203</v>
      </c>
      <c r="CB72" s="15">
        <f t="shared" si="329"/>
        <v>595.57209707714662</v>
      </c>
      <c r="CC72" s="15">
        <f t="shared" si="329"/>
        <v>606.96080484989204</v>
      </c>
      <c r="CD72" s="15">
        <f t="shared" si="329"/>
        <v>648.09466544608824</v>
      </c>
      <c r="CE72" s="15">
        <f t="shared" si="329"/>
        <v>639.02869576655303</v>
      </c>
      <c r="CF72" s="15">
        <f t="shared" si="329"/>
        <v>647.9238780637927</v>
      </c>
      <c r="CG72" s="96">
        <f t="shared" si="329"/>
        <v>680.84565776613101</v>
      </c>
      <c r="CH72" s="15">
        <f t="shared" si="329"/>
        <v>307.19159289862785</v>
      </c>
      <c r="CI72" s="15">
        <f t="shared" si="329"/>
        <v>93.982267895597388</v>
      </c>
      <c r="CJ72" s="15">
        <f t="shared" si="329"/>
        <v>223.25852210564042</v>
      </c>
      <c r="CK72" s="15">
        <f t="shared" si="329"/>
        <v>659.57964433605014</v>
      </c>
      <c r="CL72" s="15">
        <f t="shared" ref="CL72:CS72" si="330">CL83*CL50</f>
        <v>661.58245845506394</v>
      </c>
      <c r="CM72" s="15">
        <f t="shared" si="330"/>
        <v>692.61846079511645</v>
      </c>
      <c r="CN72" s="15">
        <f t="shared" si="330"/>
        <v>702.15336368241367</v>
      </c>
      <c r="CO72" s="15">
        <f t="shared" si="330"/>
        <v>715.50456496818492</v>
      </c>
      <c r="CP72" s="15">
        <f t="shared" si="330"/>
        <v>763.77626349610523</v>
      </c>
      <c r="CQ72" s="15">
        <f t="shared" si="330"/>
        <v>752.91932578991782</v>
      </c>
      <c r="CR72" s="15">
        <f t="shared" si="330"/>
        <v>778.64106716138792</v>
      </c>
      <c r="CS72" s="96">
        <f t="shared" si="330"/>
        <v>818.11342654467455</v>
      </c>
    </row>
    <row r="73" spans="1:97" s="15" customFormat="1" x14ac:dyDescent="0.25">
      <c r="A73" s="15" t="s">
        <v>7</v>
      </c>
      <c r="B73" s="15">
        <v>77</v>
      </c>
      <c r="C73" s="15">
        <v>86</v>
      </c>
      <c r="D73" s="15">
        <v>126</v>
      </c>
      <c r="E73" s="15">
        <v>84</v>
      </c>
      <c r="F73" s="15">
        <v>94.5</v>
      </c>
      <c r="G73" s="15">
        <v>189.5</v>
      </c>
      <c r="H73" s="15">
        <v>161</v>
      </c>
      <c r="I73" s="15">
        <v>95</v>
      </c>
      <c r="J73" s="15">
        <v>146</v>
      </c>
      <c r="K73" s="15">
        <v>110</v>
      </c>
      <c r="L73" s="15">
        <v>197</v>
      </c>
      <c r="M73" s="96">
        <v>219</v>
      </c>
      <c r="N73" s="15">
        <v>70.5</v>
      </c>
      <c r="O73" s="15">
        <v>77</v>
      </c>
      <c r="P73" s="15">
        <v>112</v>
      </c>
      <c r="Q73" s="15">
        <v>50</v>
      </c>
      <c r="R73" s="15">
        <v>134</v>
      </c>
      <c r="S73" s="15">
        <v>197.5</v>
      </c>
      <c r="T73" s="24">
        <v>143</v>
      </c>
      <c r="U73" s="24">
        <v>129</v>
      </c>
      <c r="V73" s="24">
        <f t="shared" si="326"/>
        <v>102.82799999999999</v>
      </c>
      <c r="W73" s="24">
        <f t="shared" si="326"/>
        <v>90.213899999999981</v>
      </c>
      <c r="X73" s="24">
        <f t="shared" si="326"/>
        <v>179.64616230144</v>
      </c>
      <c r="Y73" s="145">
        <f t="shared" si="326"/>
        <v>252.33137369792001</v>
      </c>
      <c r="Z73" s="15">
        <f t="shared" ref="Z73:CK73" si="331">Z84*Z51</f>
        <v>83.582833799850974</v>
      </c>
      <c r="AA73" s="15">
        <f t="shared" si="331"/>
        <v>84.094652393153126</v>
      </c>
      <c r="AB73" s="15">
        <f t="shared" si="331"/>
        <v>75.063757607891375</v>
      </c>
      <c r="AC73" s="15">
        <f t="shared" si="331"/>
        <v>71.481930581250182</v>
      </c>
      <c r="AD73" s="15">
        <f t="shared" si="331"/>
        <v>177.66631554060078</v>
      </c>
      <c r="AE73" s="15">
        <f t="shared" si="331"/>
        <v>170.68408288222747</v>
      </c>
      <c r="AF73" s="15">
        <f t="shared" si="331"/>
        <v>198.29589301510265</v>
      </c>
      <c r="AG73" s="15">
        <f t="shared" si="331"/>
        <v>255.27314915218469</v>
      </c>
      <c r="AH73" s="15">
        <f t="shared" si="331"/>
        <v>192.88941094470241</v>
      </c>
      <c r="AI73" s="15">
        <f t="shared" si="331"/>
        <v>220.0988256352874</v>
      </c>
      <c r="AJ73" s="15">
        <f t="shared" si="331"/>
        <v>282.00505583973586</v>
      </c>
      <c r="AK73" s="96">
        <f t="shared" si="331"/>
        <v>223.89533135132021</v>
      </c>
      <c r="AL73" s="15">
        <f t="shared" si="331"/>
        <v>97.793571020923025</v>
      </c>
      <c r="AM73" s="15">
        <f t="shared" si="331"/>
        <v>114.91054290810366</v>
      </c>
      <c r="AN73" s="15">
        <f t="shared" si="331"/>
        <v>95.192493114822398</v>
      </c>
      <c r="AO73" s="15">
        <f t="shared" si="331"/>
        <v>92.531368256627871</v>
      </c>
      <c r="AP73" s="15">
        <f t="shared" si="331"/>
        <v>274.34533525666529</v>
      </c>
      <c r="AQ73" s="15">
        <f t="shared" si="331"/>
        <v>283.83396967511584</v>
      </c>
      <c r="AR73" s="15">
        <f t="shared" si="331"/>
        <v>289.56441886087867</v>
      </c>
      <c r="AS73" s="15">
        <f t="shared" si="331"/>
        <v>356.62134061664227</v>
      </c>
      <c r="AT73" s="15">
        <f t="shared" si="331"/>
        <v>316.2142479646792</v>
      </c>
      <c r="AU73" s="15">
        <f t="shared" si="331"/>
        <v>316.06189528729152</v>
      </c>
      <c r="AV73" s="15">
        <f t="shared" si="331"/>
        <v>385.74437868726841</v>
      </c>
      <c r="AW73" s="96">
        <f t="shared" si="331"/>
        <v>342.46777996966756</v>
      </c>
      <c r="AX73" s="15">
        <f t="shared" si="331"/>
        <v>147.57130442328727</v>
      </c>
      <c r="AY73" s="15">
        <f t="shared" si="331"/>
        <v>153.88600322313548</v>
      </c>
      <c r="AZ73" s="15">
        <f t="shared" si="331"/>
        <v>110.91311418757047</v>
      </c>
      <c r="BA73" s="15">
        <f t="shared" si="331"/>
        <v>103.56828569102822</v>
      </c>
      <c r="BB73" s="15">
        <f t="shared" si="331"/>
        <v>363.72980898730344</v>
      </c>
      <c r="BC73" s="15">
        <f t="shared" si="331"/>
        <v>347.82916551236093</v>
      </c>
      <c r="BD73" s="15">
        <f t="shared" si="331"/>
        <v>351.30038799835432</v>
      </c>
      <c r="BE73" s="15">
        <f t="shared" si="331"/>
        <v>413.27969734732994</v>
      </c>
      <c r="BF73" s="15">
        <f t="shared" si="331"/>
        <v>379.46509305389532</v>
      </c>
      <c r="BG73" s="15">
        <f t="shared" si="331"/>
        <v>376.27274464386016</v>
      </c>
      <c r="BH73" s="15">
        <f t="shared" si="331"/>
        <v>439.50515398961539</v>
      </c>
      <c r="BI73" s="96">
        <f t="shared" si="331"/>
        <v>405.93887074815063</v>
      </c>
      <c r="BJ73" s="15">
        <f t="shared" si="331"/>
        <v>164.01491592509248</v>
      </c>
      <c r="BK73" s="15">
        <f t="shared" si="331"/>
        <v>178.80376765163527</v>
      </c>
      <c r="BL73" s="15">
        <f t="shared" si="331"/>
        <v>135.34423421917145</v>
      </c>
      <c r="BM73" s="15">
        <f t="shared" si="331"/>
        <v>128.96340417766592</v>
      </c>
      <c r="BN73" s="15">
        <f t="shared" si="331"/>
        <v>436.98878574038605</v>
      </c>
      <c r="BO73" s="15">
        <f t="shared" si="331"/>
        <v>413.94615850442455</v>
      </c>
      <c r="BP73" s="15">
        <f t="shared" si="331"/>
        <v>420.13707135901433</v>
      </c>
      <c r="BQ73" s="15">
        <f t="shared" si="331"/>
        <v>467.71689854179283</v>
      </c>
      <c r="BR73" s="15">
        <f t="shared" si="331"/>
        <v>450.59443278723171</v>
      </c>
      <c r="BS73" s="15">
        <f t="shared" si="331"/>
        <v>444.47877688489802</v>
      </c>
      <c r="BT73" s="15">
        <f t="shared" si="331"/>
        <v>491.00976383065625</v>
      </c>
      <c r="BU73" s="96">
        <f t="shared" si="331"/>
        <v>465.68234737554633</v>
      </c>
      <c r="BV73" s="15">
        <f t="shared" si="331"/>
        <v>189.02384242179505</v>
      </c>
      <c r="BW73" s="15">
        <f t="shared" si="331"/>
        <v>195.08463276848289</v>
      </c>
      <c r="BX73" s="15">
        <f t="shared" si="331"/>
        <v>159.86983448537262</v>
      </c>
      <c r="BY73" s="15">
        <f t="shared" si="331"/>
        <v>152.39801409288313</v>
      </c>
      <c r="BZ73" s="15">
        <f t="shared" si="331"/>
        <v>517.42768042505452</v>
      </c>
      <c r="CA73" s="15">
        <f t="shared" si="331"/>
        <v>498.36792812571139</v>
      </c>
      <c r="CB73" s="15">
        <f t="shared" si="331"/>
        <v>505.52043569812975</v>
      </c>
      <c r="CC73" s="15">
        <f t="shared" si="331"/>
        <v>562.56245331606908</v>
      </c>
      <c r="CD73" s="15">
        <f t="shared" si="331"/>
        <v>549.9418461340905</v>
      </c>
      <c r="CE73" s="15">
        <f t="shared" si="331"/>
        <v>541.80714031292973</v>
      </c>
      <c r="CF73" s="15">
        <f t="shared" si="331"/>
        <v>597.86179452348654</v>
      </c>
      <c r="CG73" s="96">
        <f t="shared" si="331"/>
        <v>575.87474282309881</v>
      </c>
      <c r="CH73" s="15">
        <f t="shared" si="331"/>
        <v>224.3670417974833</v>
      </c>
      <c r="CI73" s="15">
        <f t="shared" si="331"/>
        <v>231.19895418933618</v>
      </c>
      <c r="CJ73" s="15">
        <f t="shared" si="331"/>
        <v>188.64147889728548</v>
      </c>
      <c r="CK73" s="15">
        <f t="shared" si="331"/>
        <v>179.65948657754092</v>
      </c>
      <c r="CL73" s="15">
        <f t="shared" ref="CL73:CS73" si="332">CL84*CL51</f>
        <v>610.97903896392006</v>
      </c>
      <c r="CM73" s="15">
        <f t="shared" si="332"/>
        <v>588.01448907486088</v>
      </c>
      <c r="CN73" s="15">
        <f t="shared" si="332"/>
        <v>596.17060783383056</v>
      </c>
      <c r="CO73" s="15">
        <f t="shared" si="332"/>
        <v>663.23644243216165</v>
      </c>
      <c r="CP73" s="15">
        <f t="shared" si="332"/>
        <v>648.28881573874628</v>
      </c>
      <c r="CQ73" s="15">
        <f t="shared" si="332"/>
        <v>638.51695628274376</v>
      </c>
      <c r="CR73" s="15">
        <f t="shared" si="332"/>
        <v>718.50377968138991</v>
      </c>
      <c r="CS73" s="96">
        <f t="shared" si="332"/>
        <v>692.05618049304132</v>
      </c>
    </row>
    <row r="74" spans="1:97" s="15" customFormat="1" x14ac:dyDescent="0.25">
      <c r="A74" s="15" t="s">
        <v>8</v>
      </c>
      <c r="B74" s="15">
        <v>53</v>
      </c>
      <c r="C74" s="15">
        <v>43</v>
      </c>
      <c r="D74" s="15">
        <v>83</v>
      </c>
      <c r="E74" s="15">
        <v>106</v>
      </c>
      <c r="F74" s="15">
        <v>114</v>
      </c>
      <c r="G74" s="15">
        <v>92</v>
      </c>
      <c r="H74" s="15">
        <v>88</v>
      </c>
      <c r="I74" s="15">
        <v>116</v>
      </c>
      <c r="J74" s="15">
        <v>179</v>
      </c>
      <c r="K74" s="15">
        <v>128.5</v>
      </c>
      <c r="L74" s="15">
        <v>183</v>
      </c>
      <c r="M74" s="96">
        <v>193</v>
      </c>
      <c r="N74" s="15">
        <v>49.5</v>
      </c>
      <c r="O74" s="15">
        <v>46</v>
      </c>
      <c r="P74" s="15">
        <v>147</v>
      </c>
      <c r="Q74" s="15">
        <v>164</v>
      </c>
      <c r="R74" s="15">
        <v>78</v>
      </c>
      <c r="S74" s="15">
        <v>83</v>
      </c>
      <c r="T74" s="24">
        <v>95</v>
      </c>
      <c r="U74" s="24">
        <v>128</v>
      </c>
      <c r="V74" s="24">
        <f t="shared" si="326"/>
        <v>188.892</v>
      </c>
      <c r="W74" s="24">
        <f t="shared" si="326"/>
        <v>176.06730000000002</v>
      </c>
      <c r="X74" s="24">
        <f t="shared" si="326"/>
        <v>242.70400000000001</v>
      </c>
      <c r="Y74" s="145">
        <f t="shared" si="326"/>
        <v>346.15278818560006</v>
      </c>
      <c r="Z74" s="15">
        <f t="shared" ref="Z74:CK74" si="333">Z85*Z52</f>
        <v>112.68842263974399</v>
      </c>
      <c r="AA74" s="15">
        <f t="shared" si="333"/>
        <v>139.07455847627776</v>
      </c>
      <c r="AB74" s="15">
        <f t="shared" si="333"/>
        <v>388.0357096432549</v>
      </c>
      <c r="AC74" s="15">
        <f t="shared" si="333"/>
        <v>271.42873285442687</v>
      </c>
      <c r="AD74" s="15">
        <f t="shared" si="333"/>
        <v>206.59173108057468</v>
      </c>
      <c r="AE74" s="15">
        <f t="shared" si="333"/>
        <v>207.89547565329673</v>
      </c>
      <c r="AF74" s="15">
        <f t="shared" si="333"/>
        <v>254.69459259110209</v>
      </c>
      <c r="AG74" s="15">
        <f t="shared" si="333"/>
        <v>344.81293314262018</v>
      </c>
      <c r="AH74" s="15">
        <f t="shared" si="333"/>
        <v>396.88184764390877</v>
      </c>
      <c r="AI74" s="15">
        <f t="shared" si="333"/>
        <v>382.23158356688987</v>
      </c>
      <c r="AJ74" s="15">
        <f t="shared" si="333"/>
        <v>415.75805178135613</v>
      </c>
      <c r="AK74" s="96">
        <f t="shared" si="333"/>
        <v>441.4206646560134</v>
      </c>
      <c r="AL74" s="15">
        <f t="shared" si="333"/>
        <v>176.11601519758983</v>
      </c>
      <c r="AM74" s="15">
        <f t="shared" si="333"/>
        <v>177.78109398829437</v>
      </c>
      <c r="AN74" s="15">
        <f t="shared" si="333"/>
        <v>466.72714683973624</v>
      </c>
      <c r="AO74" s="15">
        <f t="shared" si="333"/>
        <v>346.29899843844191</v>
      </c>
      <c r="AP74" s="15">
        <f t="shared" si="333"/>
        <v>272.76940834889928</v>
      </c>
      <c r="AQ74" s="15">
        <f t="shared" si="333"/>
        <v>298.90917729422137</v>
      </c>
      <c r="AR74" s="15">
        <f t="shared" si="333"/>
        <v>400.47335662545464</v>
      </c>
      <c r="AS74" s="15">
        <f t="shared" si="333"/>
        <v>540.92795221083588</v>
      </c>
      <c r="AT74" s="15">
        <f t="shared" si="333"/>
        <v>591.44007169830479</v>
      </c>
      <c r="AU74" s="15">
        <f t="shared" si="333"/>
        <v>567.3724814728206</v>
      </c>
      <c r="AV74" s="15">
        <f t="shared" si="333"/>
        <v>612.04830752927273</v>
      </c>
      <c r="AW74" s="96">
        <f t="shared" si="333"/>
        <v>639.72543093855234</v>
      </c>
      <c r="AX74" s="15">
        <f t="shared" si="333"/>
        <v>269.15064216685323</v>
      </c>
      <c r="AY74" s="15">
        <f t="shared" si="333"/>
        <v>270.75026012683907</v>
      </c>
      <c r="AZ74" s="15">
        <f t="shared" si="333"/>
        <v>701.97948410411823</v>
      </c>
      <c r="BA74" s="15">
        <f t="shared" si="333"/>
        <v>466.98026334384326</v>
      </c>
      <c r="BB74" s="15">
        <f t="shared" si="333"/>
        <v>336.40943370332423</v>
      </c>
      <c r="BC74" s="15">
        <f t="shared" si="333"/>
        <v>374.12421136729432</v>
      </c>
      <c r="BD74" s="15">
        <f t="shared" si="333"/>
        <v>501.77439351206783</v>
      </c>
      <c r="BE74" s="15">
        <f t="shared" si="333"/>
        <v>675.20107774377766</v>
      </c>
      <c r="BF74" s="15">
        <f t="shared" si="333"/>
        <v>705.94338925012664</v>
      </c>
      <c r="BG74" s="15">
        <f t="shared" si="333"/>
        <v>674.40330022711407</v>
      </c>
      <c r="BH74" s="15">
        <f t="shared" si="333"/>
        <v>724.53329877827946</v>
      </c>
      <c r="BI74" s="96">
        <f t="shared" si="333"/>
        <v>749.45624036655545</v>
      </c>
      <c r="BJ74" s="15">
        <f t="shared" si="333"/>
        <v>297.0346086848935</v>
      </c>
      <c r="BK74" s="15">
        <f t="shared" si="333"/>
        <v>298.43055768186986</v>
      </c>
      <c r="BL74" s="15">
        <f t="shared" si="333"/>
        <v>795.59017520010877</v>
      </c>
      <c r="BM74" s="15">
        <f t="shared" si="333"/>
        <v>548.31537106030294</v>
      </c>
      <c r="BN74" s="15">
        <f t="shared" si="333"/>
        <v>406.96506162276177</v>
      </c>
      <c r="BO74" s="15">
        <f t="shared" si="333"/>
        <v>454.74730554476139</v>
      </c>
      <c r="BP74" s="15">
        <f t="shared" si="333"/>
        <v>608.52944167877411</v>
      </c>
      <c r="BQ74" s="15">
        <f t="shared" si="333"/>
        <v>812.17377613785095</v>
      </c>
      <c r="BR74" s="15">
        <f t="shared" si="333"/>
        <v>842.95169830031875</v>
      </c>
      <c r="BS74" s="15">
        <f t="shared" si="333"/>
        <v>798.68028284942193</v>
      </c>
      <c r="BT74" s="15">
        <f t="shared" si="333"/>
        <v>851.28857384970922</v>
      </c>
      <c r="BU74" s="96">
        <f t="shared" si="333"/>
        <v>866.94576462210898</v>
      </c>
      <c r="BV74" s="15">
        <f t="shared" si="333"/>
        <v>343.69899139407715</v>
      </c>
      <c r="BW74" s="15">
        <f t="shared" si="333"/>
        <v>342.30884545140077</v>
      </c>
      <c r="BX74" s="15">
        <f t="shared" si="333"/>
        <v>898.1498809928338</v>
      </c>
      <c r="BY74" s="15">
        <f t="shared" si="333"/>
        <v>618.38080690273807</v>
      </c>
      <c r="BZ74" s="15">
        <f t="shared" si="333"/>
        <v>459.58157048680965</v>
      </c>
      <c r="CA74" s="15">
        <f t="shared" si="333"/>
        <v>538.06511624093764</v>
      </c>
      <c r="CB74" s="15">
        <f t="shared" si="333"/>
        <v>725.92383724161505</v>
      </c>
      <c r="CC74" s="15">
        <f t="shared" si="333"/>
        <v>972.8314936929263</v>
      </c>
      <c r="CD74" s="15">
        <f t="shared" si="333"/>
        <v>1014.2811595139237</v>
      </c>
      <c r="CE74" s="15">
        <f t="shared" si="333"/>
        <v>965.96035616372819</v>
      </c>
      <c r="CF74" s="15">
        <f t="shared" si="333"/>
        <v>1034.0422578154032</v>
      </c>
      <c r="CG74" s="96">
        <f t="shared" si="333"/>
        <v>1056.6779418467536</v>
      </c>
      <c r="CH74" s="15">
        <f t="shared" si="333"/>
        <v>404.85150467921704</v>
      </c>
      <c r="CI74" s="15">
        <f t="shared" si="333"/>
        <v>404.91292232113113</v>
      </c>
      <c r="CJ74" s="15">
        <f t="shared" si="333"/>
        <v>1065.935978640523</v>
      </c>
      <c r="CK74" s="15">
        <f t="shared" si="333"/>
        <v>732.77093638332121</v>
      </c>
      <c r="CL74" s="15">
        <f t="shared" ref="CL74:CS74" si="334">CL85*CL52</f>
        <v>543.49246297684351</v>
      </c>
      <c r="CM74" s="15">
        <f t="shared" si="334"/>
        <v>635.09365072409275</v>
      </c>
      <c r="CN74" s="15">
        <f t="shared" si="334"/>
        <v>856.70526796519152</v>
      </c>
      <c r="CO74" s="15">
        <f t="shared" si="334"/>
        <v>1147.8764154262931</v>
      </c>
      <c r="CP74" s="15">
        <f t="shared" si="334"/>
        <v>1196.1729749261235</v>
      </c>
      <c r="CQ74" s="15">
        <f t="shared" si="334"/>
        <v>1138.8799744221524</v>
      </c>
      <c r="CR74" s="15">
        <f t="shared" si="334"/>
        <v>1243.243011015903</v>
      </c>
      <c r="CS74" s="96">
        <f t="shared" si="334"/>
        <v>1270.1802049686598</v>
      </c>
    </row>
    <row r="75" spans="1:97" s="15" customFormat="1" x14ac:dyDescent="0.25">
      <c r="A75" s="15" t="s">
        <v>1</v>
      </c>
      <c r="B75" s="15">
        <v>30</v>
      </c>
      <c r="C75" s="15">
        <v>39</v>
      </c>
      <c r="D75" s="15">
        <v>35</v>
      </c>
      <c r="E75" s="15">
        <v>77</v>
      </c>
      <c r="F75" s="15">
        <v>99</v>
      </c>
      <c r="G75" s="15">
        <v>111.5</v>
      </c>
      <c r="H75" s="15">
        <v>128</v>
      </c>
      <c r="I75" s="15">
        <v>94</v>
      </c>
      <c r="J75" s="15">
        <v>170</v>
      </c>
      <c r="K75" s="15">
        <v>120</v>
      </c>
      <c r="L75" s="15">
        <v>278</v>
      </c>
      <c r="M75" s="96">
        <v>281</v>
      </c>
      <c r="N75" s="15">
        <v>60</v>
      </c>
      <c r="O75" s="15">
        <v>56</v>
      </c>
      <c r="P75" s="15">
        <v>123</v>
      </c>
      <c r="Q75" s="15">
        <v>107</v>
      </c>
      <c r="R75" s="15">
        <v>95</v>
      </c>
      <c r="S75" s="15">
        <v>161</v>
      </c>
      <c r="T75" s="24">
        <v>127</v>
      </c>
      <c r="U75" s="24">
        <v>131.5</v>
      </c>
      <c r="V75" s="24">
        <f t="shared" si="326"/>
        <v>185.47650000000002</v>
      </c>
      <c r="W75" s="24">
        <f t="shared" si="326"/>
        <v>164.25569999999999</v>
      </c>
      <c r="X75" s="24">
        <f t="shared" si="326"/>
        <v>263.07600000000002</v>
      </c>
      <c r="Y75" s="145">
        <f t="shared" si="326"/>
        <v>468.40000000000003</v>
      </c>
      <c r="Z75" s="15">
        <f t="shared" ref="Z75:CK75" si="335">Z86*Z53</f>
        <v>194.89400000000001</v>
      </c>
      <c r="AA75" s="15">
        <f t="shared" si="335"/>
        <v>232.34400000000002</v>
      </c>
      <c r="AB75" s="15">
        <f t="shared" si="335"/>
        <v>493.41260289599995</v>
      </c>
      <c r="AC75" s="15">
        <f t="shared" si="335"/>
        <v>483.453593687877</v>
      </c>
      <c r="AD75" s="15">
        <f t="shared" si="335"/>
        <v>514.48474648043498</v>
      </c>
      <c r="AE75" s="15">
        <f t="shared" si="335"/>
        <v>541.0532822851394</v>
      </c>
      <c r="AF75" s="15">
        <f t="shared" si="335"/>
        <v>435.39284817720073</v>
      </c>
      <c r="AG75" s="15">
        <f t="shared" si="335"/>
        <v>392.71917592315663</v>
      </c>
      <c r="AH75" s="15">
        <f t="shared" si="335"/>
        <v>393.30523330721144</v>
      </c>
      <c r="AI75" s="15">
        <f t="shared" si="335"/>
        <v>373.70210430509894</v>
      </c>
      <c r="AJ75" s="15">
        <f t="shared" si="335"/>
        <v>410.89403754062778</v>
      </c>
      <c r="AK75" s="96">
        <f t="shared" si="335"/>
        <v>498.62349065446142</v>
      </c>
      <c r="AL75" s="15">
        <f t="shared" si="335"/>
        <v>285.18654689419481</v>
      </c>
      <c r="AM75" s="15">
        <f t="shared" si="335"/>
        <v>306.6984546803522</v>
      </c>
      <c r="AN75" s="15">
        <f t="shared" si="335"/>
        <v>622.06268325740916</v>
      </c>
      <c r="AO75" s="15">
        <f t="shared" si="335"/>
        <v>577.52691292702912</v>
      </c>
      <c r="AP75" s="15">
        <f t="shared" si="335"/>
        <v>611.49823234051928</v>
      </c>
      <c r="AQ75" s="15">
        <f t="shared" si="335"/>
        <v>652.78319443816292</v>
      </c>
      <c r="AR75" s="15">
        <f t="shared" si="335"/>
        <v>545.54895665904314</v>
      </c>
      <c r="AS75" s="15">
        <f t="shared" si="335"/>
        <v>493.07977080530111</v>
      </c>
      <c r="AT75" s="15">
        <f t="shared" si="335"/>
        <v>530.73233443688662</v>
      </c>
      <c r="AU75" s="15">
        <f t="shared" si="335"/>
        <v>507.52673649624336</v>
      </c>
      <c r="AV75" s="15">
        <f t="shared" si="335"/>
        <v>564.52386650292385</v>
      </c>
      <c r="AW75" s="96">
        <f t="shared" si="335"/>
        <v>626.96465243178159</v>
      </c>
      <c r="AX75" s="15">
        <f t="shared" si="335"/>
        <v>377.89296814939996</v>
      </c>
      <c r="AY75" s="15">
        <f t="shared" si="335"/>
        <v>400.39890818305008</v>
      </c>
      <c r="AZ75" s="15">
        <f t="shared" si="335"/>
        <v>817.28413000517241</v>
      </c>
      <c r="BA75" s="15">
        <f t="shared" si="335"/>
        <v>717.82228246488307</v>
      </c>
      <c r="BB75" s="15">
        <f t="shared" si="335"/>
        <v>777.14847585860241</v>
      </c>
      <c r="BC75" s="15">
        <f t="shared" si="335"/>
        <v>814.94290003648291</v>
      </c>
      <c r="BD75" s="15">
        <f t="shared" si="335"/>
        <v>676.46518260449068</v>
      </c>
      <c r="BE75" s="15">
        <f t="shared" si="335"/>
        <v>620.47418382087449</v>
      </c>
      <c r="BF75" s="15">
        <f t="shared" si="335"/>
        <v>693.78357510905687</v>
      </c>
      <c r="BG75" s="15">
        <f t="shared" si="335"/>
        <v>703.27229256095404</v>
      </c>
      <c r="BH75" s="15">
        <f t="shared" si="335"/>
        <v>795.34059493313543</v>
      </c>
      <c r="BI75" s="96">
        <f t="shared" si="335"/>
        <v>875.17449331780176</v>
      </c>
      <c r="BJ75" s="15">
        <f t="shared" si="335"/>
        <v>514.1440009822885</v>
      </c>
      <c r="BK75" s="15">
        <f t="shared" si="335"/>
        <v>541.57989752711705</v>
      </c>
      <c r="BL75" s="15">
        <f t="shared" si="335"/>
        <v>1072.1483188921743</v>
      </c>
      <c r="BM75" s="15">
        <f t="shared" si="335"/>
        <v>991.98075038450429</v>
      </c>
      <c r="BN75" s="15">
        <f t="shared" si="335"/>
        <v>1064.7777061033885</v>
      </c>
      <c r="BO75" s="15">
        <f t="shared" si="335"/>
        <v>1094.787002940097</v>
      </c>
      <c r="BP75" s="15">
        <f t="shared" si="335"/>
        <v>911.78803088835298</v>
      </c>
      <c r="BQ75" s="15">
        <f t="shared" si="335"/>
        <v>825.57708263443124</v>
      </c>
      <c r="BR75" s="15">
        <f t="shared" si="335"/>
        <v>899.51825614974973</v>
      </c>
      <c r="BS75" s="15">
        <f t="shared" si="335"/>
        <v>891.70139768069873</v>
      </c>
      <c r="BT75" s="15">
        <f t="shared" si="335"/>
        <v>994.83174075079546</v>
      </c>
      <c r="BU75" s="96">
        <f t="shared" si="335"/>
        <v>1093.447705473596</v>
      </c>
      <c r="BV75" s="15">
        <f t="shared" si="335"/>
        <v>644.09920830203976</v>
      </c>
      <c r="BW75" s="15">
        <f t="shared" si="335"/>
        <v>673.37892789142904</v>
      </c>
      <c r="BX75" s="15">
        <f t="shared" si="335"/>
        <v>1325.3942827123599</v>
      </c>
      <c r="BY75" s="15">
        <f t="shared" si="335"/>
        <v>1215.9291799189923</v>
      </c>
      <c r="BZ75" s="15">
        <f t="shared" si="335"/>
        <v>1290.1172612739813</v>
      </c>
      <c r="CA75" s="15">
        <f t="shared" si="335"/>
        <v>1322.6823381001745</v>
      </c>
      <c r="CB75" s="15">
        <f t="shared" si="335"/>
        <v>1099.7154027973534</v>
      </c>
      <c r="CC75" s="15">
        <f t="shared" si="335"/>
        <v>988.84887514517322</v>
      </c>
      <c r="CD75" s="15">
        <f t="shared" si="335"/>
        <v>1088.56440516723</v>
      </c>
      <c r="CE75" s="15">
        <f t="shared" si="335"/>
        <v>1089.7502970215469</v>
      </c>
      <c r="CF75" s="15">
        <f t="shared" si="335"/>
        <v>1220.093622117686</v>
      </c>
      <c r="CG75" s="96">
        <f t="shared" si="335"/>
        <v>1357.8994220240625</v>
      </c>
      <c r="CH75" s="15">
        <f t="shared" si="335"/>
        <v>772.50087248492446</v>
      </c>
      <c r="CI75" s="15">
        <f t="shared" si="335"/>
        <v>809.02580942922418</v>
      </c>
      <c r="CJ75" s="15">
        <f t="shared" si="335"/>
        <v>1597.0352091330776</v>
      </c>
      <c r="CK75" s="15">
        <f t="shared" si="335"/>
        <v>1471.9145291048519</v>
      </c>
      <c r="CL75" s="15">
        <f t="shared" ref="CL75:CS75" si="336">CL86*CL53</f>
        <v>1567.8305506616161</v>
      </c>
      <c r="CM75" s="15">
        <f t="shared" si="336"/>
        <v>1611.7802832906993</v>
      </c>
      <c r="CN75" s="15">
        <f t="shared" si="336"/>
        <v>1340.4641923357883</v>
      </c>
      <c r="CO75" s="15">
        <f t="shared" si="336"/>
        <v>1205.8112351023988</v>
      </c>
      <c r="CP75" s="15">
        <f t="shared" si="336"/>
        <v>1326.9874296526809</v>
      </c>
      <c r="CQ75" s="15">
        <f t="shared" si="336"/>
        <v>1325.8496103361072</v>
      </c>
      <c r="CR75" s="15">
        <f t="shared" si="336"/>
        <v>1511.7015098630118</v>
      </c>
      <c r="CS75" s="96">
        <f t="shared" si="336"/>
        <v>1684.0711233139282</v>
      </c>
    </row>
    <row r="76" spans="1:97" s="15" customFormat="1" x14ac:dyDescent="0.25">
      <c r="A76" s="15" t="s">
        <v>2</v>
      </c>
      <c r="B76" s="15">
        <v>24</v>
      </c>
      <c r="C76" s="15">
        <v>13</v>
      </c>
      <c r="D76" s="15">
        <v>22</v>
      </c>
      <c r="E76" s="15">
        <v>18</v>
      </c>
      <c r="F76" s="15">
        <v>28</v>
      </c>
      <c r="G76" s="15">
        <v>33.5</v>
      </c>
      <c r="H76" s="15">
        <v>33</v>
      </c>
      <c r="I76" s="15">
        <v>41.5</v>
      </c>
      <c r="J76" s="15">
        <v>80</v>
      </c>
      <c r="K76" s="15">
        <v>67</v>
      </c>
      <c r="L76" s="15">
        <v>126</v>
      </c>
      <c r="M76" s="96">
        <v>190</v>
      </c>
      <c r="N76" s="15">
        <v>41</v>
      </c>
      <c r="O76" s="15">
        <v>44</v>
      </c>
      <c r="P76" s="15">
        <v>93</v>
      </c>
      <c r="Q76" s="15">
        <v>70</v>
      </c>
      <c r="R76" s="15">
        <v>75</v>
      </c>
      <c r="S76" s="15">
        <v>154</v>
      </c>
      <c r="T76" s="24">
        <v>99</v>
      </c>
      <c r="U76" s="24">
        <v>75</v>
      </c>
      <c r="V76" s="24">
        <f t="shared" si="326"/>
        <v>158.94899999999996</v>
      </c>
      <c r="W76" s="24">
        <f t="shared" si="326"/>
        <v>144.68258</v>
      </c>
      <c r="X76" s="24">
        <f t="shared" si="326"/>
        <v>207.28620000000001</v>
      </c>
      <c r="Y76" s="145">
        <f t="shared" si="326"/>
        <v>268.8</v>
      </c>
      <c r="Z76" s="15">
        <f t="shared" ref="Z76:CK76" si="337">Z87*Z54</f>
        <v>83.72</v>
      </c>
      <c r="AA76" s="15">
        <f t="shared" si="337"/>
        <v>75.039999999999992</v>
      </c>
      <c r="AB76" s="15">
        <f t="shared" si="337"/>
        <v>154.76400000000001</v>
      </c>
      <c r="AC76" s="15">
        <f t="shared" si="337"/>
        <v>139.37183999999996</v>
      </c>
      <c r="AD76" s="15">
        <f t="shared" si="337"/>
        <v>151.10634240000002</v>
      </c>
      <c r="AE76" s="15">
        <f t="shared" si="337"/>
        <v>153.04046169600002</v>
      </c>
      <c r="AF76" s="15">
        <f t="shared" si="337"/>
        <v>146.63936194271997</v>
      </c>
      <c r="AG76" s="15">
        <f t="shared" si="337"/>
        <v>173.91839589596162</v>
      </c>
      <c r="AH76" s="15">
        <f t="shared" si="337"/>
        <v>210.52330828080449</v>
      </c>
      <c r="AI76" s="15">
        <f t="shared" si="337"/>
        <v>219.03242986529034</v>
      </c>
      <c r="AJ76" s="15">
        <f t="shared" si="337"/>
        <v>268.18148774500207</v>
      </c>
      <c r="AK76" s="96">
        <f t="shared" si="337"/>
        <v>306.10603224897545</v>
      </c>
      <c r="AL76" s="15">
        <f t="shared" si="337"/>
        <v>133.38729133032368</v>
      </c>
      <c r="AM76" s="15">
        <f t="shared" si="337"/>
        <v>129.11048811674283</v>
      </c>
      <c r="AN76" s="15">
        <f t="shared" si="337"/>
        <v>263.42968412462022</v>
      </c>
      <c r="AO76" s="15">
        <f t="shared" si="337"/>
        <v>247.31767666226935</v>
      </c>
      <c r="AP76" s="15">
        <f t="shared" si="337"/>
        <v>262.40669665261555</v>
      </c>
      <c r="AQ76" s="15">
        <f t="shared" si="337"/>
        <v>273.39059472423384</v>
      </c>
      <c r="AR76" s="15">
        <f t="shared" si="337"/>
        <v>258.38596425351892</v>
      </c>
      <c r="AS76" s="15">
        <f t="shared" si="337"/>
        <v>313.48528300736194</v>
      </c>
      <c r="AT76" s="15">
        <f t="shared" si="337"/>
        <v>363.50465591171894</v>
      </c>
      <c r="AU76" s="15">
        <f t="shared" si="337"/>
        <v>352.64808682894994</v>
      </c>
      <c r="AV76" s="15">
        <f t="shared" si="337"/>
        <v>391.74447819406663</v>
      </c>
      <c r="AW76" s="96">
        <f t="shared" si="337"/>
        <v>414.79022393859498</v>
      </c>
      <c r="AX76" s="15">
        <f t="shared" si="337"/>
        <v>208.32452540229306</v>
      </c>
      <c r="AY76" s="15">
        <f t="shared" si="337"/>
        <v>193.69828979348122</v>
      </c>
      <c r="AZ76" s="15">
        <f t="shared" si="337"/>
        <v>389.01810322056093</v>
      </c>
      <c r="BA76" s="15">
        <f t="shared" si="337"/>
        <v>350.43707426338136</v>
      </c>
      <c r="BB76" s="15">
        <f t="shared" si="337"/>
        <v>388.80167383873624</v>
      </c>
      <c r="BC76" s="15">
        <f t="shared" si="337"/>
        <v>416.60514534070444</v>
      </c>
      <c r="BD76" s="15">
        <f t="shared" si="337"/>
        <v>405.70681573812504</v>
      </c>
      <c r="BE76" s="15">
        <f t="shared" si="337"/>
        <v>492.61470671533704</v>
      </c>
      <c r="BF76" s="15">
        <f t="shared" si="337"/>
        <v>566.32552378610865</v>
      </c>
      <c r="BG76" s="15">
        <f t="shared" si="337"/>
        <v>548.50409143771742</v>
      </c>
      <c r="BH76" s="15">
        <f t="shared" si="337"/>
        <v>597.03622839131299</v>
      </c>
      <c r="BI76" s="96">
        <f t="shared" si="337"/>
        <v>617.76263733515418</v>
      </c>
      <c r="BJ76" s="15">
        <f t="shared" si="337"/>
        <v>289.48573115734018</v>
      </c>
      <c r="BK76" s="15">
        <f t="shared" si="337"/>
        <v>259.19900305245233</v>
      </c>
      <c r="BL76" s="15">
        <f t="shared" si="337"/>
        <v>509.31178972233931</v>
      </c>
      <c r="BM76" s="15">
        <f t="shared" si="337"/>
        <v>454.718073860419</v>
      </c>
      <c r="BN76" s="15">
        <f t="shared" si="337"/>
        <v>481.84041161616096</v>
      </c>
      <c r="BO76" s="15">
        <f t="shared" si="337"/>
        <v>493.69459412365978</v>
      </c>
      <c r="BP76" s="15">
        <f t="shared" si="337"/>
        <v>476.85013650995359</v>
      </c>
      <c r="BQ76" s="15">
        <f t="shared" si="337"/>
        <v>579.53581651227921</v>
      </c>
      <c r="BR76" s="15">
        <f t="shared" si="337"/>
        <v>674.82184393466775</v>
      </c>
      <c r="BS76" s="15">
        <f t="shared" si="337"/>
        <v>643.90686046538872</v>
      </c>
      <c r="BT76" s="15">
        <f t="shared" si="337"/>
        <v>697.31454617017971</v>
      </c>
      <c r="BU76" s="96">
        <f t="shared" si="337"/>
        <v>723.75151209100079</v>
      </c>
      <c r="BV76" s="15">
        <f t="shared" si="337"/>
        <v>345.07444020097768</v>
      </c>
      <c r="BW76" s="15">
        <f t="shared" si="337"/>
        <v>310.05569488670591</v>
      </c>
      <c r="BX76" s="15">
        <f t="shared" si="337"/>
        <v>614.44052674320676</v>
      </c>
      <c r="BY76" s="15">
        <f t="shared" si="337"/>
        <v>556.9020489226333</v>
      </c>
      <c r="BZ76" s="15">
        <f t="shared" si="337"/>
        <v>593.88904812480712</v>
      </c>
      <c r="CA76" s="15">
        <f t="shared" si="337"/>
        <v>606.8501067633315</v>
      </c>
      <c r="CB76" s="15">
        <f t="shared" si="337"/>
        <v>583.36765692116205</v>
      </c>
      <c r="CC76" s="15">
        <f t="shared" si="337"/>
        <v>704.25445772621833</v>
      </c>
      <c r="CD76" s="15">
        <f t="shared" si="337"/>
        <v>808.53665672297507</v>
      </c>
      <c r="CE76" s="15">
        <f t="shared" si="337"/>
        <v>763.27917050955125</v>
      </c>
      <c r="CF76" s="15">
        <f t="shared" si="337"/>
        <v>818.54677753151032</v>
      </c>
      <c r="CG76" s="96">
        <f t="shared" si="337"/>
        <v>834.67420117105064</v>
      </c>
      <c r="CH76" s="15">
        <f t="shared" si="337"/>
        <v>382.50482192912926</v>
      </c>
      <c r="CI76" s="15">
        <f t="shared" si="337"/>
        <v>341.98470108986754</v>
      </c>
      <c r="CJ76" s="15">
        <f t="shared" si="337"/>
        <v>677.2837478775981</v>
      </c>
      <c r="CK76" s="15">
        <f t="shared" si="337"/>
        <v>620.96402810193422</v>
      </c>
      <c r="CL76" s="15">
        <f t="shared" ref="CL76:CS76" si="338">CL87*CL54</f>
        <v>666.73042051804828</v>
      </c>
      <c r="CM76" s="15">
        <f t="shared" si="338"/>
        <v>686.49906740198026</v>
      </c>
      <c r="CN76" s="15">
        <f t="shared" si="338"/>
        <v>673.29954057981433</v>
      </c>
      <c r="CO76" s="15">
        <f t="shared" si="338"/>
        <v>815.46045386008655</v>
      </c>
      <c r="CP76" s="15">
        <f t="shared" si="338"/>
        <v>938.54707118573833</v>
      </c>
      <c r="CQ76" s="15">
        <f t="shared" si="338"/>
        <v>891.52976624645123</v>
      </c>
      <c r="CR76" s="15">
        <f t="shared" si="338"/>
        <v>978.68088466658446</v>
      </c>
      <c r="CS76" s="96">
        <f t="shared" si="338"/>
        <v>1001.4282406730802</v>
      </c>
    </row>
    <row r="77" spans="1:97" s="16" customFormat="1" x14ac:dyDescent="0.25">
      <c r="A77" s="16" t="s">
        <v>3</v>
      </c>
      <c r="B77" s="16">
        <f>SUM(B70:B76)</f>
        <v>373</v>
      </c>
      <c r="C77" s="16">
        <f t="shared" ref="C77:S77" si="339">SUM(C70:C76)</f>
        <v>317</v>
      </c>
      <c r="D77" s="16">
        <f t="shared" si="339"/>
        <v>515</v>
      </c>
      <c r="E77" s="16">
        <f t="shared" si="339"/>
        <v>658</v>
      </c>
      <c r="F77" s="16">
        <f t="shared" si="339"/>
        <v>644</v>
      </c>
      <c r="G77" s="16">
        <f t="shared" si="339"/>
        <v>806</v>
      </c>
      <c r="H77" s="16">
        <f t="shared" si="339"/>
        <v>781</v>
      </c>
      <c r="I77" s="16">
        <f t="shared" si="339"/>
        <v>593</v>
      </c>
      <c r="J77" s="16">
        <f t="shared" si="339"/>
        <v>949</v>
      </c>
      <c r="K77" s="16">
        <f t="shared" si="339"/>
        <v>758</v>
      </c>
      <c r="L77" s="16">
        <f t="shared" si="339"/>
        <v>1207</v>
      </c>
      <c r="M77" s="97">
        <f t="shared" si="339"/>
        <v>1608</v>
      </c>
      <c r="N77" s="16">
        <f t="shared" si="339"/>
        <v>349</v>
      </c>
      <c r="O77" s="16">
        <f t="shared" si="339"/>
        <v>334</v>
      </c>
      <c r="P77" s="16">
        <f t="shared" si="339"/>
        <v>875</v>
      </c>
      <c r="Q77" s="16">
        <f t="shared" si="339"/>
        <v>809</v>
      </c>
      <c r="R77" s="16">
        <f t="shared" si="339"/>
        <v>672</v>
      </c>
      <c r="S77" s="16">
        <f t="shared" si="339"/>
        <v>1028</v>
      </c>
      <c r="T77" s="146">
        <f t="shared" ref="T77:Y77" si="340">SUM(T71:T76)</f>
        <v>717</v>
      </c>
      <c r="U77" s="146">
        <f t="shared" si="340"/>
        <v>697.5</v>
      </c>
      <c r="V77" s="146">
        <f t="shared" si="340"/>
        <v>1043.22744757184</v>
      </c>
      <c r="W77" s="146">
        <f t="shared" si="340"/>
        <v>1090.6033378461439</v>
      </c>
      <c r="X77" s="146">
        <f t="shared" si="340"/>
        <v>1546.4781927141682</v>
      </c>
      <c r="Y77" s="147">
        <f t="shared" si="340"/>
        <v>2081.6499098970912</v>
      </c>
      <c r="Z77" s="16">
        <f t="shared" ref="Z77:CK77" si="341">SUM(Z71:Z76)</f>
        <v>623.24757202306728</v>
      </c>
      <c r="AA77" s="16">
        <f t="shared" si="341"/>
        <v>607.6418332754314</v>
      </c>
      <c r="AB77" s="16">
        <f t="shared" si="341"/>
        <v>1445.8280573679108</v>
      </c>
      <c r="AC77" s="16">
        <f t="shared" si="341"/>
        <v>1368.5898754845227</v>
      </c>
      <c r="AD77" s="16">
        <f t="shared" si="341"/>
        <v>1550.2859903873218</v>
      </c>
      <c r="AE77" s="16">
        <f t="shared" si="341"/>
        <v>1684.6817648132655</v>
      </c>
      <c r="AF77" s="16">
        <f t="shared" si="341"/>
        <v>1578.6138369710191</v>
      </c>
      <c r="AG77" s="16">
        <f t="shared" si="341"/>
        <v>1726.0528331724297</v>
      </c>
      <c r="AH77" s="16">
        <f t="shared" si="341"/>
        <v>1870.9259562220607</v>
      </c>
      <c r="AI77" s="16">
        <f t="shared" si="341"/>
        <v>1810.7487539848171</v>
      </c>
      <c r="AJ77" s="16">
        <f t="shared" si="341"/>
        <v>2006.9285645537043</v>
      </c>
      <c r="AK77" s="97">
        <f t="shared" si="341"/>
        <v>2211.254856519251</v>
      </c>
      <c r="AL77" s="16">
        <f t="shared" si="341"/>
        <v>894.42254055005719</v>
      </c>
      <c r="AM77" s="16">
        <f t="shared" si="341"/>
        <v>828.21207244457651</v>
      </c>
      <c r="AN77" s="16">
        <f t="shared" si="341"/>
        <v>1935.3991957753306</v>
      </c>
      <c r="AO77" s="16">
        <f t="shared" si="341"/>
        <v>1917.509784383941</v>
      </c>
      <c r="AP77" s="16">
        <f t="shared" si="341"/>
        <v>2186.4638916841477</v>
      </c>
      <c r="AQ77" s="16">
        <f t="shared" si="341"/>
        <v>2365.5898623510443</v>
      </c>
      <c r="AR77" s="16">
        <f t="shared" si="341"/>
        <v>2311.1326874059005</v>
      </c>
      <c r="AS77" s="16">
        <f t="shared" si="341"/>
        <v>2556.3591447558242</v>
      </c>
      <c r="AT77" s="16">
        <f t="shared" si="341"/>
        <v>2755.5845586094892</v>
      </c>
      <c r="AU77" s="16">
        <f t="shared" si="341"/>
        <v>2636.6044658259807</v>
      </c>
      <c r="AV77" s="16">
        <f t="shared" si="341"/>
        <v>2877.8866597918368</v>
      </c>
      <c r="AW77" s="97">
        <f t="shared" si="341"/>
        <v>3006.7585703748896</v>
      </c>
      <c r="AX77" s="16">
        <f t="shared" si="341"/>
        <v>1263.2054278901089</v>
      </c>
      <c r="AY77" s="16">
        <f t="shared" si="341"/>
        <v>1131.5451095339372</v>
      </c>
      <c r="AZ77" s="16">
        <f t="shared" si="341"/>
        <v>2666.8335244707951</v>
      </c>
      <c r="BA77" s="16">
        <f t="shared" si="341"/>
        <v>2469.7793471415812</v>
      </c>
      <c r="BB77" s="16">
        <f t="shared" si="341"/>
        <v>2798.6450148595045</v>
      </c>
      <c r="BC77" s="16">
        <f t="shared" si="341"/>
        <v>2964.7340800950528</v>
      </c>
      <c r="BD77" s="16">
        <f t="shared" si="341"/>
        <v>2900.3234172835187</v>
      </c>
      <c r="BE77" s="16">
        <f t="shared" si="341"/>
        <v>3219.5576337581542</v>
      </c>
      <c r="BF77" s="16">
        <f t="shared" si="341"/>
        <v>3451.458135130229</v>
      </c>
      <c r="BG77" s="16">
        <f t="shared" si="341"/>
        <v>3341.9986547250719</v>
      </c>
      <c r="BH77" s="16">
        <f t="shared" si="341"/>
        <v>3647.685528346693</v>
      </c>
      <c r="BI77" s="97">
        <f t="shared" si="341"/>
        <v>3837.0680727818981</v>
      </c>
      <c r="BJ77" s="16">
        <f t="shared" si="341"/>
        <v>1570.3442681345432</v>
      </c>
      <c r="BK77" s="16">
        <f t="shared" si="341"/>
        <v>1415.7037356538965</v>
      </c>
      <c r="BL77" s="16">
        <f t="shared" si="341"/>
        <v>3280.8539442033343</v>
      </c>
      <c r="BM77" s="16">
        <f t="shared" si="341"/>
        <v>3117.3511789640529</v>
      </c>
      <c r="BN77" s="16">
        <f t="shared" si="341"/>
        <v>3497.2814628932515</v>
      </c>
      <c r="BO77" s="16">
        <f t="shared" si="341"/>
        <v>3616.7099701371235</v>
      </c>
      <c r="BP77" s="16">
        <f t="shared" si="341"/>
        <v>3526.9673932408659</v>
      </c>
      <c r="BQ77" s="16">
        <f t="shared" si="341"/>
        <v>3867.202375225384</v>
      </c>
      <c r="BR77" s="16">
        <f t="shared" si="341"/>
        <v>4132.2709332899904</v>
      </c>
      <c r="BS77" s="16">
        <f t="shared" si="341"/>
        <v>3957.2208853656621</v>
      </c>
      <c r="BT77" s="16">
        <f t="shared" si="341"/>
        <v>4282.6562032367465</v>
      </c>
      <c r="BU77" s="97">
        <f t="shared" si="341"/>
        <v>4463.7277073916757</v>
      </c>
      <c r="BV77" s="16">
        <f t="shared" si="341"/>
        <v>1861.5322931029027</v>
      </c>
      <c r="BW77" s="16">
        <f t="shared" si="341"/>
        <v>1683.5049395343751</v>
      </c>
      <c r="BX77" s="16">
        <f t="shared" si="341"/>
        <v>3907.3901940303358</v>
      </c>
      <c r="BY77" s="16">
        <f t="shared" si="341"/>
        <v>3730.2031403735164</v>
      </c>
      <c r="BZ77" s="16">
        <f t="shared" si="341"/>
        <v>4192.9724238999925</v>
      </c>
      <c r="CA77" s="16">
        <f t="shared" si="341"/>
        <v>4360.8520247866218</v>
      </c>
      <c r="CB77" s="16">
        <f t="shared" si="341"/>
        <v>4260.0866420647781</v>
      </c>
      <c r="CC77" s="16">
        <f t="shared" si="341"/>
        <v>4670.3147876915773</v>
      </c>
      <c r="CD77" s="16">
        <f t="shared" si="341"/>
        <v>5001.5806794284699</v>
      </c>
      <c r="CE77" s="16">
        <f t="shared" si="341"/>
        <v>4808.1267353786443</v>
      </c>
      <c r="CF77" s="16">
        <f t="shared" si="341"/>
        <v>5212.5439202398147</v>
      </c>
      <c r="CG77" s="97">
        <f t="shared" si="341"/>
        <v>5445.6075775967875</v>
      </c>
      <c r="CH77" s="16">
        <f t="shared" si="341"/>
        <v>2186.3194964682693</v>
      </c>
      <c r="CI77" s="16">
        <f t="shared" si="341"/>
        <v>1978.9858911956819</v>
      </c>
      <c r="CJ77" s="16">
        <f t="shared" si="341"/>
        <v>4602.5137652365765</v>
      </c>
      <c r="CK77" s="16">
        <f t="shared" si="341"/>
        <v>4405.8609779733706</v>
      </c>
      <c r="CL77" s="16">
        <f t="shared" ref="CL77:CS77" si="342">SUM(CL71:CL76)</f>
        <v>4960.1503777472972</v>
      </c>
      <c r="CM77" s="16">
        <f t="shared" si="342"/>
        <v>5166.1114968987131</v>
      </c>
      <c r="CN77" s="16">
        <f t="shared" si="342"/>
        <v>5052.9015833676276</v>
      </c>
      <c r="CO77" s="16">
        <f t="shared" si="342"/>
        <v>5531.7634856100594</v>
      </c>
      <c r="CP77" s="16">
        <f t="shared" si="342"/>
        <v>5924.9397023626025</v>
      </c>
      <c r="CQ77" s="16">
        <f t="shared" si="342"/>
        <v>5700.0230885455803</v>
      </c>
      <c r="CR77" s="16">
        <f t="shared" si="342"/>
        <v>6305.1036733849314</v>
      </c>
      <c r="CS77" s="97">
        <f t="shared" si="342"/>
        <v>6594.939769394583</v>
      </c>
    </row>
    <row r="79" spans="1:97" s="4" customFormat="1" x14ac:dyDescent="0.25">
      <c r="A79"/>
      <c r="B79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12"/>
    </row>
    <row r="80" spans="1:97" s="104" customFormat="1" x14ac:dyDescent="0.25">
      <c r="A80" s="104" t="s">
        <v>13</v>
      </c>
      <c r="B80" s="104">
        <f t="shared" ref="B80:BM80" si="343">B47</f>
        <v>42005</v>
      </c>
      <c r="C80" s="104">
        <f t="shared" si="343"/>
        <v>42036</v>
      </c>
      <c r="D80" s="104">
        <f t="shared" si="343"/>
        <v>42064</v>
      </c>
      <c r="E80" s="104">
        <f t="shared" si="343"/>
        <v>42095</v>
      </c>
      <c r="F80" s="104">
        <f t="shared" si="343"/>
        <v>42125</v>
      </c>
      <c r="G80" s="104">
        <f t="shared" si="343"/>
        <v>42156</v>
      </c>
      <c r="H80" s="104">
        <f t="shared" si="343"/>
        <v>42186</v>
      </c>
      <c r="I80" s="104">
        <f t="shared" si="343"/>
        <v>42217</v>
      </c>
      <c r="J80" s="104">
        <f t="shared" si="343"/>
        <v>42248</v>
      </c>
      <c r="K80" s="104">
        <f t="shared" si="343"/>
        <v>42278</v>
      </c>
      <c r="L80" s="104">
        <f t="shared" si="343"/>
        <v>42309</v>
      </c>
      <c r="M80" s="105">
        <f t="shared" si="343"/>
        <v>42339</v>
      </c>
      <c r="N80" s="104">
        <f t="shared" si="343"/>
        <v>42370</v>
      </c>
      <c r="O80" s="104">
        <f t="shared" si="343"/>
        <v>42401</v>
      </c>
      <c r="P80" s="104">
        <f t="shared" si="343"/>
        <v>42430</v>
      </c>
      <c r="Q80" s="104">
        <f t="shared" si="343"/>
        <v>42461</v>
      </c>
      <c r="R80" s="104">
        <f t="shared" si="343"/>
        <v>42491</v>
      </c>
      <c r="S80" s="104">
        <f t="shared" si="343"/>
        <v>42522</v>
      </c>
      <c r="T80" s="113">
        <f t="shared" si="343"/>
        <v>42552</v>
      </c>
      <c r="U80" s="113">
        <f t="shared" si="343"/>
        <v>42583</v>
      </c>
      <c r="V80" s="113">
        <f t="shared" si="343"/>
        <v>42614</v>
      </c>
      <c r="W80" s="113">
        <f t="shared" si="343"/>
        <v>42644</v>
      </c>
      <c r="X80" s="113">
        <f t="shared" si="343"/>
        <v>42675</v>
      </c>
      <c r="Y80" s="117">
        <f t="shared" si="343"/>
        <v>42705</v>
      </c>
      <c r="Z80" s="104">
        <f t="shared" si="343"/>
        <v>42752</v>
      </c>
      <c r="AA80" s="104">
        <f t="shared" si="343"/>
        <v>42783</v>
      </c>
      <c r="AB80" s="104">
        <f t="shared" si="343"/>
        <v>42811</v>
      </c>
      <c r="AC80" s="104">
        <f t="shared" si="343"/>
        <v>42842</v>
      </c>
      <c r="AD80" s="104">
        <f t="shared" si="343"/>
        <v>42872</v>
      </c>
      <c r="AE80" s="104">
        <f t="shared" si="343"/>
        <v>42903</v>
      </c>
      <c r="AF80" s="104">
        <f t="shared" si="343"/>
        <v>42933</v>
      </c>
      <c r="AG80" s="104">
        <f t="shared" si="343"/>
        <v>42964</v>
      </c>
      <c r="AH80" s="104">
        <f t="shared" si="343"/>
        <v>42995</v>
      </c>
      <c r="AI80" s="104">
        <f t="shared" si="343"/>
        <v>43025</v>
      </c>
      <c r="AJ80" s="104">
        <f t="shared" si="343"/>
        <v>43056</v>
      </c>
      <c r="AK80" s="105">
        <f t="shared" si="343"/>
        <v>43086</v>
      </c>
      <c r="AL80" s="104">
        <f t="shared" si="343"/>
        <v>43118</v>
      </c>
      <c r="AM80" s="104">
        <f t="shared" si="343"/>
        <v>43149</v>
      </c>
      <c r="AN80" s="104">
        <f t="shared" si="343"/>
        <v>43177</v>
      </c>
      <c r="AO80" s="104">
        <f t="shared" si="343"/>
        <v>43208</v>
      </c>
      <c r="AP80" s="104">
        <f t="shared" si="343"/>
        <v>43238</v>
      </c>
      <c r="AQ80" s="104">
        <f t="shared" si="343"/>
        <v>43269</v>
      </c>
      <c r="AR80" s="104">
        <f t="shared" si="343"/>
        <v>43299</v>
      </c>
      <c r="AS80" s="104">
        <f t="shared" si="343"/>
        <v>43330</v>
      </c>
      <c r="AT80" s="104">
        <f t="shared" si="343"/>
        <v>43361</v>
      </c>
      <c r="AU80" s="104">
        <f t="shared" si="343"/>
        <v>43391</v>
      </c>
      <c r="AV80" s="104">
        <f t="shared" si="343"/>
        <v>43422</v>
      </c>
      <c r="AW80" s="105">
        <f t="shared" si="343"/>
        <v>43452</v>
      </c>
      <c r="AX80" s="104">
        <f t="shared" si="343"/>
        <v>43483</v>
      </c>
      <c r="AY80" s="104">
        <f t="shared" si="343"/>
        <v>43514</v>
      </c>
      <c r="AZ80" s="104">
        <f t="shared" si="343"/>
        <v>43542</v>
      </c>
      <c r="BA80" s="104">
        <f t="shared" si="343"/>
        <v>43573</v>
      </c>
      <c r="BB80" s="104">
        <f t="shared" si="343"/>
        <v>43603</v>
      </c>
      <c r="BC80" s="104">
        <f t="shared" si="343"/>
        <v>43634</v>
      </c>
      <c r="BD80" s="104">
        <f t="shared" si="343"/>
        <v>43664</v>
      </c>
      <c r="BE80" s="104">
        <f t="shared" si="343"/>
        <v>43695</v>
      </c>
      <c r="BF80" s="104">
        <f t="shared" si="343"/>
        <v>43726</v>
      </c>
      <c r="BG80" s="104">
        <f t="shared" si="343"/>
        <v>43756</v>
      </c>
      <c r="BH80" s="104">
        <f t="shared" si="343"/>
        <v>43787</v>
      </c>
      <c r="BI80" s="105">
        <f t="shared" si="343"/>
        <v>43817</v>
      </c>
      <c r="BJ80" s="104">
        <f t="shared" si="343"/>
        <v>43848</v>
      </c>
      <c r="BK80" s="104">
        <f t="shared" si="343"/>
        <v>43879</v>
      </c>
      <c r="BL80" s="104">
        <f t="shared" si="343"/>
        <v>43908</v>
      </c>
      <c r="BM80" s="104">
        <f t="shared" si="343"/>
        <v>43939</v>
      </c>
      <c r="BN80" s="104">
        <f t="shared" ref="BN80:CS80" si="344">BN47</f>
        <v>43969</v>
      </c>
      <c r="BO80" s="104">
        <f t="shared" si="344"/>
        <v>44000</v>
      </c>
      <c r="BP80" s="104">
        <f t="shared" si="344"/>
        <v>44030</v>
      </c>
      <c r="BQ80" s="104">
        <f t="shared" si="344"/>
        <v>44061</v>
      </c>
      <c r="BR80" s="104">
        <f t="shared" si="344"/>
        <v>44092</v>
      </c>
      <c r="BS80" s="104">
        <f t="shared" si="344"/>
        <v>44122</v>
      </c>
      <c r="BT80" s="104">
        <f t="shared" si="344"/>
        <v>44153</v>
      </c>
      <c r="BU80" s="105">
        <f t="shared" si="344"/>
        <v>44183</v>
      </c>
      <c r="BV80" s="104">
        <f t="shared" si="344"/>
        <v>44214</v>
      </c>
      <c r="BW80" s="104">
        <f t="shared" si="344"/>
        <v>44245</v>
      </c>
      <c r="BX80" s="104">
        <f t="shared" si="344"/>
        <v>44273</v>
      </c>
      <c r="BY80" s="104">
        <f t="shared" si="344"/>
        <v>44304</v>
      </c>
      <c r="BZ80" s="104">
        <f t="shared" si="344"/>
        <v>44334</v>
      </c>
      <c r="CA80" s="104">
        <f t="shared" si="344"/>
        <v>44365</v>
      </c>
      <c r="CB80" s="104">
        <f t="shared" si="344"/>
        <v>44395</v>
      </c>
      <c r="CC80" s="104">
        <f t="shared" si="344"/>
        <v>44426</v>
      </c>
      <c r="CD80" s="104">
        <f t="shared" si="344"/>
        <v>44457</v>
      </c>
      <c r="CE80" s="104">
        <f t="shared" si="344"/>
        <v>44487</v>
      </c>
      <c r="CF80" s="104">
        <f t="shared" si="344"/>
        <v>44518</v>
      </c>
      <c r="CG80" s="105">
        <f t="shared" si="344"/>
        <v>44548</v>
      </c>
      <c r="CH80" s="104">
        <f t="shared" si="344"/>
        <v>44579</v>
      </c>
      <c r="CI80" s="104">
        <f t="shared" si="344"/>
        <v>44610</v>
      </c>
      <c r="CJ80" s="104">
        <f t="shared" si="344"/>
        <v>44638</v>
      </c>
      <c r="CK80" s="104">
        <f t="shared" si="344"/>
        <v>44669</v>
      </c>
      <c r="CL80" s="104">
        <f t="shared" si="344"/>
        <v>44699</v>
      </c>
      <c r="CM80" s="104">
        <f t="shared" si="344"/>
        <v>44730</v>
      </c>
      <c r="CN80" s="104">
        <f t="shared" si="344"/>
        <v>44760</v>
      </c>
      <c r="CO80" s="104">
        <f t="shared" si="344"/>
        <v>44791</v>
      </c>
      <c r="CP80" s="104">
        <f t="shared" si="344"/>
        <v>44822</v>
      </c>
      <c r="CQ80" s="104">
        <f t="shared" si="344"/>
        <v>44852</v>
      </c>
      <c r="CR80" s="104">
        <f t="shared" si="344"/>
        <v>44883</v>
      </c>
      <c r="CS80" s="105">
        <f t="shared" si="344"/>
        <v>44913</v>
      </c>
    </row>
    <row r="81" spans="1:97" s="164" customFormat="1" x14ac:dyDescent="0.25">
      <c r="A81" s="164" t="s">
        <v>4</v>
      </c>
      <c r="B81" s="194">
        <f>IFERROR(B70/B48,"")</f>
        <v>2.2222222222222223</v>
      </c>
      <c r="C81" s="194">
        <f t="shared" ref="C81:S81" si="345">IFERROR(C70/C48,"")</f>
        <v>2.3199999999999998</v>
      </c>
      <c r="D81" s="194">
        <f t="shared" si="345"/>
        <v>3.8333333333333335</v>
      </c>
      <c r="E81" s="194">
        <f t="shared" si="345"/>
        <v>3.5714285714285716</v>
      </c>
      <c r="F81" s="194">
        <f t="shared" si="345"/>
        <v>2.3139534883720931</v>
      </c>
      <c r="G81" s="194">
        <f t="shared" si="345"/>
        <v>2.9634146341463414</v>
      </c>
      <c r="H81" s="194">
        <f t="shared" si="345"/>
        <v>3.3157894736842106</v>
      </c>
      <c r="I81" s="194">
        <f t="shared" si="345"/>
        <v>2.0735294117647061</v>
      </c>
      <c r="J81" s="194">
        <f t="shared" si="345"/>
        <v>2.9479166666666665</v>
      </c>
      <c r="K81" s="194">
        <f t="shared" si="345"/>
        <v>3.3690476190476191</v>
      </c>
      <c r="L81" s="194">
        <f t="shared" si="345"/>
        <v>2.9523809523809526</v>
      </c>
      <c r="M81" s="195">
        <f t="shared" si="345"/>
        <v>4.583333333333333</v>
      </c>
      <c r="N81" s="194">
        <f t="shared" si="345"/>
        <v>1.4242424242424243</v>
      </c>
      <c r="O81" s="194">
        <f t="shared" si="345"/>
        <v>1.6666666666666667</v>
      </c>
      <c r="P81" s="194">
        <f t="shared" si="345"/>
        <v>2.5531914893617023</v>
      </c>
      <c r="Q81" s="194">
        <f t="shared" si="345"/>
        <v>4</v>
      </c>
      <c r="R81" s="194">
        <f t="shared" si="345"/>
        <v>2.3783783783783785</v>
      </c>
      <c r="S81" s="194">
        <f t="shared" si="345"/>
        <v>2.0408163265306123</v>
      </c>
      <c r="T81" s="194">
        <f t="shared" ref="T81:U81" si="346">IFERROR(T70/T48,"")</f>
        <v>2.4516129032258065</v>
      </c>
      <c r="U81" s="194">
        <f t="shared" si="346"/>
        <v>2.1</v>
      </c>
      <c r="V81" s="342">
        <v>3.6</v>
      </c>
      <c r="W81" s="342">
        <v>3.2</v>
      </c>
      <c r="X81" s="342">
        <v>3.4</v>
      </c>
      <c r="Y81" s="343">
        <v>3.5</v>
      </c>
      <c r="Z81" s="344">
        <v>1.4</v>
      </c>
      <c r="AA81" s="344">
        <v>1.4</v>
      </c>
      <c r="AB81" s="344">
        <v>2.8</v>
      </c>
      <c r="AC81" s="344">
        <f>AB81*0.95</f>
        <v>2.6599999999999997</v>
      </c>
      <c r="AD81" s="344">
        <v>3.6</v>
      </c>
      <c r="AE81" s="344">
        <v>3.6</v>
      </c>
      <c r="AF81" s="344">
        <f>AE81*0.95</f>
        <v>3.42</v>
      </c>
      <c r="AG81" s="344">
        <v>3.6</v>
      </c>
      <c r="AH81" s="344">
        <v>3.6</v>
      </c>
      <c r="AI81" s="344">
        <f>AH81*0.95</f>
        <v>3.42</v>
      </c>
      <c r="AJ81" s="344">
        <v>3.6</v>
      </c>
      <c r="AK81" s="345">
        <v>3.6</v>
      </c>
      <c r="AL81" s="346">
        <f>Z81*1.03</f>
        <v>1.4419999999999999</v>
      </c>
      <c r="AM81" s="347">
        <f t="shared" ref="AM81:AM87" si="347">AA81*1.02</f>
        <v>1.4279999999999999</v>
      </c>
      <c r="AN81" s="347">
        <f>AB81*1.02</f>
        <v>2.8559999999999999</v>
      </c>
      <c r="AO81" s="347">
        <f t="shared" ref="AO81:AO87" si="348">AC81*1.02</f>
        <v>2.7131999999999996</v>
      </c>
      <c r="AP81" s="347">
        <f>AD81*1.02</f>
        <v>3.6720000000000002</v>
      </c>
      <c r="AQ81" s="347">
        <f t="shared" ref="AQ81:AQ87" si="349">AE81*1.02</f>
        <v>3.6720000000000002</v>
      </c>
      <c r="AR81" s="347">
        <f t="shared" ref="AR81:AR87" si="350">AF81*1.04</f>
        <v>3.5568</v>
      </c>
      <c r="AS81" s="347">
        <f t="shared" ref="AS81:AX81" si="351">AG81*1.05</f>
        <v>3.7800000000000002</v>
      </c>
      <c r="AT81" s="347">
        <f t="shared" si="351"/>
        <v>3.7800000000000002</v>
      </c>
      <c r="AU81" s="347">
        <f t="shared" si="351"/>
        <v>3.5910000000000002</v>
      </c>
      <c r="AV81" s="347">
        <f t="shared" si="351"/>
        <v>3.7800000000000002</v>
      </c>
      <c r="AW81" s="348">
        <f t="shared" si="351"/>
        <v>3.7800000000000002</v>
      </c>
      <c r="AX81" s="346">
        <f t="shared" si="351"/>
        <v>1.5141</v>
      </c>
      <c r="AY81" s="347">
        <f t="shared" ref="AY81:AY87" si="352">AM81*1.05</f>
        <v>1.4994000000000001</v>
      </c>
      <c r="AZ81" s="347">
        <f t="shared" ref="AZ81:AZ87" si="353">AN81*1.05</f>
        <v>2.9988000000000001</v>
      </c>
      <c r="BA81" s="347">
        <f t="shared" ref="BA81:BA87" si="354">AO81*1.05</f>
        <v>2.8488599999999997</v>
      </c>
      <c r="BB81" s="347">
        <f t="shared" ref="BB81:BB87" si="355">AP81*1.05</f>
        <v>3.8556000000000004</v>
      </c>
      <c r="BC81" s="347">
        <f t="shared" ref="BC81:BC87" si="356">AQ81*1.05</f>
        <v>3.8556000000000004</v>
      </c>
      <c r="BD81" s="347">
        <f t="shared" ref="BD81:BD87" si="357">AR81*1.05</f>
        <v>3.7346400000000002</v>
      </c>
      <c r="BE81" s="347">
        <f t="shared" ref="BE81:BE87" si="358">AS81*1.05</f>
        <v>3.9690000000000003</v>
      </c>
      <c r="BF81" s="347">
        <f t="shared" ref="BF81:BF87" si="359">AT81*1.05</f>
        <v>3.9690000000000003</v>
      </c>
      <c r="BG81" s="347">
        <f t="shared" ref="BG81:BG87" si="360">AU81*1.05</f>
        <v>3.7705500000000005</v>
      </c>
      <c r="BH81" s="347">
        <f t="shared" ref="BH81:BH87" si="361">AV81*1.05</f>
        <v>3.9690000000000003</v>
      </c>
      <c r="BI81" s="347">
        <f t="shared" ref="BI81:BI87" si="362">AW81*1.05</f>
        <v>3.9690000000000003</v>
      </c>
      <c r="BJ81" s="346">
        <f>AX81*1.03</f>
        <v>1.559523</v>
      </c>
      <c r="BK81" s="347">
        <f>AY81*1.03</f>
        <v>1.5443820000000001</v>
      </c>
      <c r="BL81" s="347">
        <f t="shared" ref="BL81:BU87" si="363">AZ81*1.03</f>
        <v>3.0887640000000003</v>
      </c>
      <c r="BM81" s="347">
        <f t="shared" si="363"/>
        <v>2.9343257999999999</v>
      </c>
      <c r="BN81" s="347">
        <f t="shared" si="363"/>
        <v>3.9712680000000007</v>
      </c>
      <c r="BO81" s="347">
        <f t="shared" si="363"/>
        <v>3.9712680000000007</v>
      </c>
      <c r="BP81" s="347">
        <f t="shared" si="363"/>
        <v>3.8466792000000001</v>
      </c>
      <c r="BQ81" s="347">
        <f t="shared" si="363"/>
        <v>4.0880700000000001</v>
      </c>
      <c r="BR81" s="347">
        <f t="shared" si="363"/>
        <v>4.0880700000000001</v>
      </c>
      <c r="BS81" s="347">
        <f t="shared" si="363"/>
        <v>3.8836665000000008</v>
      </c>
      <c r="BT81" s="347">
        <f t="shared" si="363"/>
        <v>4.0880700000000001</v>
      </c>
      <c r="BU81" s="347">
        <f t="shared" si="363"/>
        <v>4.0880700000000001</v>
      </c>
      <c r="BV81" s="346">
        <f>BJ81*1.04</f>
        <v>1.6219039200000001</v>
      </c>
      <c r="BW81" s="347">
        <f t="shared" ref="BW81:CG87" si="364">BK81*1.04</f>
        <v>1.6061572800000001</v>
      </c>
      <c r="BX81" s="347">
        <f t="shared" si="364"/>
        <v>3.2123145600000003</v>
      </c>
      <c r="BY81" s="347">
        <f t="shared" si="364"/>
        <v>3.051698832</v>
      </c>
      <c r="BZ81" s="347">
        <f t="shared" si="364"/>
        <v>4.1301187200000005</v>
      </c>
      <c r="CA81" s="347">
        <f t="shared" si="364"/>
        <v>4.1301187200000005</v>
      </c>
      <c r="CB81" s="347">
        <f t="shared" si="364"/>
        <v>4.0005463680000002</v>
      </c>
      <c r="CC81" s="347">
        <f t="shared" si="364"/>
        <v>4.2515928000000001</v>
      </c>
      <c r="CD81" s="347">
        <f t="shared" si="364"/>
        <v>4.2515928000000001</v>
      </c>
      <c r="CE81" s="347">
        <f t="shared" si="364"/>
        <v>4.0390131600000005</v>
      </c>
      <c r="CF81" s="347">
        <f t="shared" si="364"/>
        <v>4.2515928000000001</v>
      </c>
      <c r="CG81" s="348">
        <f t="shared" si="364"/>
        <v>4.2515928000000001</v>
      </c>
      <c r="CH81" s="346">
        <f>BV81*1.05</f>
        <v>1.7029991160000002</v>
      </c>
      <c r="CI81" s="347">
        <f t="shared" ref="CI81:CS87" si="365">BW81*1.05</f>
        <v>1.6864651440000002</v>
      </c>
      <c r="CJ81" s="347">
        <f t="shared" si="365"/>
        <v>3.3729302880000005</v>
      </c>
      <c r="CK81" s="347">
        <f t="shared" si="365"/>
        <v>3.2042837736000003</v>
      </c>
      <c r="CL81" s="347">
        <f t="shared" si="365"/>
        <v>4.3366246560000006</v>
      </c>
      <c r="CM81" s="347">
        <f t="shared" si="365"/>
        <v>4.3366246560000006</v>
      </c>
      <c r="CN81" s="347">
        <f t="shared" si="365"/>
        <v>4.2005736864000003</v>
      </c>
      <c r="CO81" s="347">
        <f t="shared" si="365"/>
        <v>4.4641724400000005</v>
      </c>
      <c r="CP81" s="347">
        <f t="shared" si="365"/>
        <v>4.4641724400000005</v>
      </c>
      <c r="CQ81" s="347">
        <f t="shared" si="365"/>
        <v>4.2409638180000009</v>
      </c>
      <c r="CR81" s="347">
        <f t="shared" si="365"/>
        <v>4.4641724400000005</v>
      </c>
      <c r="CS81" s="348">
        <f t="shared" si="365"/>
        <v>4.4641724400000005</v>
      </c>
    </row>
    <row r="82" spans="1:97" s="164" customFormat="1" x14ac:dyDescent="0.25">
      <c r="A82" s="164" t="s">
        <v>5</v>
      </c>
      <c r="B82" s="194">
        <f t="shared" ref="B82:S82" si="366">IFERROR(B71/B49,"")</f>
        <v>1.1777777777777778</v>
      </c>
      <c r="C82" s="194">
        <f t="shared" si="366"/>
        <v>1.2</v>
      </c>
      <c r="D82" s="194">
        <f t="shared" si="366"/>
        <v>1.5901639344262295</v>
      </c>
      <c r="E82" s="194">
        <f t="shared" si="366"/>
        <v>1.4210526315789473</v>
      </c>
      <c r="F82" s="194">
        <f t="shared" si="366"/>
        <v>1.2328767123287672</v>
      </c>
      <c r="G82" s="194">
        <f t="shared" si="366"/>
        <v>1.308411214953271</v>
      </c>
      <c r="H82" s="194">
        <f t="shared" si="366"/>
        <v>1.4315789473684211</v>
      </c>
      <c r="I82" s="194">
        <f t="shared" si="366"/>
        <v>1.3421052631578947</v>
      </c>
      <c r="J82" s="194">
        <f t="shared" si="366"/>
        <v>1.5316455696202531</v>
      </c>
      <c r="K82" s="194">
        <f t="shared" si="366"/>
        <v>1.352112676056338</v>
      </c>
      <c r="L82" s="194">
        <f t="shared" si="366"/>
        <v>1.6666666666666667</v>
      </c>
      <c r="M82" s="195">
        <f t="shared" si="366"/>
        <v>2.4086956521739129</v>
      </c>
      <c r="N82" s="194">
        <f t="shared" si="366"/>
        <v>1.4615384615384615</v>
      </c>
      <c r="O82" s="194">
        <f t="shared" si="366"/>
        <v>1.5217391304347827</v>
      </c>
      <c r="P82" s="194">
        <f t="shared" si="366"/>
        <v>2.0087719298245612</v>
      </c>
      <c r="Q82" s="194">
        <f t="shared" si="366"/>
        <v>1.681159420289855</v>
      </c>
      <c r="R82" s="194">
        <f t="shared" si="366"/>
        <v>1.3783783783783783</v>
      </c>
      <c r="S82" s="194">
        <f t="shared" si="366"/>
        <v>1.7241379310344827</v>
      </c>
      <c r="T82" s="194">
        <f t="shared" ref="T82:U82" si="367">IFERROR(T71/T49,"")</f>
        <v>1.518987341772152</v>
      </c>
      <c r="U82" s="194">
        <f t="shared" si="367"/>
        <v>1.8533333333333333</v>
      </c>
      <c r="V82" s="342">
        <v>1.8</v>
      </c>
      <c r="W82" s="342">
        <v>1.7</v>
      </c>
      <c r="X82" s="342">
        <v>1.8</v>
      </c>
      <c r="Y82" s="343">
        <v>1.8</v>
      </c>
      <c r="Z82" s="344">
        <v>1.4</v>
      </c>
      <c r="AA82" s="344">
        <v>1.4</v>
      </c>
      <c r="AB82" s="344">
        <v>1.6</v>
      </c>
      <c r="AC82" s="344">
        <f t="shared" ref="AC82:AC87" si="368">AB82*0.95</f>
        <v>1.52</v>
      </c>
      <c r="AD82" s="344">
        <v>1.8</v>
      </c>
      <c r="AE82" s="344">
        <v>1.8</v>
      </c>
      <c r="AF82" s="344">
        <f t="shared" ref="AF82:AF87" si="369">AE82*0.95</f>
        <v>1.71</v>
      </c>
      <c r="AG82" s="344">
        <v>1.8</v>
      </c>
      <c r="AH82" s="344">
        <v>1.8</v>
      </c>
      <c r="AI82" s="344">
        <f t="shared" ref="AI82:AI87" si="370">AH82*0.95</f>
        <v>1.71</v>
      </c>
      <c r="AJ82" s="344">
        <v>1.8</v>
      </c>
      <c r="AK82" s="345">
        <v>1.8</v>
      </c>
      <c r="AL82" s="349">
        <f t="shared" ref="AL82:AL87" si="371">Z82*1.03</f>
        <v>1.4419999999999999</v>
      </c>
      <c r="AM82" s="350">
        <f t="shared" si="347"/>
        <v>1.4279999999999999</v>
      </c>
      <c r="AN82" s="350">
        <f t="shared" ref="AN82:AN87" si="372">AB82*1.02</f>
        <v>1.6320000000000001</v>
      </c>
      <c r="AO82" s="350">
        <f t="shared" si="348"/>
        <v>1.5504</v>
      </c>
      <c r="AP82" s="350">
        <f t="shared" ref="AP82:AP87" si="373">AD82*1.02</f>
        <v>1.8360000000000001</v>
      </c>
      <c r="AQ82" s="350">
        <f t="shared" si="349"/>
        <v>1.8360000000000001</v>
      </c>
      <c r="AR82" s="350">
        <f t="shared" si="350"/>
        <v>1.7784</v>
      </c>
      <c r="AS82" s="350">
        <f t="shared" ref="AS82:AS87" si="374">AG82*1.05</f>
        <v>1.8900000000000001</v>
      </c>
      <c r="AT82" s="350">
        <f t="shared" ref="AT82:AT87" si="375">AH82*1.05</f>
        <v>1.8900000000000001</v>
      </c>
      <c r="AU82" s="350">
        <f t="shared" ref="AU82:AU87" si="376">AI82*1.05</f>
        <v>1.7955000000000001</v>
      </c>
      <c r="AV82" s="350">
        <f t="shared" ref="AV82:AV87" si="377">AJ82*1.05</f>
        <v>1.8900000000000001</v>
      </c>
      <c r="AW82" s="345">
        <f t="shared" ref="AW82:AW87" si="378">AK82*1.05</f>
        <v>1.8900000000000001</v>
      </c>
      <c r="AX82" s="349">
        <f t="shared" ref="AX82:AX87" si="379">AL82*1.05</f>
        <v>1.5141</v>
      </c>
      <c r="AY82" s="350">
        <f t="shared" si="352"/>
        <v>1.4994000000000001</v>
      </c>
      <c r="AZ82" s="350">
        <f t="shared" si="353"/>
        <v>1.7136000000000002</v>
      </c>
      <c r="BA82" s="350">
        <f t="shared" si="354"/>
        <v>1.62792</v>
      </c>
      <c r="BB82" s="350">
        <f t="shared" si="355"/>
        <v>1.9278000000000002</v>
      </c>
      <c r="BC82" s="350">
        <f t="shared" si="356"/>
        <v>1.9278000000000002</v>
      </c>
      <c r="BD82" s="350">
        <f t="shared" si="357"/>
        <v>1.8673200000000001</v>
      </c>
      <c r="BE82" s="350">
        <f t="shared" si="358"/>
        <v>1.9845000000000002</v>
      </c>
      <c r="BF82" s="350">
        <f t="shared" si="359"/>
        <v>1.9845000000000002</v>
      </c>
      <c r="BG82" s="350">
        <f t="shared" si="360"/>
        <v>1.8852750000000003</v>
      </c>
      <c r="BH82" s="350">
        <f t="shared" si="361"/>
        <v>1.9845000000000002</v>
      </c>
      <c r="BI82" s="350">
        <f t="shared" si="362"/>
        <v>1.9845000000000002</v>
      </c>
      <c r="BJ82" s="349">
        <f>AX82*1.03</f>
        <v>1.559523</v>
      </c>
      <c r="BK82" s="350">
        <f>AY82*1.03</f>
        <v>1.5443820000000001</v>
      </c>
      <c r="BL82" s="350">
        <f t="shared" si="363"/>
        <v>1.7650080000000004</v>
      </c>
      <c r="BM82" s="350">
        <f t="shared" si="363"/>
        <v>1.6767576000000002</v>
      </c>
      <c r="BN82" s="350">
        <f t="shared" si="363"/>
        <v>1.9856340000000003</v>
      </c>
      <c r="BO82" s="350">
        <f t="shared" si="363"/>
        <v>1.9856340000000003</v>
      </c>
      <c r="BP82" s="350">
        <f t="shared" si="363"/>
        <v>1.9233396</v>
      </c>
      <c r="BQ82" s="350">
        <f t="shared" si="363"/>
        <v>2.044035</v>
      </c>
      <c r="BR82" s="350">
        <f t="shared" si="363"/>
        <v>2.044035</v>
      </c>
      <c r="BS82" s="350">
        <f t="shared" si="363"/>
        <v>1.9418332500000004</v>
      </c>
      <c r="BT82" s="350">
        <f t="shared" si="363"/>
        <v>2.044035</v>
      </c>
      <c r="BU82" s="350">
        <f t="shared" si="363"/>
        <v>2.044035</v>
      </c>
      <c r="BV82" s="349">
        <f t="shared" ref="BV82:BV87" si="380">BJ82*1.04</f>
        <v>1.6219039200000001</v>
      </c>
      <c r="BW82" s="350">
        <f t="shared" si="364"/>
        <v>1.6061572800000001</v>
      </c>
      <c r="BX82" s="350">
        <f t="shared" si="364"/>
        <v>1.8356083200000004</v>
      </c>
      <c r="BY82" s="350">
        <f t="shared" si="364"/>
        <v>1.7438279040000002</v>
      </c>
      <c r="BZ82" s="350">
        <f t="shared" si="364"/>
        <v>2.0650593600000002</v>
      </c>
      <c r="CA82" s="350">
        <f t="shared" si="364"/>
        <v>2.0650593600000002</v>
      </c>
      <c r="CB82" s="350">
        <f t="shared" si="364"/>
        <v>2.0002731840000001</v>
      </c>
      <c r="CC82" s="350">
        <f t="shared" si="364"/>
        <v>2.1257964</v>
      </c>
      <c r="CD82" s="350">
        <f t="shared" si="364"/>
        <v>2.1257964</v>
      </c>
      <c r="CE82" s="350">
        <f t="shared" si="364"/>
        <v>2.0195065800000003</v>
      </c>
      <c r="CF82" s="350">
        <f t="shared" si="364"/>
        <v>2.1257964</v>
      </c>
      <c r="CG82" s="345">
        <f t="shared" si="364"/>
        <v>2.1257964</v>
      </c>
      <c r="CH82" s="349">
        <f t="shared" ref="CH82:CH87" si="381">BV82*1.05</f>
        <v>1.7029991160000002</v>
      </c>
      <c r="CI82" s="350">
        <f t="shared" si="365"/>
        <v>1.6864651440000002</v>
      </c>
      <c r="CJ82" s="350">
        <f t="shared" si="365"/>
        <v>1.9273887360000006</v>
      </c>
      <c r="CK82" s="350">
        <f t="shared" si="365"/>
        <v>1.8310192992000003</v>
      </c>
      <c r="CL82" s="350">
        <f t="shared" si="365"/>
        <v>2.1683123280000003</v>
      </c>
      <c r="CM82" s="350">
        <f t="shared" si="365"/>
        <v>2.1683123280000003</v>
      </c>
      <c r="CN82" s="350">
        <f t="shared" si="365"/>
        <v>2.1002868432000001</v>
      </c>
      <c r="CO82" s="350">
        <f t="shared" si="365"/>
        <v>2.2320862200000002</v>
      </c>
      <c r="CP82" s="350">
        <f t="shared" si="365"/>
        <v>2.2320862200000002</v>
      </c>
      <c r="CQ82" s="350">
        <f t="shared" si="365"/>
        <v>2.1204819090000004</v>
      </c>
      <c r="CR82" s="350">
        <f t="shared" si="365"/>
        <v>2.2320862200000002</v>
      </c>
      <c r="CS82" s="345">
        <f t="shared" si="365"/>
        <v>2.2320862200000002</v>
      </c>
    </row>
    <row r="83" spans="1:97" s="164" customFormat="1" x14ac:dyDescent="0.25">
      <c r="A83" s="164" t="s">
        <v>6</v>
      </c>
      <c r="B83" s="194">
        <f t="shared" ref="B83:S83" si="382">IFERROR(B72/B50,"")</f>
        <v>1.2666666666666666</v>
      </c>
      <c r="C83" s="194">
        <f t="shared" si="382"/>
        <v>1.2857142857142858</v>
      </c>
      <c r="D83" s="194">
        <f t="shared" si="382"/>
        <v>1.7619047619047619</v>
      </c>
      <c r="E83" s="194">
        <f t="shared" si="382"/>
        <v>1.5972222222222223</v>
      </c>
      <c r="F83" s="194">
        <f t="shared" si="382"/>
        <v>1.4875</v>
      </c>
      <c r="G83" s="194">
        <f t="shared" si="382"/>
        <v>1.6619718309859155</v>
      </c>
      <c r="H83" s="194">
        <f t="shared" si="382"/>
        <v>1.379746835443038</v>
      </c>
      <c r="I83" s="194">
        <f t="shared" si="382"/>
        <v>1.510204081632653</v>
      </c>
      <c r="J83" s="194">
        <f t="shared" si="382"/>
        <v>1.7698412698412698</v>
      </c>
      <c r="K83" s="194">
        <f t="shared" si="382"/>
        <v>1.5079365079365079</v>
      </c>
      <c r="L83" s="194">
        <f t="shared" si="382"/>
        <v>2.0625</v>
      </c>
      <c r="M83" s="195">
        <f t="shared" si="382"/>
        <v>2.044</v>
      </c>
      <c r="N83" s="194">
        <f t="shared" si="382"/>
        <v>1.6756756756756757</v>
      </c>
      <c r="O83" s="194">
        <f t="shared" si="382"/>
        <v>1.5</v>
      </c>
      <c r="P83" s="194">
        <f t="shared" si="382"/>
        <v>2.125</v>
      </c>
      <c r="Q83" s="194">
        <f t="shared" si="382"/>
        <v>1.7241379310344827</v>
      </c>
      <c r="R83" s="194">
        <f t="shared" si="382"/>
        <v>1.6949152542372881</v>
      </c>
      <c r="S83" s="194">
        <f t="shared" si="382"/>
        <v>1.9485294117647058</v>
      </c>
      <c r="T83" s="194">
        <f t="shared" ref="T83:U83" si="383">IFERROR(T72/T50,"")</f>
        <v>1.5647058823529412</v>
      </c>
      <c r="U83" s="194">
        <f t="shared" si="383"/>
        <v>1.3571428571428572</v>
      </c>
      <c r="V83" s="342">
        <v>1.9</v>
      </c>
      <c r="W83" s="342">
        <v>1.8</v>
      </c>
      <c r="X83" s="342">
        <v>1.8</v>
      </c>
      <c r="Y83" s="343">
        <v>2</v>
      </c>
      <c r="Z83" s="344">
        <v>1.4</v>
      </c>
      <c r="AA83" s="344">
        <v>1.4</v>
      </c>
      <c r="AB83" s="344">
        <v>1.9</v>
      </c>
      <c r="AC83" s="344">
        <f t="shared" si="368"/>
        <v>1.8049999999999999</v>
      </c>
      <c r="AD83" s="344">
        <v>1.9</v>
      </c>
      <c r="AE83" s="344">
        <v>1.9</v>
      </c>
      <c r="AF83" s="344">
        <f t="shared" si="369"/>
        <v>1.8049999999999999</v>
      </c>
      <c r="AG83" s="344">
        <v>1.9</v>
      </c>
      <c r="AH83" s="344">
        <v>1.9</v>
      </c>
      <c r="AI83" s="344">
        <f t="shared" si="370"/>
        <v>1.8049999999999999</v>
      </c>
      <c r="AJ83" s="344">
        <v>1.9</v>
      </c>
      <c r="AK83" s="345">
        <v>1.9</v>
      </c>
      <c r="AL83" s="349">
        <f t="shared" si="371"/>
        <v>1.4419999999999999</v>
      </c>
      <c r="AM83" s="350">
        <f t="shared" si="347"/>
        <v>1.4279999999999999</v>
      </c>
      <c r="AN83" s="350">
        <f t="shared" si="372"/>
        <v>1.9379999999999999</v>
      </c>
      <c r="AO83" s="350">
        <f t="shared" si="348"/>
        <v>1.8411</v>
      </c>
      <c r="AP83" s="350">
        <f t="shared" si="373"/>
        <v>1.9379999999999999</v>
      </c>
      <c r="AQ83" s="350">
        <f t="shared" si="349"/>
        <v>1.9379999999999999</v>
      </c>
      <c r="AR83" s="350">
        <f t="shared" si="350"/>
        <v>1.8772</v>
      </c>
      <c r="AS83" s="350">
        <f t="shared" si="374"/>
        <v>1.9949999999999999</v>
      </c>
      <c r="AT83" s="350">
        <f t="shared" si="375"/>
        <v>1.9949999999999999</v>
      </c>
      <c r="AU83" s="350">
        <f t="shared" si="376"/>
        <v>1.8952500000000001</v>
      </c>
      <c r="AV83" s="350">
        <f t="shared" si="377"/>
        <v>1.9949999999999999</v>
      </c>
      <c r="AW83" s="345">
        <f t="shared" si="378"/>
        <v>1.9949999999999999</v>
      </c>
      <c r="AX83" s="349">
        <f t="shared" si="379"/>
        <v>1.5141</v>
      </c>
      <c r="AY83" s="350">
        <f t="shared" si="352"/>
        <v>1.4994000000000001</v>
      </c>
      <c r="AZ83" s="350">
        <f t="shared" si="353"/>
        <v>2.0348999999999999</v>
      </c>
      <c r="BA83" s="350">
        <f t="shared" si="354"/>
        <v>1.933155</v>
      </c>
      <c r="BB83" s="350">
        <f t="shared" si="355"/>
        <v>2.0348999999999999</v>
      </c>
      <c r="BC83" s="350">
        <f t="shared" si="356"/>
        <v>2.0348999999999999</v>
      </c>
      <c r="BD83" s="350">
        <f t="shared" si="357"/>
        <v>1.97106</v>
      </c>
      <c r="BE83" s="350">
        <f t="shared" si="358"/>
        <v>2.0947499999999999</v>
      </c>
      <c r="BF83" s="350">
        <f t="shared" si="359"/>
        <v>2.0947499999999999</v>
      </c>
      <c r="BG83" s="350">
        <f t="shared" si="360"/>
        <v>1.9900125000000002</v>
      </c>
      <c r="BH83" s="350">
        <f t="shared" si="361"/>
        <v>2.0947499999999999</v>
      </c>
      <c r="BI83" s="350">
        <f t="shared" si="362"/>
        <v>2.0947499999999999</v>
      </c>
      <c r="BJ83" s="349">
        <f t="shared" ref="BJ83:BJ87" si="384">AX83*1.03</f>
        <v>1.559523</v>
      </c>
      <c r="BK83" s="350">
        <f t="shared" ref="BK83:BK87" si="385">AY83*1.03</f>
        <v>1.5443820000000001</v>
      </c>
      <c r="BL83" s="350">
        <f t="shared" si="363"/>
        <v>2.0959469999999998</v>
      </c>
      <c r="BM83" s="350">
        <f t="shared" si="363"/>
        <v>1.9911496500000001</v>
      </c>
      <c r="BN83" s="350">
        <f t="shared" si="363"/>
        <v>2.0959469999999998</v>
      </c>
      <c r="BO83" s="350">
        <f t="shared" si="363"/>
        <v>2.0959469999999998</v>
      </c>
      <c r="BP83" s="350">
        <f t="shared" si="363"/>
        <v>2.0301917999999999</v>
      </c>
      <c r="BQ83" s="350">
        <f t="shared" si="363"/>
        <v>2.1575924999999998</v>
      </c>
      <c r="BR83" s="350">
        <f t="shared" si="363"/>
        <v>2.1575924999999998</v>
      </c>
      <c r="BS83" s="350">
        <f t="shared" si="363"/>
        <v>2.0497128750000004</v>
      </c>
      <c r="BT83" s="350">
        <f t="shared" si="363"/>
        <v>2.1575924999999998</v>
      </c>
      <c r="BU83" s="350">
        <f t="shared" si="363"/>
        <v>2.1575924999999998</v>
      </c>
      <c r="BV83" s="349">
        <f t="shared" si="380"/>
        <v>1.6219039200000001</v>
      </c>
      <c r="BW83" s="350">
        <f t="shared" si="364"/>
        <v>1.6061572800000001</v>
      </c>
      <c r="BX83" s="350">
        <f t="shared" si="364"/>
        <v>2.1797848799999997</v>
      </c>
      <c r="BY83" s="350">
        <f t="shared" si="364"/>
        <v>2.0707956360000002</v>
      </c>
      <c r="BZ83" s="350">
        <f t="shared" si="364"/>
        <v>2.1797848799999997</v>
      </c>
      <c r="CA83" s="350">
        <f t="shared" si="364"/>
        <v>2.1797848799999997</v>
      </c>
      <c r="CB83" s="350">
        <f t="shared" si="364"/>
        <v>2.111399472</v>
      </c>
      <c r="CC83" s="350">
        <f t="shared" si="364"/>
        <v>2.2438962</v>
      </c>
      <c r="CD83" s="350">
        <f t="shared" si="364"/>
        <v>2.2438962</v>
      </c>
      <c r="CE83" s="350">
        <f t="shared" si="364"/>
        <v>2.1317013900000004</v>
      </c>
      <c r="CF83" s="350">
        <f t="shared" si="364"/>
        <v>2.2438962</v>
      </c>
      <c r="CG83" s="345">
        <f t="shared" si="364"/>
        <v>2.2438962</v>
      </c>
      <c r="CH83" s="349">
        <f t="shared" si="381"/>
        <v>1.7029991160000002</v>
      </c>
      <c r="CI83" s="350">
        <f t="shared" si="365"/>
        <v>1.6864651440000002</v>
      </c>
      <c r="CJ83" s="350">
        <f t="shared" si="365"/>
        <v>2.2887741239999997</v>
      </c>
      <c r="CK83" s="350">
        <f t="shared" si="365"/>
        <v>2.1743354178000001</v>
      </c>
      <c r="CL83" s="350">
        <f t="shared" si="365"/>
        <v>2.2887741239999997</v>
      </c>
      <c r="CM83" s="350">
        <f t="shared" si="365"/>
        <v>2.2887741239999997</v>
      </c>
      <c r="CN83" s="350">
        <f t="shared" si="365"/>
        <v>2.2169694456000002</v>
      </c>
      <c r="CO83" s="350">
        <f t="shared" si="365"/>
        <v>2.3560910100000001</v>
      </c>
      <c r="CP83" s="350">
        <f t="shared" si="365"/>
        <v>2.3560910100000001</v>
      </c>
      <c r="CQ83" s="350">
        <f t="shared" si="365"/>
        <v>2.2382864595000003</v>
      </c>
      <c r="CR83" s="350">
        <f t="shared" si="365"/>
        <v>2.3560910100000001</v>
      </c>
      <c r="CS83" s="345">
        <f t="shared" si="365"/>
        <v>2.3560910100000001</v>
      </c>
    </row>
    <row r="84" spans="1:97" s="164" customFormat="1" x14ac:dyDescent="0.25">
      <c r="A84" s="164" t="s">
        <v>7</v>
      </c>
      <c r="B84" s="194">
        <f t="shared" ref="B84:S84" si="386">IFERROR(B73/B51,"")</f>
        <v>1.2833333333333334</v>
      </c>
      <c r="C84" s="194">
        <f t="shared" si="386"/>
        <v>1.3870967741935485</v>
      </c>
      <c r="D84" s="194">
        <f t="shared" si="386"/>
        <v>1.3695652173913044</v>
      </c>
      <c r="E84" s="194">
        <f t="shared" si="386"/>
        <v>1.6153846153846154</v>
      </c>
      <c r="F84" s="194">
        <f t="shared" si="386"/>
        <v>1.3125</v>
      </c>
      <c r="G84" s="194">
        <f t="shared" si="386"/>
        <v>1.3731884057971016</v>
      </c>
      <c r="H84" s="194">
        <f t="shared" si="386"/>
        <v>1.3089430894308942</v>
      </c>
      <c r="I84" s="194">
        <f t="shared" si="386"/>
        <v>1.2837837837837838</v>
      </c>
      <c r="J84" s="194">
        <f t="shared" si="386"/>
        <v>1.3272727272727274</v>
      </c>
      <c r="K84" s="194">
        <f t="shared" si="386"/>
        <v>1.4473684210526316</v>
      </c>
      <c r="L84" s="194">
        <f t="shared" si="386"/>
        <v>1.8411214953271029</v>
      </c>
      <c r="M84" s="195">
        <f t="shared" si="386"/>
        <v>1.8099173553719008</v>
      </c>
      <c r="N84" s="194">
        <f t="shared" si="386"/>
        <v>1.41</v>
      </c>
      <c r="O84" s="194">
        <f t="shared" si="386"/>
        <v>1.375</v>
      </c>
      <c r="P84" s="194">
        <f t="shared" si="386"/>
        <v>2.074074074074074</v>
      </c>
      <c r="Q84" s="194">
        <f t="shared" si="386"/>
        <v>2</v>
      </c>
      <c r="R84" s="194">
        <f t="shared" si="386"/>
        <v>1.675</v>
      </c>
      <c r="S84" s="194">
        <f t="shared" si="386"/>
        <v>1.994949494949495</v>
      </c>
      <c r="T84" s="194">
        <f t="shared" ref="T84:U84" si="387">IFERROR(T73/T51,"")</f>
        <v>1.9589041095890412</v>
      </c>
      <c r="U84" s="194">
        <f t="shared" si="387"/>
        <v>1.6973684210526316</v>
      </c>
      <c r="V84" s="342">
        <v>2</v>
      </c>
      <c r="W84" s="342">
        <v>1.9</v>
      </c>
      <c r="X84" s="342">
        <v>2</v>
      </c>
      <c r="Y84" s="343">
        <v>2.2000000000000002</v>
      </c>
      <c r="Z84" s="344">
        <v>1.4</v>
      </c>
      <c r="AA84" s="344">
        <v>1.4</v>
      </c>
      <c r="AB84" s="344">
        <v>2</v>
      </c>
      <c r="AC84" s="344">
        <f t="shared" si="368"/>
        <v>1.9</v>
      </c>
      <c r="AD84" s="344">
        <v>2</v>
      </c>
      <c r="AE84" s="344">
        <v>2</v>
      </c>
      <c r="AF84" s="344">
        <f t="shared" si="369"/>
        <v>1.9</v>
      </c>
      <c r="AG84" s="344">
        <v>2</v>
      </c>
      <c r="AH84" s="344">
        <v>2</v>
      </c>
      <c r="AI84" s="344">
        <f t="shared" si="370"/>
        <v>1.9</v>
      </c>
      <c r="AJ84" s="344">
        <v>2</v>
      </c>
      <c r="AK84" s="345">
        <v>2</v>
      </c>
      <c r="AL84" s="349">
        <f t="shared" si="371"/>
        <v>1.4419999999999999</v>
      </c>
      <c r="AM84" s="350">
        <f t="shared" si="347"/>
        <v>1.4279999999999999</v>
      </c>
      <c r="AN84" s="350">
        <f t="shared" si="372"/>
        <v>2.04</v>
      </c>
      <c r="AO84" s="350">
        <f t="shared" si="348"/>
        <v>1.9379999999999999</v>
      </c>
      <c r="AP84" s="350">
        <f t="shared" si="373"/>
        <v>2.04</v>
      </c>
      <c r="AQ84" s="350">
        <f t="shared" si="349"/>
        <v>2.04</v>
      </c>
      <c r="AR84" s="350">
        <f t="shared" si="350"/>
        <v>1.976</v>
      </c>
      <c r="AS84" s="350">
        <f t="shared" si="374"/>
        <v>2.1</v>
      </c>
      <c r="AT84" s="350">
        <f t="shared" si="375"/>
        <v>2.1</v>
      </c>
      <c r="AU84" s="350">
        <f t="shared" si="376"/>
        <v>1.9949999999999999</v>
      </c>
      <c r="AV84" s="350">
        <f t="shared" si="377"/>
        <v>2.1</v>
      </c>
      <c r="AW84" s="345">
        <f t="shared" si="378"/>
        <v>2.1</v>
      </c>
      <c r="AX84" s="349">
        <f t="shared" si="379"/>
        <v>1.5141</v>
      </c>
      <c r="AY84" s="350">
        <f t="shared" si="352"/>
        <v>1.4994000000000001</v>
      </c>
      <c r="AZ84" s="350">
        <f t="shared" si="353"/>
        <v>2.1420000000000003</v>
      </c>
      <c r="BA84" s="350">
        <f t="shared" si="354"/>
        <v>2.0348999999999999</v>
      </c>
      <c r="BB84" s="350">
        <f t="shared" si="355"/>
        <v>2.1420000000000003</v>
      </c>
      <c r="BC84" s="350">
        <f t="shared" si="356"/>
        <v>2.1420000000000003</v>
      </c>
      <c r="BD84" s="350">
        <f t="shared" si="357"/>
        <v>2.0748000000000002</v>
      </c>
      <c r="BE84" s="350">
        <f t="shared" si="358"/>
        <v>2.2050000000000001</v>
      </c>
      <c r="BF84" s="350">
        <f t="shared" si="359"/>
        <v>2.2050000000000001</v>
      </c>
      <c r="BG84" s="350">
        <f t="shared" si="360"/>
        <v>2.0947499999999999</v>
      </c>
      <c r="BH84" s="350">
        <f t="shared" si="361"/>
        <v>2.2050000000000001</v>
      </c>
      <c r="BI84" s="350">
        <f t="shared" si="362"/>
        <v>2.2050000000000001</v>
      </c>
      <c r="BJ84" s="349">
        <f t="shared" si="384"/>
        <v>1.559523</v>
      </c>
      <c r="BK84" s="350">
        <f t="shared" si="385"/>
        <v>1.5443820000000001</v>
      </c>
      <c r="BL84" s="350">
        <f t="shared" si="363"/>
        <v>2.2062600000000003</v>
      </c>
      <c r="BM84" s="350">
        <f t="shared" si="363"/>
        <v>2.0959469999999998</v>
      </c>
      <c r="BN84" s="350">
        <f t="shared" si="363"/>
        <v>2.2062600000000003</v>
      </c>
      <c r="BO84" s="350">
        <f t="shared" si="363"/>
        <v>2.2062600000000003</v>
      </c>
      <c r="BP84" s="350">
        <f t="shared" si="363"/>
        <v>2.1370440000000004</v>
      </c>
      <c r="BQ84" s="350">
        <f t="shared" si="363"/>
        <v>2.27115</v>
      </c>
      <c r="BR84" s="350">
        <f t="shared" si="363"/>
        <v>2.27115</v>
      </c>
      <c r="BS84" s="350">
        <f t="shared" si="363"/>
        <v>2.1575924999999998</v>
      </c>
      <c r="BT84" s="350">
        <f t="shared" si="363"/>
        <v>2.27115</v>
      </c>
      <c r="BU84" s="350">
        <f t="shared" si="363"/>
        <v>2.27115</v>
      </c>
      <c r="BV84" s="349">
        <f t="shared" si="380"/>
        <v>1.6219039200000001</v>
      </c>
      <c r="BW84" s="350">
        <f t="shared" si="364"/>
        <v>1.6061572800000001</v>
      </c>
      <c r="BX84" s="350">
        <f t="shared" si="364"/>
        <v>2.2945104000000005</v>
      </c>
      <c r="BY84" s="350">
        <f t="shared" si="364"/>
        <v>2.1797848799999997</v>
      </c>
      <c r="BZ84" s="350">
        <f t="shared" si="364"/>
        <v>2.2945104000000005</v>
      </c>
      <c r="CA84" s="350">
        <f t="shared" si="364"/>
        <v>2.2945104000000005</v>
      </c>
      <c r="CB84" s="350">
        <f t="shared" si="364"/>
        <v>2.2225257600000003</v>
      </c>
      <c r="CC84" s="350">
        <f t="shared" si="364"/>
        <v>2.361996</v>
      </c>
      <c r="CD84" s="350">
        <f t="shared" si="364"/>
        <v>2.361996</v>
      </c>
      <c r="CE84" s="350">
        <f t="shared" si="364"/>
        <v>2.2438962</v>
      </c>
      <c r="CF84" s="350">
        <f t="shared" si="364"/>
        <v>2.361996</v>
      </c>
      <c r="CG84" s="345">
        <f t="shared" si="364"/>
        <v>2.361996</v>
      </c>
      <c r="CH84" s="349">
        <f t="shared" si="381"/>
        <v>1.7029991160000002</v>
      </c>
      <c r="CI84" s="350">
        <f t="shared" si="365"/>
        <v>1.6864651440000002</v>
      </c>
      <c r="CJ84" s="350">
        <f t="shared" si="365"/>
        <v>2.4092359200000004</v>
      </c>
      <c r="CK84" s="350">
        <f t="shared" si="365"/>
        <v>2.2887741239999997</v>
      </c>
      <c r="CL84" s="350">
        <f t="shared" si="365"/>
        <v>2.4092359200000004</v>
      </c>
      <c r="CM84" s="350">
        <f t="shared" si="365"/>
        <v>2.4092359200000004</v>
      </c>
      <c r="CN84" s="350">
        <f t="shared" si="365"/>
        <v>2.3336520480000003</v>
      </c>
      <c r="CO84" s="350">
        <f t="shared" si="365"/>
        <v>2.4800958</v>
      </c>
      <c r="CP84" s="350">
        <f t="shared" si="365"/>
        <v>2.4800958</v>
      </c>
      <c r="CQ84" s="350">
        <f t="shared" si="365"/>
        <v>2.3560910100000001</v>
      </c>
      <c r="CR84" s="350">
        <f t="shared" si="365"/>
        <v>2.4800958</v>
      </c>
      <c r="CS84" s="345">
        <f t="shared" si="365"/>
        <v>2.4800958</v>
      </c>
    </row>
    <row r="85" spans="1:97" s="164" customFormat="1" x14ac:dyDescent="0.25">
      <c r="A85" s="164" t="s">
        <v>8</v>
      </c>
      <c r="B85" s="194">
        <f t="shared" ref="B85:S85" si="388">IFERROR(B74/B52,"")</f>
        <v>1.0392156862745099</v>
      </c>
      <c r="C85" s="194">
        <f t="shared" si="388"/>
        <v>1.2285714285714286</v>
      </c>
      <c r="D85" s="194">
        <f t="shared" si="388"/>
        <v>1.4310344827586208</v>
      </c>
      <c r="E85" s="194">
        <f t="shared" si="388"/>
        <v>1.325</v>
      </c>
      <c r="F85" s="194">
        <f t="shared" si="388"/>
        <v>1.1752577319587629</v>
      </c>
      <c r="G85" s="194">
        <f t="shared" si="388"/>
        <v>1.3142857142857143</v>
      </c>
      <c r="H85" s="194">
        <f t="shared" si="388"/>
        <v>1.2394366197183098</v>
      </c>
      <c r="I85" s="194">
        <f t="shared" si="388"/>
        <v>1.3975903614457832</v>
      </c>
      <c r="J85" s="194">
        <f t="shared" si="388"/>
        <v>1.3065693430656935</v>
      </c>
      <c r="K85" s="194">
        <f t="shared" si="388"/>
        <v>1.297979797979798</v>
      </c>
      <c r="L85" s="194">
        <f t="shared" si="388"/>
        <v>2.0109890109890109</v>
      </c>
      <c r="M85" s="195">
        <f t="shared" si="388"/>
        <v>1.544</v>
      </c>
      <c r="N85" s="194">
        <f t="shared" si="388"/>
        <v>1.375</v>
      </c>
      <c r="O85" s="194">
        <f t="shared" si="388"/>
        <v>1.3142857142857143</v>
      </c>
      <c r="P85" s="194">
        <f t="shared" si="388"/>
        <v>1.75</v>
      </c>
      <c r="Q85" s="194">
        <f t="shared" si="388"/>
        <v>2.1578947368421053</v>
      </c>
      <c r="R85" s="194">
        <f t="shared" si="388"/>
        <v>1.5918367346938775</v>
      </c>
      <c r="S85" s="194">
        <f t="shared" si="388"/>
        <v>1.66</v>
      </c>
      <c r="T85" s="194">
        <f t="shared" ref="T85:U85" si="389">IFERROR(T74/T52,"")</f>
        <v>1.5573770491803278</v>
      </c>
      <c r="U85" s="194">
        <f t="shared" si="389"/>
        <v>1.6</v>
      </c>
      <c r="V85" s="342">
        <v>2</v>
      </c>
      <c r="W85" s="342">
        <v>1.9</v>
      </c>
      <c r="X85" s="342">
        <v>2</v>
      </c>
      <c r="Y85" s="343">
        <v>2.2000000000000002</v>
      </c>
      <c r="Z85" s="344">
        <v>1.4</v>
      </c>
      <c r="AA85" s="344">
        <v>1.4</v>
      </c>
      <c r="AB85" s="344">
        <v>2</v>
      </c>
      <c r="AC85" s="344">
        <f t="shared" si="368"/>
        <v>1.9</v>
      </c>
      <c r="AD85" s="344">
        <v>2</v>
      </c>
      <c r="AE85" s="344">
        <v>2</v>
      </c>
      <c r="AF85" s="344">
        <f t="shared" si="369"/>
        <v>1.9</v>
      </c>
      <c r="AG85" s="344">
        <v>2</v>
      </c>
      <c r="AH85" s="344">
        <v>2</v>
      </c>
      <c r="AI85" s="344">
        <f t="shared" si="370"/>
        <v>1.9</v>
      </c>
      <c r="AJ85" s="344">
        <v>2</v>
      </c>
      <c r="AK85" s="345">
        <v>2</v>
      </c>
      <c r="AL85" s="349">
        <f t="shared" si="371"/>
        <v>1.4419999999999999</v>
      </c>
      <c r="AM85" s="350">
        <f t="shared" si="347"/>
        <v>1.4279999999999999</v>
      </c>
      <c r="AN85" s="350">
        <f t="shared" si="372"/>
        <v>2.04</v>
      </c>
      <c r="AO85" s="350">
        <f t="shared" si="348"/>
        <v>1.9379999999999999</v>
      </c>
      <c r="AP85" s="350">
        <f t="shared" si="373"/>
        <v>2.04</v>
      </c>
      <c r="AQ85" s="350">
        <f t="shared" si="349"/>
        <v>2.04</v>
      </c>
      <c r="AR85" s="350">
        <f t="shared" si="350"/>
        <v>1.976</v>
      </c>
      <c r="AS85" s="350">
        <f t="shared" si="374"/>
        <v>2.1</v>
      </c>
      <c r="AT85" s="350">
        <f t="shared" si="375"/>
        <v>2.1</v>
      </c>
      <c r="AU85" s="350">
        <f t="shared" si="376"/>
        <v>1.9949999999999999</v>
      </c>
      <c r="AV85" s="350">
        <f t="shared" si="377"/>
        <v>2.1</v>
      </c>
      <c r="AW85" s="345">
        <f t="shared" si="378"/>
        <v>2.1</v>
      </c>
      <c r="AX85" s="349">
        <f t="shared" si="379"/>
        <v>1.5141</v>
      </c>
      <c r="AY85" s="350">
        <f t="shared" si="352"/>
        <v>1.4994000000000001</v>
      </c>
      <c r="AZ85" s="350">
        <f t="shared" si="353"/>
        <v>2.1420000000000003</v>
      </c>
      <c r="BA85" s="350">
        <f t="shared" si="354"/>
        <v>2.0348999999999999</v>
      </c>
      <c r="BB85" s="350">
        <f t="shared" si="355"/>
        <v>2.1420000000000003</v>
      </c>
      <c r="BC85" s="350">
        <f t="shared" si="356"/>
        <v>2.1420000000000003</v>
      </c>
      <c r="BD85" s="350">
        <f t="shared" si="357"/>
        <v>2.0748000000000002</v>
      </c>
      <c r="BE85" s="350">
        <f t="shared" si="358"/>
        <v>2.2050000000000001</v>
      </c>
      <c r="BF85" s="350">
        <f t="shared" si="359"/>
        <v>2.2050000000000001</v>
      </c>
      <c r="BG85" s="350">
        <f t="shared" si="360"/>
        <v>2.0947499999999999</v>
      </c>
      <c r="BH85" s="350">
        <f t="shared" si="361"/>
        <v>2.2050000000000001</v>
      </c>
      <c r="BI85" s="350">
        <f t="shared" si="362"/>
        <v>2.2050000000000001</v>
      </c>
      <c r="BJ85" s="349">
        <f t="shared" si="384"/>
        <v>1.559523</v>
      </c>
      <c r="BK85" s="350">
        <f t="shared" si="385"/>
        <v>1.5443820000000001</v>
      </c>
      <c r="BL85" s="350">
        <f t="shared" si="363"/>
        <v>2.2062600000000003</v>
      </c>
      <c r="BM85" s="350">
        <f t="shared" si="363"/>
        <v>2.0959469999999998</v>
      </c>
      <c r="BN85" s="350">
        <f t="shared" si="363"/>
        <v>2.2062600000000003</v>
      </c>
      <c r="BO85" s="350">
        <f t="shared" si="363"/>
        <v>2.2062600000000003</v>
      </c>
      <c r="BP85" s="350">
        <f t="shared" si="363"/>
        <v>2.1370440000000004</v>
      </c>
      <c r="BQ85" s="350">
        <f t="shared" si="363"/>
        <v>2.27115</v>
      </c>
      <c r="BR85" s="350">
        <f t="shared" si="363"/>
        <v>2.27115</v>
      </c>
      <c r="BS85" s="350">
        <f t="shared" si="363"/>
        <v>2.1575924999999998</v>
      </c>
      <c r="BT85" s="350">
        <f t="shared" si="363"/>
        <v>2.27115</v>
      </c>
      <c r="BU85" s="350">
        <f t="shared" si="363"/>
        <v>2.27115</v>
      </c>
      <c r="BV85" s="349">
        <f t="shared" si="380"/>
        <v>1.6219039200000001</v>
      </c>
      <c r="BW85" s="350">
        <f t="shared" si="364"/>
        <v>1.6061572800000001</v>
      </c>
      <c r="BX85" s="350">
        <f t="shared" si="364"/>
        <v>2.2945104000000005</v>
      </c>
      <c r="BY85" s="350">
        <f t="shared" si="364"/>
        <v>2.1797848799999997</v>
      </c>
      <c r="BZ85" s="350">
        <f t="shared" si="364"/>
        <v>2.2945104000000005</v>
      </c>
      <c r="CA85" s="350">
        <f t="shared" si="364"/>
        <v>2.2945104000000005</v>
      </c>
      <c r="CB85" s="350">
        <f t="shared" si="364"/>
        <v>2.2225257600000003</v>
      </c>
      <c r="CC85" s="350">
        <f t="shared" si="364"/>
        <v>2.361996</v>
      </c>
      <c r="CD85" s="350">
        <f t="shared" si="364"/>
        <v>2.361996</v>
      </c>
      <c r="CE85" s="350">
        <f t="shared" si="364"/>
        <v>2.2438962</v>
      </c>
      <c r="CF85" s="350">
        <f t="shared" si="364"/>
        <v>2.361996</v>
      </c>
      <c r="CG85" s="345">
        <f t="shared" si="364"/>
        <v>2.361996</v>
      </c>
      <c r="CH85" s="349">
        <f t="shared" si="381"/>
        <v>1.7029991160000002</v>
      </c>
      <c r="CI85" s="350">
        <f t="shared" si="365"/>
        <v>1.6864651440000002</v>
      </c>
      <c r="CJ85" s="350">
        <f t="shared" si="365"/>
        <v>2.4092359200000004</v>
      </c>
      <c r="CK85" s="350">
        <f t="shared" si="365"/>
        <v>2.2887741239999997</v>
      </c>
      <c r="CL85" s="350">
        <f t="shared" si="365"/>
        <v>2.4092359200000004</v>
      </c>
      <c r="CM85" s="350">
        <f t="shared" si="365"/>
        <v>2.4092359200000004</v>
      </c>
      <c r="CN85" s="350">
        <f t="shared" si="365"/>
        <v>2.3336520480000003</v>
      </c>
      <c r="CO85" s="350">
        <f t="shared" si="365"/>
        <v>2.4800958</v>
      </c>
      <c r="CP85" s="350">
        <f t="shared" si="365"/>
        <v>2.4800958</v>
      </c>
      <c r="CQ85" s="350">
        <f t="shared" si="365"/>
        <v>2.3560910100000001</v>
      </c>
      <c r="CR85" s="350">
        <f t="shared" si="365"/>
        <v>2.4800958</v>
      </c>
      <c r="CS85" s="345">
        <f t="shared" si="365"/>
        <v>2.4800958</v>
      </c>
    </row>
    <row r="86" spans="1:97" s="164" customFormat="1" x14ac:dyDescent="0.25">
      <c r="A86" s="164" t="s">
        <v>1</v>
      </c>
      <c r="B86" s="194">
        <f t="shared" ref="B86:S86" si="390">IFERROR(B75/B53,"")</f>
        <v>0.967741935483871</v>
      </c>
      <c r="C86" s="194">
        <f t="shared" si="390"/>
        <v>1.21875</v>
      </c>
      <c r="D86" s="194">
        <f t="shared" si="390"/>
        <v>1.25</v>
      </c>
      <c r="E86" s="194">
        <f t="shared" si="390"/>
        <v>1.2833333333333334</v>
      </c>
      <c r="F86" s="194">
        <f t="shared" si="390"/>
        <v>1.32</v>
      </c>
      <c r="G86" s="194">
        <f t="shared" si="390"/>
        <v>1.2252747252747254</v>
      </c>
      <c r="H86" s="194">
        <f t="shared" si="390"/>
        <v>1.4883720930232558</v>
      </c>
      <c r="I86" s="194">
        <f t="shared" si="390"/>
        <v>1.2533333333333334</v>
      </c>
      <c r="J86" s="194">
        <f t="shared" si="390"/>
        <v>1.6831683168316831</v>
      </c>
      <c r="K86" s="194">
        <f t="shared" si="390"/>
        <v>1.3043478260869565</v>
      </c>
      <c r="L86" s="194">
        <f t="shared" si="390"/>
        <v>2.1221374045801529</v>
      </c>
      <c r="M86" s="195">
        <f t="shared" si="390"/>
        <v>1.9788732394366197</v>
      </c>
      <c r="N86" s="194">
        <f t="shared" si="390"/>
        <v>1.3333333333333333</v>
      </c>
      <c r="O86" s="194">
        <f t="shared" si="390"/>
        <v>1.2727272727272727</v>
      </c>
      <c r="P86" s="194">
        <f t="shared" si="390"/>
        <v>1.5185185185185186</v>
      </c>
      <c r="Q86" s="194">
        <f t="shared" si="390"/>
        <v>1.3896103896103895</v>
      </c>
      <c r="R86" s="194">
        <f t="shared" si="390"/>
        <v>1.3768115942028984</v>
      </c>
      <c r="S86" s="194">
        <f t="shared" si="390"/>
        <v>1.7127659574468086</v>
      </c>
      <c r="T86" s="194">
        <f t="shared" ref="T86:U86" si="391">IFERROR(T75/T53,"")</f>
        <v>1.5679012345679013</v>
      </c>
      <c r="U86" s="194">
        <f t="shared" si="391"/>
        <v>1.777027027027027</v>
      </c>
      <c r="V86" s="342">
        <v>1.5</v>
      </c>
      <c r="W86" s="342">
        <v>1.4</v>
      </c>
      <c r="X86" s="342">
        <v>1.5</v>
      </c>
      <c r="Y86" s="343">
        <v>1.6</v>
      </c>
      <c r="Z86" s="344">
        <v>1.4</v>
      </c>
      <c r="AA86" s="344">
        <v>1.4</v>
      </c>
      <c r="AB86" s="344">
        <v>1.5</v>
      </c>
      <c r="AC86" s="344">
        <f t="shared" si="368"/>
        <v>1.4249999999999998</v>
      </c>
      <c r="AD86" s="344">
        <v>1.5</v>
      </c>
      <c r="AE86" s="344">
        <v>1.5</v>
      </c>
      <c r="AF86" s="344">
        <f t="shared" si="369"/>
        <v>1.4249999999999998</v>
      </c>
      <c r="AG86" s="344">
        <v>1.5</v>
      </c>
      <c r="AH86" s="344">
        <v>1.5</v>
      </c>
      <c r="AI86" s="344">
        <f t="shared" si="370"/>
        <v>1.4249999999999998</v>
      </c>
      <c r="AJ86" s="344">
        <v>1.5</v>
      </c>
      <c r="AK86" s="345">
        <v>1.5</v>
      </c>
      <c r="AL86" s="349">
        <f t="shared" si="371"/>
        <v>1.4419999999999999</v>
      </c>
      <c r="AM86" s="350">
        <f t="shared" si="347"/>
        <v>1.4279999999999999</v>
      </c>
      <c r="AN86" s="350">
        <f t="shared" si="372"/>
        <v>1.53</v>
      </c>
      <c r="AO86" s="350">
        <f t="shared" si="348"/>
        <v>1.4534999999999998</v>
      </c>
      <c r="AP86" s="350">
        <f t="shared" si="373"/>
        <v>1.53</v>
      </c>
      <c r="AQ86" s="350">
        <f t="shared" si="349"/>
        <v>1.53</v>
      </c>
      <c r="AR86" s="350">
        <f t="shared" si="350"/>
        <v>1.4819999999999998</v>
      </c>
      <c r="AS86" s="350">
        <f t="shared" si="374"/>
        <v>1.5750000000000002</v>
      </c>
      <c r="AT86" s="350">
        <f t="shared" si="375"/>
        <v>1.5750000000000002</v>
      </c>
      <c r="AU86" s="350">
        <f t="shared" si="376"/>
        <v>1.4962499999999999</v>
      </c>
      <c r="AV86" s="350">
        <f t="shared" si="377"/>
        <v>1.5750000000000002</v>
      </c>
      <c r="AW86" s="345">
        <f t="shared" si="378"/>
        <v>1.5750000000000002</v>
      </c>
      <c r="AX86" s="349">
        <f t="shared" si="379"/>
        <v>1.5141</v>
      </c>
      <c r="AY86" s="350">
        <f t="shared" si="352"/>
        <v>1.4994000000000001</v>
      </c>
      <c r="AZ86" s="350">
        <f t="shared" si="353"/>
        <v>1.6065</v>
      </c>
      <c r="BA86" s="350">
        <f t="shared" si="354"/>
        <v>1.5261749999999998</v>
      </c>
      <c r="BB86" s="350">
        <f t="shared" si="355"/>
        <v>1.6065</v>
      </c>
      <c r="BC86" s="350">
        <f t="shared" si="356"/>
        <v>1.6065</v>
      </c>
      <c r="BD86" s="350">
        <f t="shared" si="357"/>
        <v>1.5560999999999998</v>
      </c>
      <c r="BE86" s="350">
        <f t="shared" si="358"/>
        <v>1.6537500000000003</v>
      </c>
      <c r="BF86" s="350">
        <f t="shared" si="359"/>
        <v>1.6537500000000003</v>
      </c>
      <c r="BG86" s="350">
        <f t="shared" si="360"/>
        <v>1.5710624999999998</v>
      </c>
      <c r="BH86" s="350">
        <f t="shared" si="361"/>
        <v>1.6537500000000003</v>
      </c>
      <c r="BI86" s="350">
        <f t="shared" si="362"/>
        <v>1.6537500000000003</v>
      </c>
      <c r="BJ86" s="349">
        <f t="shared" si="384"/>
        <v>1.559523</v>
      </c>
      <c r="BK86" s="350">
        <f t="shared" si="385"/>
        <v>1.5443820000000001</v>
      </c>
      <c r="BL86" s="350">
        <f t="shared" si="363"/>
        <v>1.654695</v>
      </c>
      <c r="BM86" s="350">
        <f t="shared" si="363"/>
        <v>1.5719602499999998</v>
      </c>
      <c r="BN86" s="350">
        <f t="shared" si="363"/>
        <v>1.654695</v>
      </c>
      <c r="BO86" s="350">
        <f t="shared" si="363"/>
        <v>1.654695</v>
      </c>
      <c r="BP86" s="350">
        <f t="shared" si="363"/>
        <v>1.6027829999999998</v>
      </c>
      <c r="BQ86" s="350">
        <f t="shared" si="363"/>
        <v>1.7033625000000003</v>
      </c>
      <c r="BR86" s="350">
        <f t="shared" si="363"/>
        <v>1.7033625000000003</v>
      </c>
      <c r="BS86" s="350">
        <f t="shared" si="363"/>
        <v>1.6181943749999999</v>
      </c>
      <c r="BT86" s="350">
        <f t="shared" si="363"/>
        <v>1.7033625000000003</v>
      </c>
      <c r="BU86" s="350">
        <f t="shared" si="363"/>
        <v>1.7033625000000003</v>
      </c>
      <c r="BV86" s="349">
        <f t="shared" si="380"/>
        <v>1.6219039200000001</v>
      </c>
      <c r="BW86" s="350">
        <f t="shared" si="364"/>
        <v>1.6061572800000001</v>
      </c>
      <c r="BX86" s="350">
        <f t="shared" si="364"/>
        <v>1.7208828</v>
      </c>
      <c r="BY86" s="350">
        <f t="shared" si="364"/>
        <v>1.6348386599999998</v>
      </c>
      <c r="BZ86" s="350">
        <f t="shared" si="364"/>
        <v>1.7208828</v>
      </c>
      <c r="CA86" s="350">
        <f t="shared" si="364"/>
        <v>1.7208828</v>
      </c>
      <c r="CB86" s="350">
        <f t="shared" si="364"/>
        <v>1.6668943199999999</v>
      </c>
      <c r="CC86" s="350">
        <f t="shared" si="364"/>
        <v>1.7714970000000003</v>
      </c>
      <c r="CD86" s="350">
        <f t="shared" si="364"/>
        <v>1.7714970000000003</v>
      </c>
      <c r="CE86" s="350">
        <f t="shared" si="364"/>
        <v>1.68292215</v>
      </c>
      <c r="CF86" s="350">
        <f t="shared" si="364"/>
        <v>1.7714970000000003</v>
      </c>
      <c r="CG86" s="345">
        <f t="shared" si="364"/>
        <v>1.7714970000000003</v>
      </c>
      <c r="CH86" s="349">
        <f t="shared" si="381"/>
        <v>1.7029991160000002</v>
      </c>
      <c r="CI86" s="350">
        <f t="shared" si="365"/>
        <v>1.6864651440000002</v>
      </c>
      <c r="CJ86" s="350">
        <f t="shared" si="365"/>
        <v>1.8069269400000001</v>
      </c>
      <c r="CK86" s="350">
        <f t="shared" si="365"/>
        <v>1.7165805929999998</v>
      </c>
      <c r="CL86" s="350">
        <f t="shared" si="365"/>
        <v>1.8069269400000001</v>
      </c>
      <c r="CM86" s="350">
        <f t="shared" si="365"/>
        <v>1.8069269400000001</v>
      </c>
      <c r="CN86" s="350">
        <f t="shared" si="365"/>
        <v>1.750239036</v>
      </c>
      <c r="CO86" s="350">
        <f t="shared" si="365"/>
        <v>1.8600718500000004</v>
      </c>
      <c r="CP86" s="350">
        <f t="shared" si="365"/>
        <v>1.8600718500000004</v>
      </c>
      <c r="CQ86" s="350">
        <f t="shared" si="365"/>
        <v>1.7670682575000001</v>
      </c>
      <c r="CR86" s="350">
        <f t="shared" si="365"/>
        <v>1.8600718500000004</v>
      </c>
      <c r="CS86" s="345">
        <f t="shared" si="365"/>
        <v>1.8600718500000004</v>
      </c>
    </row>
    <row r="87" spans="1:97" s="164" customFormat="1" x14ac:dyDescent="0.25">
      <c r="A87" s="164" t="s">
        <v>2</v>
      </c>
      <c r="B87" s="194">
        <f t="shared" ref="B87:S87" si="392">IFERROR(B76/B54,"")</f>
        <v>1.1428571428571428</v>
      </c>
      <c r="C87" s="194">
        <f t="shared" si="392"/>
        <v>1.1818181818181819</v>
      </c>
      <c r="D87" s="194">
        <f t="shared" si="392"/>
        <v>1.375</v>
      </c>
      <c r="E87" s="194">
        <f t="shared" si="392"/>
        <v>1</v>
      </c>
      <c r="F87" s="194">
        <f t="shared" si="392"/>
        <v>1.0769230769230769</v>
      </c>
      <c r="G87" s="194">
        <f t="shared" si="392"/>
        <v>1.2407407407407407</v>
      </c>
      <c r="H87" s="194">
        <f t="shared" si="392"/>
        <v>1.375</v>
      </c>
      <c r="I87" s="194">
        <f t="shared" si="392"/>
        <v>1.3833333333333333</v>
      </c>
      <c r="J87" s="194">
        <f t="shared" si="392"/>
        <v>1.3114754098360655</v>
      </c>
      <c r="K87" s="194">
        <f t="shared" si="392"/>
        <v>1.3137254901960784</v>
      </c>
      <c r="L87" s="194">
        <f t="shared" si="392"/>
        <v>1.7746478873239437</v>
      </c>
      <c r="M87" s="195">
        <f t="shared" si="392"/>
        <v>2.1111111111111112</v>
      </c>
      <c r="N87" s="194">
        <f t="shared" si="392"/>
        <v>1.5185185185185186</v>
      </c>
      <c r="O87" s="194">
        <f t="shared" si="392"/>
        <v>1.5714285714285714</v>
      </c>
      <c r="P87" s="194">
        <f t="shared" si="392"/>
        <v>1.631578947368421</v>
      </c>
      <c r="Q87" s="194">
        <f t="shared" si="392"/>
        <v>1.2962962962962963</v>
      </c>
      <c r="R87" s="194">
        <f t="shared" si="392"/>
        <v>1.3157894736842106</v>
      </c>
      <c r="S87" s="194">
        <f t="shared" si="392"/>
        <v>1.4528301886792452</v>
      </c>
      <c r="T87" s="194">
        <f t="shared" ref="T87:U87" si="393">IFERROR(T76/T54,"")</f>
        <v>1.4347826086956521</v>
      </c>
      <c r="U87" s="194">
        <f t="shared" si="393"/>
        <v>1.3888888888888888</v>
      </c>
      <c r="V87" s="342">
        <v>1.5</v>
      </c>
      <c r="W87" s="342">
        <v>1.4</v>
      </c>
      <c r="X87" s="342">
        <v>1.5</v>
      </c>
      <c r="Y87" s="343">
        <v>1.6</v>
      </c>
      <c r="Z87" s="344">
        <v>1.4</v>
      </c>
      <c r="AA87" s="344">
        <v>1.4</v>
      </c>
      <c r="AB87" s="344">
        <v>1.5</v>
      </c>
      <c r="AC87" s="344">
        <f t="shared" si="368"/>
        <v>1.4249999999999998</v>
      </c>
      <c r="AD87" s="344">
        <v>1.5</v>
      </c>
      <c r="AE87" s="344">
        <v>1.5</v>
      </c>
      <c r="AF87" s="344">
        <f t="shared" si="369"/>
        <v>1.4249999999999998</v>
      </c>
      <c r="AG87" s="344">
        <v>1.5</v>
      </c>
      <c r="AH87" s="344">
        <v>1.5</v>
      </c>
      <c r="AI87" s="344">
        <f t="shared" si="370"/>
        <v>1.4249999999999998</v>
      </c>
      <c r="AJ87" s="344">
        <v>1.5</v>
      </c>
      <c r="AK87" s="345">
        <v>1.5</v>
      </c>
      <c r="AL87" s="349">
        <f t="shared" si="371"/>
        <v>1.4419999999999999</v>
      </c>
      <c r="AM87" s="350">
        <f t="shared" si="347"/>
        <v>1.4279999999999999</v>
      </c>
      <c r="AN87" s="350">
        <f t="shared" si="372"/>
        <v>1.53</v>
      </c>
      <c r="AO87" s="350">
        <f t="shared" si="348"/>
        <v>1.4534999999999998</v>
      </c>
      <c r="AP87" s="350">
        <f t="shared" si="373"/>
        <v>1.53</v>
      </c>
      <c r="AQ87" s="350">
        <f t="shared" si="349"/>
        <v>1.53</v>
      </c>
      <c r="AR87" s="350">
        <f t="shared" si="350"/>
        <v>1.4819999999999998</v>
      </c>
      <c r="AS87" s="350">
        <f t="shared" si="374"/>
        <v>1.5750000000000002</v>
      </c>
      <c r="AT87" s="350">
        <f t="shared" si="375"/>
        <v>1.5750000000000002</v>
      </c>
      <c r="AU87" s="350">
        <f t="shared" si="376"/>
        <v>1.4962499999999999</v>
      </c>
      <c r="AV87" s="350">
        <f t="shared" si="377"/>
        <v>1.5750000000000002</v>
      </c>
      <c r="AW87" s="345">
        <f t="shared" si="378"/>
        <v>1.5750000000000002</v>
      </c>
      <c r="AX87" s="349">
        <f t="shared" si="379"/>
        <v>1.5141</v>
      </c>
      <c r="AY87" s="350">
        <f t="shared" si="352"/>
        <v>1.4994000000000001</v>
      </c>
      <c r="AZ87" s="350">
        <f t="shared" si="353"/>
        <v>1.6065</v>
      </c>
      <c r="BA87" s="350">
        <f t="shared" si="354"/>
        <v>1.5261749999999998</v>
      </c>
      <c r="BB87" s="350">
        <f t="shared" si="355"/>
        <v>1.6065</v>
      </c>
      <c r="BC87" s="350">
        <f t="shared" si="356"/>
        <v>1.6065</v>
      </c>
      <c r="BD87" s="350">
        <f t="shared" si="357"/>
        <v>1.5560999999999998</v>
      </c>
      <c r="BE87" s="350">
        <f t="shared" si="358"/>
        <v>1.6537500000000003</v>
      </c>
      <c r="BF87" s="350">
        <f t="shared" si="359"/>
        <v>1.6537500000000003</v>
      </c>
      <c r="BG87" s="350">
        <f t="shared" si="360"/>
        <v>1.5710624999999998</v>
      </c>
      <c r="BH87" s="350">
        <f t="shared" si="361"/>
        <v>1.6537500000000003</v>
      </c>
      <c r="BI87" s="350">
        <f t="shared" si="362"/>
        <v>1.6537500000000003</v>
      </c>
      <c r="BJ87" s="349">
        <f t="shared" si="384"/>
        <v>1.559523</v>
      </c>
      <c r="BK87" s="350">
        <f t="shared" si="385"/>
        <v>1.5443820000000001</v>
      </c>
      <c r="BL87" s="350">
        <f t="shared" si="363"/>
        <v>1.654695</v>
      </c>
      <c r="BM87" s="350">
        <f t="shared" si="363"/>
        <v>1.5719602499999998</v>
      </c>
      <c r="BN87" s="350">
        <f t="shared" si="363"/>
        <v>1.654695</v>
      </c>
      <c r="BO87" s="350">
        <f t="shared" si="363"/>
        <v>1.654695</v>
      </c>
      <c r="BP87" s="350">
        <f t="shared" si="363"/>
        <v>1.6027829999999998</v>
      </c>
      <c r="BQ87" s="350">
        <f t="shared" si="363"/>
        <v>1.7033625000000003</v>
      </c>
      <c r="BR87" s="350">
        <f t="shared" si="363"/>
        <v>1.7033625000000003</v>
      </c>
      <c r="BS87" s="350">
        <f t="shared" si="363"/>
        <v>1.6181943749999999</v>
      </c>
      <c r="BT87" s="350">
        <f t="shared" si="363"/>
        <v>1.7033625000000003</v>
      </c>
      <c r="BU87" s="350">
        <f t="shared" si="363"/>
        <v>1.7033625000000003</v>
      </c>
      <c r="BV87" s="349">
        <f t="shared" si="380"/>
        <v>1.6219039200000001</v>
      </c>
      <c r="BW87" s="350">
        <f t="shared" si="364"/>
        <v>1.6061572800000001</v>
      </c>
      <c r="BX87" s="350">
        <f t="shared" si="364"/>
        <v>1.7208828</v>
      </c>
      <c r="BY87" s="350">
        <f t="shared" si="364"/>
        <v>1.6348386599999998</v>
      </c>
      <c r="BZ87" s="350">
        <f t="shared" si="364"/>
        <v>1.7208828</v>
      </c>
      <c r="CA87" s="350">
        <f t="shared" si="364"/>
        <v>1.7208828</v>
      </c>
      <c r="CB87" s="350">
        <f t="shared" si="364"/>
        <v>1.6668943199999999</v>
      </c>
      <c r="CC87" s="350">
        <f t="shared" si="364"/>
        <v>1.7714970000000003</v>
      </c>
      <c r="CD87" s="350">
        <f t="shared" si="364"/>
        <v>1.7714970000000003</v>
      </c>
      <c r="CE87" s="350">
        <f t="shared" si="364"/>
        <v>1.68292215</v>
      </c>
      <c r="CF87" s="350">
        <f t="shared" si="364"/>
        <v>1.7714970000000003</v>
      </c>
      <c r="CG87" s="345">
        <f t="shared" si="364"/>
        <v>1.7714970000000003</v>
      </c>
      <c r="CH87" s="349">
        <f t="shared" si="381"/>
        <v>1.7029991160000002</v>
      </c>
      <c r="CI87" s="350">
        <f t="shared" si="365"/>
        <v>1.6864651440000002</v>
      </c>
      <c r="CJ87" s="350">
        <f t="shared" si="365"/>
        <v>1.8069269400000001</v>
      </c>
      <c r="CK87" s="350">
        <f t="shared" si="365"/>
        <v>1.7165805929999998</v>
      </c>
      <c r="CL87" s="350">
        <f t="shared" si="365"/>
        <v>1.8069269400000001</v>
      </c>
      <c r="CM87" s="350">
        <f t="shared" si="365"/>
        <v>1.8069269400000001</v>
      </c>
      <c r="CN87" s="350">
        <f t="shared" si="365"/>
        <v>1.750239036</v>
      </c>
      <c r="CO87" s="350">
        <f t="shared" si="365"/>
        <v>1.8600718500000004</v>
      </c>
      <c r="CP87" s="350">
        <f t="shared" si="365"/>
        <v>1.8600718500000004</v>
      </c>
      <c r="CQ87" s="350">
        <f t="shared" si="365"/>
        <v>1.7670682575000001</v>
      </c>
      <c r="CR87" s="350">
        <f t="shared" si="365"/>
        <v>1.8600718500000004</v>
      </c>
      <c r="CS87" s="345">
        <f t="shared" si="365"/>
        <v>1.8600718500000004</v>
      </c>
    </row>
    <row r="88" spans="1:97" s="196" customFormat="1" x14ac:dyDescent="0.25">
      <c r="A88" s="196" t="s">
        <v>3</v>
      </c>
      <c r="B88" s="197">
        <f t="shared" ref="B88:BM88" si="394">IFERROR(B77/B55,"")</f>
        <v>1.264406779661017</v>
      </c>
      <c r="C88" s="197">
        <f t="shared" si="394"/>
        <v>1.3964757709251101</v>
      </c>
      <c r="D88" s="197">
        <f t="shared" si="394"/>
        <v>1.6830065359477124</v>
      </c>
      <c r="E88" s="197">
        <f t="shared" si="394"/>
        <v>1.645</v>
      </c>
      <c r="F88" s="197">
        <f t="shared" si="394"/>
        <v>1.3819742489270386</v>
      </c>
      <c r="G88" s="197">
        <f t="shared" si="394"/>
        <v>1.4788990825688073</v>
      </c>
      <c r="H88" s="197">
        <f t="shared" si="394"/>
        <v>1.5135658914728682</v>
      </c>
      <c r="I88" s="197">
        <f t="shared" si="394"/>
        <v>1.4085510688836105</v>
      </c>
      <c r="J88" s="197">
        <f t="shared" si="394"/>
        <v>1.5843071786310519</v>
      </c>
      <c r="K88" s="197">
        <f t="shared" si="394"/>
        <v>1.534412955465587</v>
      </c>
      <c r="L88" s="197">
        <f t="shared" si="394"/>
        <v>1.978688524590164</v>
      </c>
      <c r="M88" s="198">
        <f t="shared" si="394"/>
        <v>2.1157894736842104</v>
      </c>
      <c r="N88" s="197">
        <f t="shared" si="394"/>
        <v>1.4481327800829875</v>
      </c>
      <c r="O88" s="197">
        <f t="shared" si="394"/>
        <v>1.4334763948497855</v>
      </c>
      <c r="P88" s="197">
        <f t="shared" si="394"/>
        <v>1.8980477223427332</v>
      </c>
      <c r="Q88" s="197">
        <f t="shared" si="394"/>
        <v>1.8990610328638498</v>
      </c>
      <c r="R88" s="197">
        <f t="shared" si="394"/>
        <v>1.5811764705882352</v>
      </c>
      <c r="S88" s="197">
        <f t="shared" si="394"/>
        <v>1.7663230240549828</v>
      </c>
      <c r="T88" s="199">
        <f t="shared" si="394"/>
        <v>1.6004464285714286</v>
      </c>
      <c r="U88" s="199">
        <f t="shared" si="394"/>
        <v>1.6258741258741258</v>
      </c>
      <c r="V88" s="199">
        <f t="shared" si="394"/>
        <v>1.7462722392691028</v>
      </c>
      <c r="W88" s="199">
        <f t="shared" si="394"/>
        <v>1.6604771225502102</v>
      </c>
      <c r="X88" s="199">
        <f t="shared" si="394"/>
        <v>1.7416214408321942</v>
      </c>
      <c r="Y88" s="200">
        <f t="shared" si="394"/>
        <v>1.8473217898412084</v>
      </c>
      <c r="Z88" s="201">
        <f t="shared" si="394"/>
        <v>1.4000000000000001</v>
      </c>
      <c r="AA88" s="201">
        <f t="shared" si="394"/>
        <v>1.4</v>
      </c>
      <c r="AB88" s="201">
        <f t="shared" si="394"/>
        <v>1.6734645636607557</v>
      </c>
      <c r="AC88" s="201">
        <f t="shared" si="394"/>
        <v>1.5861112012637055</v>
      </c>
      <c r="AD88" s="201">
        <f t="shared" si="394"/>
        <v>1.7068714380270908</v>
      </c>
      <c r="AE88" s="201">
        <f t="shared" si="394"/>
        <v>1.710064673336817</v>
      </c>
      <c r="AF88" s="201">
        <f t="shared" si="394"/>
        <v>1.6506631807060661</v>
      </c>
      <c r="AG88" s="201">
        <f t="shared" si="394"/>
        <v>1.7573437905966471</v>
      </c>
      <c r="AH88" s="201">
        <f t="shared" si="394"/>
        <v>1.7549115828478274</v>
      </c>
      <c r="AI88" s="201">
        <f t="shared" si="394"/>
        <v>1.6708306145156846</v>
      </c>
      <c r="AJ88" s="201">
        <f t="shared" si="394"/>
        <v>1.7538745953170269</v>
      </c>
      <c r="AK88" s="202">
        <f t="shared" si="394"/>
        <v>1.73771585003733</v>
      </c>
      <c r="AL88" s="201">
        <f t="shared" si="394"/>
        <v>1.4419999999999999</v>
      </c>
      <c r="AM88" s="201">
        <f t="shared" si="394"/>
        <v>1.4279999999999997</v>
      </c>
      <c r="AN88" s="201">
        <f t="shared" si="394"/>
        <v>1.6943170838529018</v>
      </c>
      <c r="AO88" s="201">
        <f t="shared" si="394"/>
        <v>1.617494989173297</v>
      </c>
      <c r="AP88" s="201">
        <f t="shared" si="394"/>
        <v>1.753200216768471</v>
      </c>
      <c r="AQ88" s="201">
        <f t="shared" si="394"/>
        <v>1.7550709148816628</v>
      </c>
      <c r="AR88" s="201">
        <f t="shared" si="394"/>
        <v>1.7247338446912042</v>
      </c>
      <c r="AS88" s="201">
        <f t="shared" si="394"/>
        <v>1.8517297773570149</v>
      </c>
      <c r="AT88" s="201">
        <f t="shared" si="394"/>
        <v>1.8443633073214023</v>
      </c>
      <c r="AU88" s="201">
        <f t="shared" si="394"/>
        <v>1.7542543760022955</v>
      </c>
      <c r="AV88" s="201">
        <f t="shared" si="394"/>
        <v>1.844372931705766</v>
      </c>
      <c r="AW88" s="202">
        <f t="shared" si="394"/>
        <v>1.8359321394932333</v>
      </c>
      <c r="AX88" s="201">
        <f t="shared" si="394"/>
        <v>1.5141000000000002</v>
      </c>
      <c r="AY88" s="201">
        <f t="shared" si="394"/>
        <v>1.4994000000000001</v>
      </c>
      <c r="AZ88" s="201">
        <f t="shared" si="394"/>
        <v>1.7823633784724993</v>
      </c>
      <c r="BA88" s="201">
        <f t="shared" si="394"/>
        <v>1.7001244863886522</v>
      </c>
      <c r="BB88" s="201">
        <f t="shared" si="394"/>
        <v>1.8343478835707243</v>
      </c>
      <c r="BC88" s="201">
        <f t="shared" si="394"/>
        <v>1.8335342959804013</v>
      </c>
      <c r="BD88" s="201">
        <f t="shared" si="394"/>
        <v>1.800223209472176</v>
      </c>
      <c r="BE88" s="201">
        <f t="shared" si="394"/>
        <v>1.92977606355618</v>
      </c>
      <c r="BF88" s="201">
        <f t="shared" si="394"/>
        <v>1.9179329540957306</v>
      </c>
      <c r="BG88" s="201">
        <f t="shared" si="394"/>
        <v>1.8196315556190839</v>
      </c>
      <c r="BH88" s="201">
        <f t="shared" si="394"/>
        <v>1.9121420087146768</v>
      </c>
      <c r="BI88" s="202">
        <f t="shared" si="394"/>
        <v>1.9061987866829744</v>
      </c>
      <c r="BJ88" s="201">
        <f t="shared" si="394"/>
        <v>1.5595230000000002</v>
      </c>
      <c r="BK88" s="201">
        <f t="shared" si="394"/>
        <v>1.5443820000000004</v>
      </c>
      <c r="BL88" s="201">
        <f t="shared" si="394"/>
        <v>1.8239716475566814</v>
      </c>
      <c r="BM88" s="201">
        <f t="shared" si="394"/>
        <v>1.74011121747328</v>
      </c>
      <c r="BN88" s="201">
        <f t="shared" ref="BN88:CS88" si="395">IFERROR(BN77/BN55,"")</f>
        <v>1.8780123015540013</v>
      </c>
      <c r="BO88" s="201">
        <f t="shared" si="395"/>
        <v>1.8790553457692611</v>
      </c>
      <c r="BP88" s="201">
        <f t="shared" si="395"/>
        <v>1.8454802989888792</v>
      </c>
      <c r="BQ88" s="201">
        <f t="shared" si="395"/>
        <v>1.9791124788396857</v>
      </c>
      <c r="BR88" s="201">
        <f t="shared" si="395"/>
        <v>1.9689737009295263</v>
      </c>
      <c r="BS88" s="201">
        <f t="shared" si="395"/>
        <v>1.8685571817524798</v>
      </c>
      <c r="BT88" s="201">
        <f t="shared" si="395"/>
        <v>1.9630747591238233</v>
      </c>
      <c r="BU88" s="202">
        <f t="shared" si="395"/>
        <v>1.9558964692065919</v>
      </c>
      <c r="BV88" s="201">
        <f t="shared" si="395"/>
        <v>1.6219039200000005</v>
      </c>
      <c r="BW88" s="201">
        <f t="shared" si="395"/>
        <v>1.6061572800000001</v>
      </c>
      <c r="BX88" s="201">
        <f t="shared" si="395"/>
        <v>1.8898677621347268</v>
      </c>
      <c r="BY88" s="201">
        <f t="shared" si="395"/>
        <v>1.8038722604856676</v>
      </c>
      <c r="BZ88" s="201">
        <f t="shared" si="395"/>
        <v>1.9490416890317521</v>
      </c>
      <c r="CA88" s="201">
        <f t="shared" si="395"/>
        <v>1.9525192870906813</v>
      </c>
      <c r="CB88" s="201">
        <f t="shared" si="395"/>
        <v>1.9182639850733429</v>
      </c>
      <c r="CC88" s="201">
        <f t="shared" si="395"/>
        <v>2.0583061523355455</v>
      </c>
      <c r="CD88" s="201">
        <f t="shared" si="395"/>
        <v>2.048435997391918</v>
      </c>
      <c r="CE88" s="201">
        <f t="shared" si="395"/>
        <v>1.9442162607190383</v>
      </c>
      <c r="CF88" s="201">
        <f t="shared" si="395"/>
        <v>2.0433057856475099</v>
      </c>
      <c r="CG88" s="202">
        <f t="shared" si="395"/>
        <v>2.0362683697399273</v>
      </c>
      <c r="CH88" s="201">
        <f t="shared" si="395"/>
        <v>1.7029991160000004</v>
      </c>
      <c r="CI88" s="201">
        <f t="shared" si="395"/>
        <v>1.6864651440000002</v>
      </c>
      <c r="CJ88" s="201">
        <f t="shared" si="395"/>
        <v>1.9854289035486421</v>
      </c>
      <c r="CK88" s="201">
        <f t="shared" si="395"/>
        <v>1.8942659606283474</v>
      </c>
      <c r="CL88" s="201">
        <f t="shared" si="395"/>
        <v>2.0459528314445015</v>
      </c>
      <c r="CM88" s="201">
        <f t="shared" si="395"/>
        <v>2.0489733313276819</v>
      </c>
      <c r="CN88" s="201">
        <f t="shared" si="395"/>
        <v>2.0124625422542479</v>
      </c>
      <c r="CO88" s="201">
        <f t="shared" si="395"/>
        <v>2.1596705581087812</v>
      </c>
      <c r="CP88" s="201">
        <f t="shared" si="395"/>
        <v>2.1492138766973508</v>
      </c>
      <c r="CQ88" s="201">
        <f t="shared" si="395"/>
        <v>2.0395758931613504</v>
      </c>
      <c r="CR88" s="201">
        <f t="shared" si="395"/>
        <v>2.1433875727432357</v>
      </c>
      <c r="CS88" s="202">
        <f t="shared" si="395"/>
        <v>2.1356437376126349</v>
      </c>
    </row>
    <row r="90" spans="1:97" s="4" customFormat="1" x14ac:dyDescent="0.25">
      <c r="A90"/>
      <c r="B9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12"/>
    </row>
    <row r="91" spans="1:97" s="104" customFormat="1" x14ac:dyDescent="0.25">
      <c r="A91" s="104" t="s">
        <v>14</v>
      </c>
      <c r="B91" s="104">
        <f t="shared" ref="B91:BM91" si="396">B58</f>
        <v>42005</v>
      </c>
      <c r="C91" s="104">
        <f t="shared" si="396"/>
        <v>42036</v>
      </c>
      <c r="D91" s="104">
        <f t="shared" si="396"/>
        <v>42064</v>
      </c>
      <c r="E91" s="104">
        <f t="shared" si="396"/>
        <v>42095</v>
      </c>
      <c r="F91" s="104">
        <f t="shared" si="396"/>
        <v>42125</v>
      </c>
      <c r="G91" s="104">
        <f t="shared" si="396"/>
        <v>42156</v>
      </c>
      <c r="H91" s="104">
        <f t="shared" si="396"/>
        <v>42186</v>
      </c>
      <c r="I91" s="104">
        <f t="shared" si="396"/>
        <v>42217</v>
      </c>
      <c r="J91" s="104">
        <f t="shared" si="396"/>
        <v>42248</v>
      </c>
      <c r="K91" s="104">
        <f t="shared" si="396"/>
        <v>42278</v>
      </c>
      <c r="L91" s="104">
        <f t="shared" si="396"/>
        <v>42309</v>
      </c>
      <c r="M91" s="105">
        <f t="shared" si="396"/>
        <v>42339</v>
      </c>
      <c r="N91" s="104">
        <f t="shared" si="396"/>
        <v>42370</v>
      </c>
      <c r="O91" s="104">
        <f t="shared" si="396"/>
        <v>42401</v>
      </c>
      <c r="P91" s="104">
        <f t="shared" si="396"/>
        <v>42430</v>
      </c>
      <c r="Q91" s="104">
        <f t="shared" si="396"/>
        <v>42461</v>
      </c>
      <c r="R91" s="104">
        <f t="shared" si="396"/>
        <v>42491</v>
      </c>
      <c r="S91" s="104">
        <f t="shared" si="396"/>
        <v>42522</v>
      </c>
      <c r="T91" s="113">
        <f t="shared" si="396"/>
        <v>42552</v>
      </c>
      <c r="U91" s="113">
        <f t="shared" si="396"/>
        <v>42583</v>
      </c>
      <c r="V91" s="113">
        <f t="shared" si="396"/>
        <v>42614</v>
      </c>
      <c r="W91" s="113">
        <f t="shared" si="396"/>
        <v>42644</v>
      </c>
      <c r="X91" s="113">
        <f t="shared" si="396"/>
        <v>42675</v>
      </c>
      <c r="Y91" s="117">
        <f t="shared" si="396"/>
        <v>42705</v>
      </c>
      <c r="Z91" s="104">
        <f t="shared" si="396"/>
        <v>42752</v>
      </c>
      <c r="AA91" s="104">
        <f t="shared" si="396"/>
        <v>42783</v>
      </c>
      <c r="AB91" s="104">
        <f t="shared" si="396"/>
        <v>42811</v>
      </c>
      <c r="AC91" s="104">
        <f t="shared" si="396"/>
        <v>42842</v>
      </c>
      <c r="AD91" s="104">
        <f t="shared" si="396"/>
        <v>42872</v>
      </c>
      <c r="AE91" s="104">
        <f t="shared" si="396"/>
        <v>42903</v>
      </c>
      <c r="AF91" s="104">
        <f t="shared" si="396"/>
        <v>42933</v>
      </c>
      <c r="AG91" s="104">
        <f t="shared" si="396"/>
        <v>42964</v>
      </c>
      <c r="AH91" s="104">
        <f t="shared" si="396"/>
        <v>42995</v>
      </c>
      <c r="AI91" s="104">
        <f t="shared" si="396"/>
        <v>43025</v>
      </c>
      <c r="AJ91" s="104">
        <f t="shared" si="396"/>
        <v>43056</v>
      </c>
      <c r="AK91" s="105">
        <f t="shared" si="396"/>
        <v>43086</v>
      </c>
      <c r="AL91" s="104">
        <f t="shared" si="396"/>
        <v>43118</v>
      </c>
      <c r="AM91" s="104">
        <f t="shared" si="396"/>
        <v>43149</v>
      </c>
      <c r="AN91" s="104">
        <f t="shared" si="396"/>
        <v>43177</v>
      </c>
      <c r="AO91" s="104">
        <f t="shared" si="396"/>
        <v>43208</v>
      </c>
      <c r="AP91" s="104">
        <f t="shared" si="396"/>
        <v>43238</v>
      </c>
      <c r="AQ91" s="104">
        <f t="shared" si="396"/>
        <v>43269</v>
      </c>
      <c r="AR91" s="104">
        <f t="shared" si="396"/>
        <v>43299</v>
      </c>
      <c r="AS91" s="104">
        <f t="shared" si="396"/>
        <v>43330</v>
      </c>
      <c r="AT91" s="104">
        <f t="shared" si="396"/>
        <v>43361</v>
      </c>
      <c r="AU91" s="104">
        <f t="shared" si="396"/>
        <v>43391</v>
      </c>
      <c r="AV91" s="104">
        <f t="shared" si="396"/>
        <v>43422</v>
      </c>
      <c r="AW91" s="105">
        <f t="shared" si="396"/>
        <v>43452</v>
      </c>
      <c r="AX91" s="104">
        <f t="shared" si="396"/>
        <v>43483</v>
      </c>
      <c r="AY91" s="104">
        <f t="shared" si="396"/>
        <v>43514</v>
      </c>
      <c r="AZ91" s="104">
        <f t="shared" si="396"/>
        <v>43542</v>
      </c>
      <c r="BA91" s="104">
        <f t="shared" si="396"/>
        <v>43573</v>
      </c>
      <c r="BB91" s="104">
        <f t="shared" si="396"/>
        <v>43603</v>
      </c>
      <c r="BC91" s="104">
        <f t="shared" si="396"/>
        <v>43634</v>
      </c>
      <c r="BD91" s="104">
        <f t="shared" si="396"/>
        <v>43664</v>
      </c>
      <c r="BE91" s="104">
        <f t="shared" si="396"/>
        <v>43695</v>
      </c>
      <c r="BF91" s="104">
        <f t="shared" si="396"/>
        <v>43726</v>
      </c>
      <c r="BG91" s="104">
        <f t="shared" si="396"/>
        <v>43756</v>
      </c>
      <c r="BH91" s="104">
        <f t="shared" si="396"/>
        <v>43787</v>
      </c>
      <c r="BI91" s="105">
        <f t="shared" si="396"/>
        <v>43817</v>
      </c>
      <c r="BJ91" s="104">
        <f t="shared" si="396"/>
        <v>43848</v>
      </c>
      <c r="BK91" s="104">
        <f t="shared" si="396"/>
        <v>43879</v>
      </c>
      <c r="BL91" s="104">
        <f t="shared" si="396"/>
        <v>43908</v>
      </c>
      <c r="BM91" s="104">
        <f t="shared" si="396"/>
        <v>43939</v>
      </c>
      <c r="BN91" s="104">
        <f t="shared" ref="BN91:CS91" si="397">BN58</f>
        <v>43969</v>
      </c>
      <c r="BO91" s="104">
        <f t="shared" si="397"/>
        <v>44000</v>
      </c>
      <c r="BP91" s="104">
        <f t="shared" si="397"/>
        <v>44030</v>
      </c>
      <c r="BQ91" s="104">
        <f t="shared" si="397"/>
        <v>44061</v>
      </c>
      <c r="BR91" s="104">
        <f t="shared" si="397"/>
        <v>44092</v>
      </c>
      <c r="BS91" s="104">
        <f t="shared" si="397"/>
        <v>44122</v>
      </c>
      <c r="BT91" s="104">
        <f t="shared" si="397"/>
        <v>44153</v>
      </c>
      <c r="BU91" s="105">
        <f t="shared" si="397"/>
        <v>44183</v>
      </c>
      <c r="BV91" s="104">
        <f t="shared" si="397"/>
        <v>44214</v>
      </c>
      <c r="BW91" s="104">
        <f t="shared" si="397"/>
        <v>44245</v>
      </c>
      <c r="BX91" s="104">
        <f t="shared" si="397"/>
        <v>44273</v>
      </c>
      <c r="BY91" s="104">
        <f t="shared" si="397"/>
        <v>44304</v>
      </c>
      <c r="BZ91" s="104">
        <f t="shared" si="397"/>
        <v>44334</v>
      </c>
      <c r="CA91" s="104">
        <f t="shared" si="397"/>
        <v>44365</v>
      </c>
      <c r="CB91" s="104">
        <f t="shared" si="397"/>
        <v>44395</v>
      </c>
      <c r="CC91" s="104">
        <f t="shared" si="397"/>
        <v>44426</v>
      </c>
      <c r="CD91" s="104">
        <f t="shared" si="397"/>
        <v>44457</v>
      </c>
      <c r="CE91" s="104">
        <f t="shared" si="397"/>
        <v>44487</v>
      </c>
      <c r="CF91" s="104">
        <f t="shared" si="397"/>
        <v>44518</v>
      </c>
      <c r="CG91" s="105">
        <f t="shared" si="397"/>
        <v>44548</v>
      </c>
      <c r="CH91" s="104">
        <f t="shared" si="397"/>
        <v>44579</v>
      </c>
      <c r="CI91" s="104">
        <f t="shared" si="397"/>
        <v>44610</v>
      </c>
      <c r="CJ91" s="104">
        <f t="shared" si="397"/>
        <v>44638</v>
      </c>
      <c r="CK91" s="104">
        <f t="shared" si="397"/>
        <v>44669</v>
      </c>
      <c r="CL91" s="104">
        <f t="shared" si="397"/>
        <v>44699</v>
      </c>
      <c r="CM91" s="104">
        <f t="shared" si="397"/>
        <v>44730</v>
      </c>
      <c r="CN91" s="104">
        <f t="shared" si="397"/>
        <v>44760</v>
      </c>
      <c r="CO91" s="104">
        <f t="shared" si="397"/>
        <v>44791</v>
      </c>
      <c r="CP91" s="104">
        <f t="shared" si="397"/>
        <v>44822</v>
      </c>
      <c r="CQ91" s="104">
        <f t="shared" si="397"/>
        <v>44852</v>
      </c>
      <c r="CR91" s="104">
        <f t="shared" si="397"/>
        <v>44883</v>
      </c>
      <c r="CS91" s="105">
        <f t="shared" si="397"/>
        <v>44913</v>
      </c>
    </row>
    <row r="92" spans="1:97" s="175" customFormat="1" x14ac:dyDescent="0.25">
      <c r="A92" s="175" t="s">
        <v>4</v>
      </c>
      <c r="B92" s="175">
        <f>IFERROR(B22/B70,"")</f>
        <v>24.565066666666667</v>
      </c>
      <c r="C92" s="175">
        <f t="shared" ref="C92:S92" si="398">IFERROR(C22/C70,"")</f>
        <v>18.591706896551724</v>
      </c>
      <c r="D92" s="175">
        <f t="shared" si="398"/>
        <v>28.496982608695649</v>
      </c>
      <c r="E92" s="175">
        <f t="shared" si="398"/>
        <v>31.991796666666669</v>
      </c>
      <c r="F92" s="175">
        <f t="shared" si="398"/>
        <v>26.556025125628143</v>
      </c>
      <c r="G92" s="175">
        <f t="shared" si="398"/>
        <v>34.870864197530871</v>
      </c>
      <c r="H92" s="175">
        <f t="shared" si="398"/>
        <v>38.586123015873014</v>
      </c>
      <c r="I92" s="175">
        <f t="shared" si="398"/>
        <v>26.90604255319149</v>
      </c>
      <c r="J92" s="175">
        <f t="shared" si="398"/>
        <v>38.575805653710248</v>
      </c>
      <c r="K92" s="175">
        <f t="shared" si="398"/>
        <v>28.562226148409824</v>
      </c>
      <c r="L92" s="175">
        <f t="shared" si="398"/>
        <v>28.422995967741937</v>
      </c>
      <c r="M92" s="176">
        <f t="shared" si="398"/>
        <v>31.607015584415532</v>
      </c>
      <c r="N92" s="175">
        <f t="shared" si="398"/>
        <v>33.558744680851063</v>
      </c>
      <c r="O92" s="175">
        <f t="shared" si="398"/>
        <v>30.835545454544906</v>
      </c>
      <c r="P92" s="175">
        <f t="shared" si="398"/>
        <v>30.458708333333252</v>
      </c>
      <c r="Q92" s="175">
        <f t="shared" si="398"/>
        <v>36.273361842105267</v>
      </c>
      <c r="R92" s="175">
        <f t="shared" si="398"/>
        <v>28.141784090909088</v>
      </c>
      <c r="S92" s="175">
        <f t="shared" si="398"/>
        <v>23.807105</v>
      </c>
      <c r="T92" s="175">
        <f t="shared" ref="T92:U92" si="399">IFERROR(T22/T70,"")</f>
        <v>31.484828947368424</v>
      </c>
      <c r="U92" s="175">
        <f t="shared" si="399"/>
        <v>27.292442176870747</v>
      </c>
      <c r="V92" s="305">
        <v>30</v>
      </c>
      <c r="W92" s="305">
        <v>30</v>
      </c>
      <c r="X92" s="305">
        <v>30</v>
      </c>
      <c r="Y92" s="306">
        <v>32.488445800774052</v>
      </c>
      <c r="Z92" s="305">
        <v>30</v>
      </c>
      <c r="AA92" s="351">
        <f>Z92</f>
        <v>30</v>
      </c>
      <c r="AB92" s="351">
        <v>30</v>
      </c>
      <c r="AC92" s="351">
        <f t="shared" ref="AC92:AJ92" si="400">AB92</f>
        <v>30</v>
      </c>
      <c r="AD92" s="351">
        <f t="shared" si="400"/>
        <v>30</v>
      </c>
      <c r="AE92" s="351">
        <f t="shared" si="400"/>
        <v>30</v>
      </c>
      <c r="AF92" s="351">
        <f t="shared" si="400"/>
        <v>30</v>
      </c>
      <c r="AG92" s="351">
        <f t="shared" si="400"/>
        <v>30</v>
      </c>
      <c r="AH92" s="351">
        <f t="shared" si="400"/>
        <v>30</v>
      </c>
      <c r="AI92" s="351">
        <f t="shared" si="400"/>
        <v>30</v>
      </c>
      <c r="AJ92" s="351">
        <f t="shared" si="400"/>
        <v>30</v>
      </c>
      <c r="AK92" s="352">
        <f>AJ92</f>
        <v>30</v>
      </c>
      <c r="AL92" s="305">
        <f>AVERAGE(Z92:AK92)*1.05</f>
        <v>31.5</v>
      </c>
      <c r="AM92" s="351">
        <f>AL92</f>
        <v>31.5</v>
      </c>
      <c r="AN92" s="351">
        <f t="shared" ref="AN92:AW92" si="401">AM92</f>
        <v>31.5</v>
      </c>
      <c r="AO92" s="351">
        <f t="shared" si="401"/>
        <v>31.5</v>
      </c>
      <c r="AP92" s="351">
        <f t="shared" si="401"/>
        <v>31.5</v>
      </c>
      <c r="AQ92" s="351">
        <f t="shared" si="401"/>
        <v>31.5</v>
      </c>
      <c r="AR92" s="351">
        <f t="shared" si="401"/>
        <v>31.5</v>
      </c>
      <c r="AS92" s="351">
        <f t="shared" si="401"/>
        <v>31.5</v>
      </c>
      <c r="AT92" s="351">
        <f t="shared" si="401"/>
        <v>31.5</v>
      </c>
      <c r="AU92" s="351">
        <f t="shared" si="401"/>
        <v>31.5</v>
      </c>
      <c r="AV92" s="351">
        <f t="shared" si="401"/>
        <v>31.5</v>
      </c>
      <c r="AW92" s="352">
        <f t="shared" si="401"/>
        <v>31.5</v>
      </c>
      <c r="AX92" s="305">
        <f>AVERAGE(AL92:AW92)*1.07</f>
        <v>33.705000000000005</v>
      </c>
      <c r="AY92" s="351">
        <f>AX92</f>
        <v>33.705000000000005</v>
      </c>
      <c r="AZ92" s="351">
        <f t="shared" ref="AZ92:BI92" si="402">AY92</f>
        <v>33.705000000000005</v>
      </c>
      <c r="BA92" s="351">
        <f t="shared" si="402"/>
        <v>33.705000000000005</v>
      </c>
      <c r="BB92" s="351">
        <f t="shared" si="402"/>
        <v>33.705000000000005</v>
      </c>
      <c r="BC92" s="351">
        <f t="shared" si="402"/>
        <v>33.705000000000005</v>
      </c>
      <c r="BD92" s="351">
        <f t="shared" si="402"/>
        <v>33.705000000000005</v>
      </c>
      <c r="BE92" s="351">
        <f t="shared" si="402"/>
        <v>33.705000000000005</v>
      </c>
      <c r="BF92" s="351">
        <f t="shared" si="402"/>
        <v>33.705000000000005</v>
      </c>
      <c r="BG92" s="351">
        <f t="shared" si="402"/>
        <v>33.705000000000005</v>
      </c>
      <c r="BH92" s="351">
        <f t="shared" si="402"/>
        <v>33.705000000000005</v>
      </c>
      <c r="BI92" s="352">
        <f t="shared" si="402"/>
        <v>33.705000000000005</v>
      </c>
      <c r="BJ92" s="305">
        <f>AVERAGE(AX92:BI92)*1.06</f>
        <v>35.7273</v>
      </c>
      <c r="BK92" s="351">
        <f>BJ92</f>
        <v>35.7273</v>
      </c>
      <c r="BL92" s="351">
        <f t="shared" ref="BL92:BU92" si="403">BK92</f>
        <v>35.7273</v>
      </c>
      <c r="BM92" s="351">
        <f t="shared" si="403"/>
        <v>35.7273</v>
      </c>
      <c r="BN92" s="351">
        <f t="shared" si="403"/>
        <v>35.7273</v>
      </c>
      <c r="BO92" s="351">
        <f t="shared" si="403"/>
        <v>35.7273</v>
      </c>
      <c r="BP92" s="351">
        <f t="shared" si="403"/>
        <v>35.7273</v>
      </c>
      <c r="BQ92" s="351">
        <f t="shared" si="403"/>
        <v>35.7273</v>
      </c>
      <c r="BR92" s="351">
        <f t="shared" si="403"/>
        <v>35.7273</v>
      </c>
      <c r="BS92" s="351">
        <f t="shared" si="403"/>
        <v>35.7273</v>
      </c>
      <c r="BT92" s="351">
        <f t="shared" si="403"/>
        <v>35.7273</v>
      </c>
      <c r="BU92" s="352">
        <f t="shared" si="403"/>
        <v>35.7273</v>
      </c>
      <c r="BV92" s="305">
        <f>AVERAGE(BJ92:BU92)*1.08</f>
        <v>38.585484000000008</v>
      </c>
      <c r="BW92" s="351">
        <f>BV92</f>
        <v>38.585484000000008</v>
      </c>
      <c r="BX92" s="351">
        <f t="shared" ref="BX92:CG92" si="404">BW92</f>
        <v>38.585484000000008</v>
      </c>
      <c r="BY92" s="351">
        <f t="shared" si="404"/>
        <v>38.585484000000008</v>
      </c>
      <c r="BZ92" s="351">
        <f t="shared" si="404"/>
        <v>38.585484000000008</v>
      </c>
      <c r="CA92" s="351">
        <f t="shared" si="404"/>
        <v>38.585484000000008</v>
      </c>
      <c r="CB92" s="351">
        <f t="shared" si="404"/>
        <v>38.585484000000008</v>
      </c>
      <c r="CC92" s="351">
        <f t="shared" si="404"/>
        <v>38.585484000000008</v>
      </c>
      <c r="CD92" s="351">
        <f t="shared" si="404"/>
        <v>38.585484000000008</v>
      </c>
      <c r="CE92" s="351">
        <f t="shared" si="404"/>
        <v>38.585484000000008</v>
      </c>
      <c r="CF92" s="351">
        <f t="shared" si="404"/>
        <v>38.585484000000008</v>
      </c>
      <c r="CG92" s="352">
        <f t="shared" si="404"/>
        <v>38.585484000000008</v>
      </c>
      <c r="CH92" s="305">
        <f>AVERAGE(BV92:CG92)*1.09</f>
        <v>42.058177560000011</v>
      </c>
      <c r="CI92" s="351">
        <f>CH92</f>
        <v>42.058177560000011</v>
      </c>
      <c r="CJ92" s="351">
        <f t="shared" ref="CJ92:CS92" si="405">CI92</f>
        <v>42.058177560000011</v>
      </c>
      <c r="CK92" s="351">
        <f t="shared" si="405"/>
        <v>42.058177560000011</v>
      </c>
      <c r="CL92" s="351">
        <f t="shared" si="405"/>
        <v>42.058177560000011</v>
      </c>
      <c r="CM92" s="351">
        <f t="shared" si="405"/>
        <v>42.058177560000011</v>
      </c>
      <c r="CN92" s="351">
        <f t="shared" si="405"/>
        <v>42.058177560000011</v>
      </c>
      <c r="CO92" s="351">
        <f t="shared" si="405"/>
        <v>42.058177560000011</v>
      </c>
      <c r="CP92" s="351">
        <f t="shared" si="405"/>
        <v>42.058177560000011</v>
      </c>
      <c r="CQ92" s="351">
        <f t="shared" si="405"/>
        <v>42.058177560000011</v>
      </c>
      <c r="CR92" s="351">
        <f t="shared" si="405"/>
        <v>42.058177560000011</v>
      </c>
      <c r="CS92" s="352">
        <f t="shared" si="405"/>
        <v>42.058177560000011</v>
      </c>
    </row>
    <row r="93" spans="1:97" s="175" customFormat="1" x14ac:dyDescent="0.25">
      <c r="A93" s="175" t="s">
        <v>5</v>
      </c>
      <c r="B93" s="175">
        <f t="shared" ref="B93:S93" si="406">IFERROR(B23/B71,"")</f>
        <v>14.558849056603774</v>
      </c>
      <c r="C93" s="175">
        <f t="shared" si="406"/>
        <v>16.146166666666666</v>
      </c>
      <c r="D93" s="175">
        <f t="shared" si="406"/>
        <v>15.453551546391752</v>
      </c>
      <c r="E93" s="175">
        <f t="shared" si="406"/>
        <v>22.525333333333332</v>
      </c>
      <c r="F93" s="175">
        <f t="shared" si="406"/>
        <v>16.342366666666667</v>
      </c>
      <c r="G93" s="175">
        <f t="shared" si="406"/>
        <v>15.472935714285713</v>
      </c>
      <c r="H93" s="175">
        <f t="shared" si="406"/>
        <v>14.155029411764707</v>
      </c>
      <c r="I93" s="175">
        <f t="shared" si="406"/>
        <v>13.641843137254902</v>
      </c>
      <c r="J93" s="175">
        <f t="shared" si="406"/>
        <v>17.285173553719009</v>
      </c>
      <c r="K93" s="175">
        <f t="shared" si="406"/>
        <v>16.173677083333335</v>
      </c>
      <c r="L93" s="175">
        <f t="shared" si="406"/>
        <v>14.853510000000002</v>
      </c>
      <c r="M93" s="176">
        <f t="shared" si="406"/>
        <v>20.768148014440435</v>
      </c>
      <c r="N93" s="175">
        <f t="shared" si="406"/>
        <v>16.394789473684209</v>
      </c>
      <c r="O93" s="175">
        <f t="shared" si="406"/>
        <v>14.178628571428572</v>
      </c>
      <c r="P93" s="175">
        <f t="shared" si="406"/>
        <v>20.42548034934498</v>
      </c>
      <c r="Q93" s="175">
        <f t="shared" si="406"/>
        <v>19.384232758620691</v>
      </c>
      <c r="R93" s="175">
        <f t="shared" si="406"/>
        <v>16.384107843137254</v>
      </c>
      <c r="S93" s="175">
        <f t="shared" si="406"/>
        <v>14.582045000000001</v>
      </c>
      <c r="T93" s="175">
        <f t="shared" ref="T93:U93" si="407">IFERROR(T23/T71,"")</f>
        <v>15.173216666666667</v>
      </c>
      <c r="U93" s="175">
        <f t="shared" si="407"/>
        <v>16.601647482014389</v>
      </c>
      <c r="V93" s="307">
        <v>17</v>
      </c>
      <c r="W93" s="307">
        <v>17</v>
      </c>
      <c r="X93" s="307">
        <v>17</v>
      </c>
      <c r="Y93" s="306">
        <v>17</v>
      </c>
      <c r="Z93" s="353">
        <v>14</v>
      </c>
      <c r="AA93" s="307">
        <v>14</v>
      </c>
      <c r="AB93" s="307">
        <f>AA93*1.04</f>
        <v>14.56</v>
      </c>
      <c r="AC93" s="307">
        <f t="shared" ref="AC93:AK93" si="408">AB93</f>
        <v>14.56</v>
      </c>
      <c r="AD93" s="307">
        <f t="shared" si="408"/>
        <v>14.56</v>
      </c>
      <c r="AE93" s="307">
        <f t="shared" si="408"/>
        <v>14.56</v>
      </c>
      <c r="AF93" s="307">
        <f t="shared" si="408"/>
        <v>14.56</v>
      </c>
      <c r="AG93" s="307">
        <f t="shared" si="408"/>
        <v>14.56</v>
      </c>
      <c r="AH93" s="307">
        <f t="shared" si="408"/>
        <v>14.56</v>
      </c>
      <c r="AI93" s="307">
        <f t="shared" si="408"/>
        <v>14.56</v>
      </c>
      <c r="AJ93" s="307">
        <f t="shared" si="408"/>
        <v>14.56</v>
      </c>
      <c r="AK93" s="306">
        <f t="shared" si="408"/>
        <v>14.56</v>
      </c>
      <c r="AL93" s="305">
        <f>AVERAGE(Z93:AK93)*1</f>
        <v>14.466666666666669</v>
      </c>
      <c r="AM93" s="307">
        <f t="shared" ref="AM93:AW98" si="409">AL93</f>
        <v>14.466666666666669</v>
      </c>
      <c r="AN93" s="307">
        <f t="shared" si="409"/>
        <v>14.466666666666669</v>
      </c>
      <c r="AO93" s="307">
        <f t="shared" si="409"/>
        <v>14.466666666666669</v>
      </c>
      <c r="AP93" s="307">
        <f t="shared" si="409"/>
        <v>14.466666666666669</v>
      </c>
      <c r="AQ93" s="307">
        <f t="shared" si="409"/>
        <v>14.466666666666669</v>
      </c>
      <c r="AR93" s="307">
        <f t="shared" si="409"/>
        <v>14.466666666666669</v>
      </c>
      <c r="AS93" s="307">
        <f t="shared" si="409"/>
        <v>14.466666666666669</v>
      </c>
      <c r="AT93" s="307">
        <f t="shared" si="409"/>
        <v>14.466666666666669</v>
      </c>
      <c r="AU93" s="307">
        <f t="shared" si="409"/>
        <v>14.466666666666669</v>
      </c>
      <c r="AV93" s="307">
        <f t="shared" si="409"/>
        <v>14.466666666666669</v>
      </c>
      <c r="AW93" s="306">
        <f t="shared" si="409"/>
        <v>14.466666666666669</v>
      </c>
      <c r="AX93" s="305">
        <f>AVERAGE(AL93:AW93)*1.05</f>
        <v>15.190000000000003</v>
      </c>
      <c r="AY93" s="307">
        <f t="shared" ref="AY93:BI98" si="410">AX93</f>
        <v>15.190000000000003</v>
      </c>
      <c r="AZ93" s="307">
        <f t="shared" si="410"/>
        <v>15.190000000000003</v>
      </c>
      <c r="BA93" s="307">
        <f t="shared" si="410"/>
        <v>15.190000000000003</v>
      </c>
      <c r="BB93" s="307">
        <f t="shared" si="410"/>
        <v>15.190000000000003</v>
      </c>
      <c r="BC93" s="307">
        <f t="shared" si="410"/>
        <v>15.190000000000003</v>
      </c>
      <c r="BD93" s="307">
        <f t="shared" si="410"/>
        <v>15.190000000000003</v>
      </c>
      <c r="BE93" s="307">
        <f t="shared" si="410"/>
        <v>15.190000000000003</v>
      </c>
      <c r="BF93" s="307">
        <f t="shared" si="410"/>
        <v>15.190000000000003</v>
      </c>
      <c r="BG93" s="307">
        <f t="shared" si="410"/>
        <v>15.190000000000003</v>
      </c>
      <c r="BH93" s="307">
        <f t="shared" si="410"/>
        <v>15.190000000000003</v>
      </c>
      <c r="BI93" s="306">
        <f t="shared" si="410"/>
        <v>15.190000000000003</v>
      </c>
      <c r="BJ93" s="305">
        <f t="shared" ref="BJ93:BJ98" si="411">AVERAGE(AX93:BI93)*1.06</f>
        <v>16.101400000000002</v>
      </c>
      <c r="BK93" s="307">
        <f t="shared" ref="BK93:BU98" si="412">BJ93</f>
        <v>16.101400000000002</v>
      </c>
      <c r="BL93" s="307">
        <f t="shared" si="412"/>
        <v>16.101400000000002</v>
      </c>
      <c r="BM93" s="307">
        <f t="shared" si="412"/>
        <v>16.101400000000002</v>
      </c>
      <c r="BN93" s="307">
        <f t="shared" si="412"/>
        <v>16.101400000000002</v>
      </c>
      <c r="BO93" s="307">
        <f t="shared" si="412"/>
        <v>16.101400000000002</v>
      </c>
      <c r="BP93" s="307">
        <f t="shared" si="412"/>
        <v>16.101400000000002</v>
      </c>
      <c r="BQ93" s="307">
        <f t="shared" si="412"/>
        <v>16.101400000000002</v>
      </c>
      <c r="BR93" s="307">
        <f t="shared" si="412"/>
        <v>16.101400000000002</v>
      </c>
      <c r="BS93" s="307">
        <f t="shared" si="412"/>
        <v>16.101400000000002</v>
      </c>
      <c r="BT93" s="307">
        <f t="shared" si="412"/>
        <v>16.101400000000002</v>
      </c>
      <c r="BU93" s="306">
        <f t="shared" si="412"/>
        <v>16.101400000000002</v>
      </c>
      <c r="BV93" s="305">
        <f t="shared" ref="BV93:BV98" si="413">AVERAGE(BJ93:BU93)*1.08</f>
        <v>17.389512000000007</v>
      </c>
      <c r="BW93" s="307">
        <f t="shared" ref="BW93:CG98" si="414">BV93</f>
        <v>17.389512000000007</v>
      </c>
      <c r="BX93" s="307">
        <f t="shared" si="414"/>
        <v>17.389512000000007</v>
      </c>
      <c r="BY93" s="307">
        <f t="shared" si="414"/>
        <v>17.389512000000007</v>
      </c>
      <c r="BZ93" s="307">
        <f t="shared" si="414"/>
        <v>17.389512000000007</v>
      </c>
      <c r="CA93" s="307">
        <f t="shared" si="414"/>
        <v>17.389512000000007</v>
      </c>
      <c r="CB93" s="307">
        <f t="shared" si="414"/>
        <v>17.389512000000007</v>
      </c>
      <c r="CC93" s="307">
        <f t="shared" si="414"/>
        <v>17.389512000000007</v>
      </c>
      <c r="CD93" s="307">
        <f t="shared" si="414"/>
        <v>17.389512000000007</v>
      </c>
      <c r="CE93" s="307">
        <f t="shared" si="414"/>
        <v>17.389512000000007</v>
      </c>
      <c r="CF93" s="307">
        <f t="shared" si="414"/>
        <v>17.389512000000007</v>
      </c>
      <c r="CG93" s="306">
        <f t="shared" si="414"/>
        <v>17.389512000000007</v>
      </c>
      <c r="CH93" s="305">
        <f t="shared" ref="CH93:CH98" si="415">AVERAGE(BV93:CG93)*1.09</f>
        <v>18.954568080000005</v>
      </c>
      <c r="CI93" s="307">
        <f t="shared" ref="CI93:CS98" si="416">CH93</f>
        <v>18.954568080000005</v>
      </c>
      <c r="CJ93" s="307">
        <f t="shared" si="416"/>
        <v>18.954568080000005</v>
      </c>
      <c r="CK93" s="307">
        <f t="shared" si="416"/>
        <v>18.954568080000005</v>
      </c>
      <c r="CL93" s="307">
        <f t="shared" si="416"/>
        <v>18.954568080000005</v>
      </c>
      <c r="CM93" s="307">
        <f t="shared" si="416"/>
        <v>18.954568080000005</v>
      </c>
      <c r="CN93" s="307">
        <f t="shared" si="416"/>
        <v>18.954568080000005</v>
      </c>
      <c r="CO93" s="307">
        <f t="shared" si="416"/>
        <v>18.954568080000005</v>
      </c>
      <c r="CP93" s="307">
        <f t="shared" si="416"/>
        <v>18.954568080000005</v>
      </c>
      <c r="CQ93" s="307">
        <f t="shared" si="416"/>
        <v>18.954568080000005</v>
      </c>
      <c r="CR93" s="307">
        <f t="shared" si="416"/>
        <v>18.954568080000005</v>
      </c>
      <c r="CS93" s="306">
        <f t="shared" si="416"/>
        <v>18.954568080000005</v>
      </c>
    </row>
    <row r="94" spans="1:97" s="175" customFormat="1" x14ac:dyDescent="0.25">
      <c r="A94" s="175" t="s">
        <v>6</v>
      </c>
      <c r="B94" s="175">
        <f t="shared" ref="B94:S94" si="417">IFERROR(B24/B72,"")</f>
        <v>12.272657894736842</v>
      </c>
      <c r="C94" s="175">
        <f t="shared" si="417"/>
        <v>15.917481481481461</v>
      </c>
      <c r="D94" s="175">
        <f t="shared" si="417"/>
        <v>27.707135135135136</v>
      </c>
      <c r="E94" s="175">
        <f t="shared" si="417"/>
        <v>18.574408695652171</v>
      </c>
      <c r="F94" s="175">
        <f t="shared" si="417"/>
        <v>15.756512605042017</v>
      </c>
      <c r="G94" s="175">
        <f t="shared" si="417"/>
        <v>17.131508474576272</v>
      </c>
      <c r="H94" s="175">
        <f t="shared" si="417"/>
        <v>15.45922018348624</v>
      </c>
      <c r="I94" s="175">
        <f t="shared" si="417"/>
        <v>16.096270270270271</v>
      </c>
      <c r="J94" s="175">
        <f t="shared" si="417"/>
        <v>18.945461883408072</v>
      </c>
      <c r="K94" s="175">
        <f t="shared" si="417"/>
        <v>19.736463157894736</v>
      </c>
      <c r="L94" s="175">
        <f t="shared" si="417"/>
        <v>14.543616161616162</v>
      </c>
      <c r="M94" s="176">
        <f t="shared" si="417"/>
        <v>14.40014481408998</v>
      </c>
      <c r="N94" s="175">
        <f t="shared" si="417"/>
        <v>15.584983870967726</v>
      </c>
      <c r="O94" s="175">
        <f t="shared" si="417"/>
        <v>14.537285714285716</v>
      </c>
      <c r="P94" s="175">
        <f t="shared" si="417"/>
        <v>21.21835294117647</v>
      </c>
      <c r="Q94" s="175">
        <f t="shared" si="417"/>
        <v>16.361619999999998</v>
      </c>
      <c r="R94" s="175">
        <f t="shared" si="417"/>
        <v>19.507380000000001</v>
      </c>
      <c r="S94" s="175">
        <f t="shared" si="417"/>
        <v>16.584309433962265</v>
      </c>
      <c r="T94" s="175">
        <f t="shared" ref="T94:U94" si="418">IFERROR(T24/T72,"")</f>
        <v>14.353150375939849</v>
      </c>
      <c r="U94" s="175">
        <f t="shared" si="418"/>
        <v>12.644315789473685</v>
      </c>
      <c r="V94" s="307">
        <v>17</v>
      </c>
      <c r="W94" s="307">
        <v>17</v>
      </c>
      <c r="X94" s="307">
        <v>17</v>
      </c>
      <c r="Y94" s="306">
        <v>17</v>
      </c>
      <c r="Z94" s="353">
        <v>14</v>
      </c>
      <c r="AA94" s="307">
        <v>14</v>
      </c>
      <c r="AB94" s="307">
        <v>15.434544897029413</v>
      </c>
      <c r="AC94" s="307">
        <f t="shared" ref="AC94:AK98" si="419">AB94</f>
        <v>15.434544897029413</v>
      </c>
      <c r="AD94" s="307">
        <f t="shared" si="419"/>
        <v>15.434544897029413</v>
      </c>
      <c r="AE94" s="307">
        <f t="shared" si="419"/>
        <v>15.434544897029413</v>
      </c>
      <c r="AF94" s="307">
        <f t="shared" si="419"/>
        <v>15.434544897029413</v>
      </c>
      <c r="AG94" s="307">
        <f t="shared" si="419"/>
        <v>15.434544897029413</v>
      </c>
      <c r="AH94" s="307">
        <f t="shared" si="419"/>
        <v>15.434544897029413</v>
      </c>
      <c r="AI94" s="307">
        <f t="shared" si="419"/>
        <v>15.434544897029413</v>
      </c>
      <c r="AJ94" s="307">
        <f t="shared" si="419"/>
        <v>15.434544897029413</v>
      </c>
      <c r="AK94" s="306">
        <f t="shared" si="419"/>
        <v>15.434544897029413</v>
      </c>
      <c r="AL94" s="305">
        <f>AVERAGE(Z94:AK94)*1</f>
        <v>15.195454080857843</v>
      </c>
      <c r="AM94" s="307">
        <f t="shared" si="409"/>
        <v>15.195454080857843</v>
      </c>
      <c r="AN94" s="307">
        <f t="shared" si="409"/>
        <v>15.195454080857843</v>
      </c>
      <c r="AO94" s="307">
        <f t="shared" si="409"/>
        <v>15.195454080857843</v>
      </c>
      <c r="AP94" s="307">
        <f t="shared" si="409"/>
        <v>15.195454080857843</v>
      </c>
      <c r="AQ94" s="307">
        <f t="shared" si="409"/>
        <v>15.195454080857843</v>
      </c>
      <c r="AR94" s="307">
        <f t="shared" si="409"/>
        <v>15.195454080857843</v>
      </c>
      <c r="AS94" s="307">
        <f t="shared" si="409"/>
        <v>15.195454080857843</v>
      </c>
      <c r="AT94" s="307">
        <f t="shared" si="409"/>
        <v>15.195454080857843</v>
      </c>
      <c r="AU94" s="307">
        <f t="shared" si="409"/>
        <v>15.195454080857843</v>
      </c>
      <c r="AV94" s="307">
        <f t="shared" si="409"/>
        <v>15.195454080857843</v>
      </c>
      <c r="AW94" s="306">
        <f t="shared" si="409"/>
        <v>15.195454080857843</v>
      </c>
      <c r="AX94" s="305">
        <f>AVERAGE(AL94:AW94)*1.05</f>
        <v>15.955226784900736</v>
      </c>
      <c r="AY94" s="307">
        <f t="shared" si="410"/>
        <v>15.955226784900736</v>
      </c>
      <c r="AZ94" s="307">
        <f t="shared" si="410"/>
        <v>15.955226784900736</v>
      </c>
      <c r="BA94" s="307">
        <f t="shared" si="410"/>
        <v>15.955226784900736</v>
      </c>
      <c r="BB94" s="307">
        <f t="shared" si="410"/>
        <v>15.955226784900736</v>
      </c>
      <c r="BC94" s="307">
        <f t="shared" si="410"/>
        <v>15.955226784900736</v>
      </c>
      <c r="BD94" s="307">
        <f t="shared" si="410"/>
        <v>15.955226784900736</v>
      </c>
      <c r="BE94" s="307">
        <f t="shared" si="410"/>
        <v>15.955226784900736</v>
      </c>
      <c r="BF94" s="307">
        <f t="shared" si="410"/>
        <v>15.955226784900736</v>
      </c>
      <c r="BG94" s="307">
        <f t="shared" si="410"/>
        <v>15.955226784900736</v>
      </c>
      <c r="BH94" s="307">
        <f t="shared" si="410"/>
        <v>15.955226784900736</v>
      </c>
      <c r="BI94" s="306">
        <f t="shared" si="410"/>
        <v>15.955226784900736</v>
      </c>
      <c r="BJ94" s="305">
        <f t="shared" si="411"/>
        <v>16.912540391994778</v>
      </c>
      <c r="BK94" s="307">
        <f t="shared" si="412"/>
        <v>16.912540391994778</v>
      </c>
      <c r="BL94" s="307">
        <f t="shared" si="412"/>
        <v>16.912540391994778</v>
      </c>
      <c r="BM94" s="307">
        <f t="shared" si="412"/>
        <v>16.912540391994778</v>
      </c>
      <c r="BN94" s="307">
        <f t="shared" si="412"/>
        <v>16.912540391994778</v>
      </c>
      <c r="BO94" s="307">
        <f t="shared" si="412"/>
        <v>16.912540391994778</v>
      </c>
      <c r="BP94" s="307">
        <f t="shared" si="412"/>
        <v>16.912540391994778</v>
      </c>
      <c r="BQ94" s="307">
        <f t="shared" si="412"/>
        <v>16.912540391994778</v>
      </c>
      <c r="BR94" s="307">
        <f t="shared" si="412"/>
        <v>16.912540391994778</v>
      </c>
      <c r="BS94" s="307">
        <f t="shared" si="412"/>
        <v>16.912540391994778</v>
      </c>
      <c r="BT94" s="307">
        <f t="shared" si="412"/>
        <v>16.912540391994778</v>
      </c>
      <c r="BU94" s="306">
        <f t="shared" si="412"/>
        <v>16.912540391994778</v>
      </c>
      <c r="BV94" s="305">
        <f t="shared" si="413"/>
        <v>18.265543623354361</v>
      </c>
      <c r="BW94" s="307">
        <f t="shared" si="414"/>
        <v>18.265543623354361</v>
      </c>
      <c r="BX94" s="307">
        <f t="shared" si="414"/>
        <v>18.265543623354361</v>
      </c>
      <c r="BY94" s="307">
        <f t="shared" si="414"/>
        <v>18.265543623354361</v>
      </c>
      <c r="BZ94" s="307">
        <f t="shared" si="414"/>
        <v>18.265543623354361</v>
      </c>
      <c r="CA94" s="307">
        <f t="shared" si="414"/>
        <v>18.265543623354361</v>
      </c>
      <c r="CB94" s="307">
        <f t="shared" si="414"/>
        <v>18.265543623354361</v>
      </c>
      <c r="CC94" s="307">
        <f t="shared" si="414"/>
        <v>18.265543623354361</v>
      </c>
      <c r="CD94" s="307">
        <f t="shared" si="414"/>
        <v>18.265543623354361</v>
      </c>
      <c r="CE94" s="307">
        <f t="shared" si="414"/>
        <v>18.265543623354361</v>
      </c>
      <c r="CF94" s="307">
        <f t="shared" si="414"/>
        <v>18.265543623354361</v>
      </c>
      <c r="CG94" s="306">
        <f t="shared" si="414"/>
        <v>18.265543623354361</v>
      </c>
      <c r="CH94" s="305">
        <f t="shared" si="415"/>
        <v>19.909442549456251</v>
      </c>
      <c r="CI94" s="307">
        <f t="shared" si="416"/>
        <v>19.909442549456251</v>
      </c>
      <c r="CJ94" s="307">
        <f t="shared" si="416"/>
        <v>19.909442549456251</v>
      </c>
      <c r="CK94" s="307">
        <f t="shared" si="416"/>
        <v>19.909442549456251</v>
      </c>
      <c r="CL94" s="307">
        <f t="shared" si="416"/>
        <v>19.909442549456251</v>
      </c>
      <c r="CM94" s="307">
        <f t="shared" si="416"/>
        <v>19.909442549456251</v>
      </c>
      <c r="CN94" s="307">
        <f t="shared" si="416"/>
        <v>19.909442549456251</v>
      </c>
      <c r="CO94" s="307">
        <f t="shared" si="416"/>
        <v>19.909442549456251</v>
      </c>
      <c r="CP94" s="307">
        <f t="shared" si="416"/>
        <v>19.909442549456251</v>
      </c>
      <c r="CQ94" s="307">
        <f t="shared" si="416"/>
        <v>19.909442549456251</v>
      </c>
      <c r="CR94" s="307">
        <f t="shared" si="416"/>
        <v>19.909442549456251</v>
      </c>
      <c r="CS94" s="306">
        <f t="shared" si="416"/>
        <v>19.909442549456251</v>
      </c>
    </row>
    <row r="95" spans="1:97" s="175" customFormat="1" x14ac:dyDescent="0.25">
      <c r="A95" s="175" t="s">
        <v>7</v>
      </c>
      <c r="B95" s="175">
        <f t="shared" ref="B95:S95" si="420">IFERROR(B25/B73,"")</f>
        <v>13.188753246753247</v>
      </c>
      <c r="C95" s="175">
        <f t="shared" si="420"/>
        <v>13.030279069767442</v>
      </c>
      <c r="D95" s="175">
        <f t="shared" si="420"/>
        <v>18.94874603174603</v>
      </c>
      <c r="E95" s="175">
        <f t="shared" si="420"/>
        <v>15.064047619047621</v>
      </c>
      <c r="F95" s="175">
        <f t="shared" si="420"/>
        <v>16.235396825396823</v>
      </c>
      <c r="G95" s="175">
        <f t="shared" si="420"/>
        <v>18.597984168865384</v>
      </c>
      <c r="H95" s="175">
        <f t="shared" si="420"/>
        <v>15.567422360248447</v>
      </c>
      <c r="I95" s="175">
        <f t="shared" si="420"/>
        <v>14.518873684210526</v>
      </c>
      <c r="J95" s="175">
        <f t="shared" si="420"/>
        <v>15.355219178082192</v>
      </c>
      <c r="K95" s="175">
        <f t="shared" si="420"/>
        <v>19.448763636363637</v>
      </c>
      <c r="L95" s="175">
        <f t="shared" si="420"/>
        <v>16.079619289340101</v>
      </c>
      <c r="M95" s="176">
        <f t="shared" si="420"/>
        <v>16.162363013698631</v>
      </c>
      <c r="N95" s="175">
        <f t="shared" si="420"/>
        <v>15.025489361702128</v>
      </c>
      <c r="O95" s="175">
        <f t="shared" si="420"/>
        <v>20.085987012987015</v>
      </c>
      <c r="P95" s="175">
        <f t="shared" si="420"/>
        <v>20.909401785714287</v>
      </c>
      <c r="Q95" s="175">
        <f t="shared" si="420"/>
        <v>17.368819999999982</v>
      </c>
      <c r="R95" s="175">
        <f t="shared" si="420"/>
        <v>20.419537313432834</v>
      </c>
      <c r="S95" s="175">
        <f t="shared" si="420"/>
        <v>17.593969620253166</v>
      </c>
      <c r="T95" s="175">
        <f t="shared" ref="T95:U95" si="421">IFERROR(T25/T73,"")</f>
        <v>19.410223776223773</v>
      </c>
      <c r="U95" s="175">
        <f t="shared" si="421"/>
        <v>17.5893488372093</v>
      </c>
      <c r="V95" s="307">
        <v>18</v>
      </c>
      <c r="W95" s="307">
        <v>18</v>
      </c>
      <c r="X95" s="307">
        <v>18</v>
      </c>
      <c r="Y95" s="306">
        <v>18</v>
      </c>
      <c r="Z95" s="353">
        <v>14</v>
      </c>
      <c r="AA95" s="307">
        <v>14</v>
      </c>
      <c r="AB95" s="307">
        <v>16.455240382056708</v>
      </c>
      <c r="AC95" s="307">
        <f t="shared" si="419"/>
        <v>16.455240382056708</v>
      </c>
      <c r="AD95" s="307">
        <f t="shared" si="419"/>
        <v>16.455240382056708</v>
      </c>
      <c r="AE95" s="307">
        <f t="shared" si="419"/>
        <v>16.455240382056708</v>
      </c>
      <c r="AF95" s="307">
        <f t="shared" si="419"/>
        <v>16.455240382056708</v>
      </c>
      <c r="AG95" s="307">
        <f t="shared" si="419"/>
        <v>16.455240382056708</v>
      </c>
      <c r="AH95" s="307">
        <f t="shared" si="419"/>
        <v>16.455240382056708</v>
      </c>
      <c r="AI95" s="307">
        <f t="shared" si="419"/>
        <v>16.455240382056708</v>
      </c>
      <c r="AJ95" s="307">
        <f t="shared" si="419"/>
        <v>16.455240382056708</v>
      </c>
      <c r="AK95" s="306">
        <f t="shared" si="419"/>
        <v>16.455240382056708</v>
      </c>
      <c r="AL95" s="305">
        <f>AVERAGE(Z95:AK95)*1.05</f>
        <v>16.848335334299616</v>
      </c>
      <c r="AM95" s="307">
        <f t="shared" si="409"/>
        <v>16.848335334299616</v>
      </c>
      <c r="AN95" s="307">
        <f t="shared" si="409"/>
        <v>16.848335334299616</v>
      </c>
      <c r="AO95" s="307">
        <f t="shared" si="409"/>
        <v>16.848335334299616</v>
      </c>
      <c r="AP95" s="307">
        <f t="shared" si="409"/>
        <v>16.848335334299616</v>
      </c>
      <c r="AQ95" s="307">
        <f t="shared" si="409"/>
        <v>16.848335334299616</v>
      </c>
      <c r="AR95" s="307">
        <f t="shared" si="409"/>
        <v>16.848335334299616</v>
      </c>
      <c r="AS95" s="307">
        <f t="shared" si="409"/>
        <v>16.848335334299616</v>
      </c>
      <c r="AT95" s="307">
        <f t="shared" si="409"/>
        <v>16.848335334299616</v>
      </c>
      <c r="AU95" s="307">
        <f t="shared" si="409"/>
        <v>16.848335334299616</v>
      </c>
      <c r="AV95" s="307">
        <f t="shared" si="409"/>
        <v>16.848335334299616</v>
      </c>
      <c r="AW95" s="306">
        <f t="shared" si="409"/>
        <v>16.848335334299616</v>
      </c>
      <c r="AX95" s="305">
        <f>AVERAGE(AL95:AW95)*1.05</f>
        <v>17.690752101014596</v>
      </c>
      <c r="AY95" s="307">
        <f t="shared" si="410"/>
        <v>17.690752101014596</v>
      </c>
      <c r="AZ95" s="307">
        <f t="shared" si="410"/>
        <v>17.690752101014596</v>
      </c>
      <c r="BA95" s="307">
        <f t="shared" si="410"/>
        <v>17.690752101014596</v>
      </c>
      <c r="BB95" s="307">
        <f t="shared" si="410"/>
        <v>17.690752101014596</v>
      </c>
      <c r="BC95" s="307">
        <f t="shared" si="410"/>
        <v>17.690752101014596</v>
      </c>
      <c r="BD95" s="307">
        <f t="shared" si="410"/>
        <v>17.690752101014596</v>
      </c>
      <c r="BE95" s="307">
        <f t="shared" si="410"/>
        <v>17.690752101014596</v>
      </c>
      <c r="BF95" s="307">
        <f t="shared" si="410"/>
        <v>17.690752101014596</v>
      </c>
      <c r="BG95" s="307">
        <f t="shared" si="410"/>
        <v>17.690752101014596</v>
      </c>
      <c r="BH95" s="307">
        <f t="shared" si="410"/>
        <v>17.690752101014596</v>
      </c>
      <c r="BI95" s="306">
        <f t="shared" si="410"/>
        <v>17.690752101014596</v>
      </c>
      <c r="BJ95" s="305">
        <f t="shared" si="411"/>
        <v>18.752197227075474</v>
      </c>
      <c r="BK95" s="307">
        <f t="shared" si="412"/>
        <v>18.752197227075474</v>
      </c>
      <c r="BL95" s="307">
        <f t="shared" si="412"/>
        <v>18.752197227075474</v>
      </c>
      <c r="BM95" s="307">
        <f t="shared" si="412"/>
        <v>18.752197227075474</v>
      </c>
      <c r="BN95" s="307">
        <f t="shared" si="412"/>
        <v>18.752197227075474</v>
      </c>
      <c r="BO95" s="307">
        <f t="shared" si="412"/>
        <v>18.752197227075474</v>
      </c>
      <c r="BP95" s="307">
        <f t="shared" si="412"/>
        <v>18.752197227075474</v>
      </c>
      <c r="BQ95" s="307">
        <f t="shared" si="412"/>
        <v>18.752197227075474</v>
      </c>
      <c r="BR95" s="307">
        <f t="shared" si="412"/>
        <v>18.752197227075474</v>
      </c>
      <c r="BS95" s="307">
        <f t="shared" si="412"/>
        <v>18.752197227075474</v>
      </c>
      <c r="BT95" s="307">
        <f t="shared" si="412"/>
        <v>18.752197227075474</v>
      </c>
      <c r="BU95" s="306">
        <f t="shared" si="412"/>
        <v>18.752197227075474</v>
      </c>
      <c r="BV95" s="305">
        <f t="shared" si="413"/>
        <v>20.252373005241513</v>
      </c>
      <c r="BW95" s="307">
        <f t="shared" si="414"/>
        <v>20.252373005241513</v>
      </c>
      <c r="BX95" s="307">
        <f t="shared" si="414"/>
        <v>20.252373005241513</v>
      </c>
      <c r="BY95" s="307">
        <f t="shared" si="414"/>
        <v>20.252373005241513</v>
      </c>
      <c r="BZ95" s="307">
        <f t="shared" si="414"/>
        <v>20.252373005241513</v>
      </c>
      <c r="CA95" s="307">
        <f t="shared" si="414"/>
        <v>20.252373005241513</v>
      </c>
      <c r="CB95" s="307">
        <f t="shared" si="414"/>
        <v>20.252373005241513</v>
      </c>
      <c r="CC95" s="307">
        <f t="shared" si="414"/>
        <v>20.252373005241513</v>
      </c>
      <c r="CD95" s="307">
        <f t="shared" si="414"/>
        <v>20.252373005241513</v>
      </c>
      <c r="CE95" s="307">
        <f t="shared" si="414"/>
        <v>20.252373005241513</v>
      </c>
      <c r="CF95" s="307">
        <f t="shared" si="414"/>
        <v>20.252373005241513</v>
      </c>
      <c r="CG95" s="306">
        <f t="shared" si="414"/>
        <v>20.252373005241513</v>
      </c>
      <c r="CH95" s="305">
        <f t="shared" si="415"/>
        <v>22.07508657571325</v>
      </c>
      <c r="CI95" s="307">
        <f t="shared" si="416"/>
        <v>22.07508657571325</v>
      </c>
      <c r="CJ95" s="307">
        <f t="shared" si="416"/>
        <v>22.07508657571325</v>
      </c>
      <c r="CK95" s="307">
        <f t="shared" si="416"/>
        <v>22.07508657571325</v>
      </c>
      <c r="CL95" s="307">
        <f t="shared" si="416"/>
        <v>22.07508657571325</v>
      </c>
      <c r="CM95" s="307">
        <f t="shared" si="416"/>
        <v>22.07508657571325</v>
      </c>
      <c r="CN95" s="307">
        <f t="shared" si="416"/>
        <v>22.07508657571325</v>
      </c>
      <c r="CO95" s="307">
        <f t="shared" si="416"/>
        <v>22.07508657571325</v>
      </c>
      <c r="CP95" s="307">
        <f t="shared" si="416"/>
        <v>22.07508657571325</v>
      </c>
      <c r="CQ95" s="307">
        <f t="shared" si="416"/>
        <v>22.07508657571325</v>
      </c>
      <c r="CR95" s="307">
        <f t="shared" si="416"/>
        <v>22.07508657571325</v>
      </c>
      <c r="CS95" s="306">
        <f t="shared" si="416"/>
        <v>22.07508657571325</v>
      </c>
    </row>
    <row r="96" spans="1:97" s="175" customFormat="1" x14ac:dyDescent="0.25">
      <c r="A96" s="175" t="s">
        <v>8</v>
      </c>
      <c r="B96" s="175">
        <f t="shared" ref="B96:S96" si="422">IFERROR(B26/B74,"")</f>
        <v>6.8445471698113209</v>
      </c>
      <c r="C96" s="175">
        <f t="shared" si="422"/>
        <v>16.041604651162789</v>
      </c>
      <c r="D96" s="175">
        <f t="shared" si="422"/>
        <v>20.238</v>
      </c>
      <c r="E96" s="175">
        <f t="shared" si="422"/>
        <v>14.963740566037737</v>
      </c>
      <c r="F96" s="175">
        <f t="shared" si="422"/>
        <v>15.214456140350878</v>
      </c>
      <c r="G96" s="175">
        <f t="shared" si="422"/>
        <v>18.677173913043479</v>
      </c>
      <c r="H96" s="175">
        <f t="shared" si="422"/>
        <v>24.803630681818184</v>
      </c>
      <c r="I96" s="175">
        <f t="shared" si="422"/>
        <v>17.829767241379312</v>
      </c>
      <c r="J96" s="175">
        <f t="shared" si="422"/>
        <v>14.851494413407766</v>
      </c>
      <c r="K96" s="175">
        <f t="shared" si="422"/>
        <v>18.617431906614787</v>
      </c>
      <c r="L96" s="175">
        <f t="shared" si="422"/>
        <v>15.549158469945356</v>
      </c>
      <c r="M96" s="176">
        <f t="shared" si="422"/>
        <v>25.974134715025905</v>
      </c>
      <c r="N96" s="175">
        <f t="shared" si="422"/>
        <v>13.214505050505052</v>
      </c>
      <c r="O96" s="175">
        <f t="shared" si="422"/>
        <v>11.904695652173913</v>
      </c>
      <c r="P96" s="175">
        <f t="shared" si="422"/>
        <v>16.117408163265306</v>
      </c>
      <c r="Q96" s="175">
        <f t="shared" si="422"/>
        <v>26.57314024390244</v>
      </c>
      <c r="R96" s="175">
        <f t="shared" si="422"/>
        <v>20.15675641025641</v>
      </c>
      <c r="S96" s="175">
        <f t="shared" si="422"/>
        <v>17.996963855421686</v>
      </c>
      <c r="T96" s="175">
        <f t="shared" ref="T96:U96" si="423">IFERROR(T26/T74,"")</f>
        <v>16.161168421052629</v>
      </c>
      <c r="U96" s="175">
        <f t="shared" si="423"/>
        <v>19.8397734375</v>
      </c>
      <c r="V96" s="307">
        <v>18</v>
      </c>
      <c r="W96" s="307">
        <v>18</v>
      </c>
      <c r="X96" s="307">
        <v>18</v>
      </c>
      <c r="Y96" s="306">
        <v>18</v>
      </c>
      <c r="Z96" s="353">
        <v>14</v>
      </c>
      <c r="AA96" s="307">
        <v>14</v>
      </c>
      <c r="AB96" s="307">
        <v>16.04726020316436</v>
      </c>
      <c r="AC96" s="307">
        <f t="shared" si="419"/>
        <v>16.04726020316436</v>
      </c>
      <c r="AD96" s="307">
        <f t="shared" si="419"/>
        <v>16.04726020316436</v>
      </c>
      <c r="AE96" s="307">
        <f t="shared" si="419"/>
        <v>16.04726020316436</v>
      </c>
      <c r="AF96" s="307">
        <f t="shared" si="419"/>
        <v>16.04726020316436</v>
      </c>
      <c r="AG96" s="307">
        <f t="shared" si="419"/>
        <v>16.04726020316436</v>
      </c>
      <c r="AH96" s="307">
        <f t="shared" si="419"/>
        <v>16.04726020316436</v>
      </c>
      <c r="AI96" s="307">
        <f t="shared" si="419"/>
        <v>16.04726020316436</v>
      </c>
      <c r="AJ96" s="307">
        <f t="shared" si="419"/>
        <v>16.04726020316436</v>
      </c>
      <c r="AK96" s="306">
        <f t="shared" si="419"/>
        <v>16.04726020316436</v>
      </c>
      <c r="AL96" s="305">
        <f t="shared" ref="AL96:AL98" si="424">AVERAGE(Z96:AK96)*1.05</f>
        <v>16.491352677768816</v>
      </c>
      <c r="AM96" s="307">
        <f t="shared" si="409"/>
        <v>16.491352677768816</v>
      </c>
      <c r="AN96" s="307">
        <f t="shared" si="409"/>
        <v>16.491352677768816</v>
      </c>
      <c r="AO96" s="307">
        <f t="shared" si="409"/>
        <v>16.491352677768816</v>
      </c>
      <c r="AP96" s="307">
        <f t="shared" si="409"/>
        <v>16.491352677768816</v>
      </c>
      <c r="AQ96" s="307">
        <f t="shared" si="409"/>
        <v>16.491352677768816</v>
      </c>
      <c r="AR96" s="307">
        <f t="shared" si="409"/>
        <v>16.491352677768816</v>
      </c>
      <c r="AS96" s="307">
        <f t="shared" si="409"/>
        <v>16.491352677768816</v>
      </c>
      <c r="AT96" s="307">
        <f t="shared" si="409"/>
        <v>16.491352677768816</v>
      </c>
      <c r="AU96" s="307">
        <f t="shared" si="409"/>
        <v>16.491352677768816</v>
      </c>
      <c r="AV96" s="307">
        <f t="shared" si="409"/>
        <v>16.491352677768816</v>
      </c>
      <c r="AW96" s="306">
        <f t="shared" si="409"/>
        <v>16.491352677768816</v>
      </c>
      <c r="AX96" s="305">
        <f t="shared" ref="AX96:AX98" si="425">AVERAGE(AL96:AW96)*1.05</f>
        <v>17.315920311657258</v>
      </c>
      <c r="AY96" s="307">
        <f t="shared" si="410"/>
        <v>17.315920311657258</v>
      </c>
      <c r="AZ96" s="307">
        <f t="shared" si="410"/>
        <v>17.315920311657258</v>
      </c>
      <c r="BA96" s="307">
        <f t="shared" si="410"/>
        <v>17.315920311657258</v>
      </c>
      <c r="BB96" s="307">
        <f t="shared" si="410"/>
        <v>17.315920311657258</v>
      </c>
      <c r="BC96" s="307">
        <f t="shared" si="410"/>
        <v>17.315920311657258</v>
      </c>
      <c r="BD96" s="307">
        <f t="shared" si="410"/>
        <v>17.315920311657258</v>
      </c>
      <c r="BE96" s="307">
        <f t="shared" si="410"/>
        <v>17.315920311657258</v>
      </c>
      <c r="BF96" s="307">
        <f t="shared" si="410"/>
        <v>17.315920311657258</v>
      </c>
      <c r="BG96" s="307">
        <f t="shared" si="410"/>
        <v>17.315920311657258</v>
      </c>
      <c r="BH96" s="307">
        <f t="shared" si="410"/>
        <v>17.315920311657258</v>
      </c>
      <c r="BI96" s="306">
        <f t="shared" si="410"/>
        <v>17.315920311657258</v>
      </c>
      <c r="BJ96" s="305">
        <f t="shared" si="411"/>
        <v>18.354875530356697</v>
      </c>
      <c r="BK96" s="307">
        <f t="shared" si="412"/>
        <v>18.354875530356697</v>
      </c>
      <c r="BL96" s="307">
        <f t="shared" si="412"/>
        <v>18.354875530356697</v>
      </c>
      <c r="BM96" s="307">
        <f t="shared" si="412"/>
        <v>18.354875530356697</v>
      </c>
      <c r="BN96" s="307">
        <f t="shared" si="412"/>
        <v>18.354875530356697</v>
      </c>
      <c r="BO96" s="307">
        <f t="shared" si="412"/>
        <v>18.354875530356697</v>
      </c>
      <c r="BP96" s="307">
        <f t="shared" si="412"/>
        <v>18.354875530356697</v>
      </c>
      <c r="BQ96" s="307">
        <f t="shared" si="412"/>
        <v>18.354875530356697</v>
      </c>
      <c r="BR96" s="307">
        <f t="shared" si="412"/>
        <v>18.354875530356697</v>
      </c>
      <c r="BS96" s="307">
        <f t="shared" si="412"/>
        <v>18.354875530356697</v>
      </c>
      <c r="BT96" s="307">
        <f t="shared" si="412"/>
        <v>18.354875530356697</v>
      </c>
      <c r="BU96" s="306">
        <f t="shared" si="412"/>
        <v>18.354875530356697</v>
      </c>
      <c r="BV96" s="305">
        <f t="shared" si="413"/>
        <v>19.823265572785239</v>
      </c>
      <c r="BW96" s="307">
        <f t="shared" si="414"/>
        <v>19.823265572785239</v>
      </c>
      <c r="BX96" s="307">
        <f t="shared" si="414"/>
        <v>19.823265572785239</v>
      </c>
      <c r="BY96" s="307">
        <f t="shared" si="414"/>
        <v>19.823265572785239</v>
      </c>
      <c r="BZ96" s="307">
        <f t="shared" si="414"/>
        <v>19.823265572785239</v>
      </c>
      <c r="CA96" s="307">
        <f t="shared" si="414"/>
        <v>19.823265572785239</v>
      </c>
      <c r="CB96" s="307">
        <f t="shared" si="414"/>
        <v>19.823265572785239</v>
      </c>
      <c r="CC96" s="307">
        <f t="shared" si="414"/>
        <v>19.823265572785239</v>
      </c>
      <c r="CD96" s="307">
        <f t="shared" si="414"/>
        <v>19.823265572785239</v>
      </c>
      <c r="CE96" s="307">
        <f t="shared" si="414"/>
        <v>19.823265572785239</v>
      </c>
      <c r="CF96" s="307">
        <f t="shared" si="414"/>
        <v>19.823265572785239</v>
      </c>
      <c r="CG96" s="306">
        <f t="shared" si="414"/>
        <v>19.823265572785239</v>
      </c>
      <c r="CH96" s="305">
        <f t="shared" si="415"/>
        <v>21.607359474335908</v>
      </c>
      <c r="CI96" s="307">
        <f t="shared" si="416"/>
        <v>21.607359474335908</v>
      </c>
      <c r="CJ96" s="307">
        <f t="shared" si="416"/>
        <v>21.607359474335908</v>
      </c>
      <c r="CK96" s="307">
        <f t="shared" si="416"/>
        <v>21.607359474335908</v>
      </c>
      <c r="CL96" s="307">
        <f t="shared" si="416"/>
        <v>21.607359474335908</v>
      </c>
      <c r="CM96" s="307">
        <f t="shared" si="416"/>
        <v>21.607359474335908</v>
      </c>
      <c r="CN96" s="307">
        <f t="shared" si="416"/>
        <v>21.607359474335908</v>
      </c>
      <c r="CO96" s="307">
        <f t="shared" si="416"/>
        <v>21.607359474335908</v>
      </c>
      <c r="CP96" s="307">
        <f t="shared" si="416"/>
        <v>21.607359474335908</v>
      </c>
      <c r="CQ96" s="307">
        <f t="shared" si="416"/>
        <v>21.607359474335908</v>
      </c>
      <c r="CR96" s="307">
        <f t="shared" si="416"/>
        <v>21.607359474335908</v>
      </c>
      <c r="CS96" s="306">
        <f t="shared" si="416"/>
        <v>21.607359474335908</v>
      </c>
    </row>
    <row r="97" spans="1:97" s="175" customFormat="1" x14ac:dyDescent="0.25">
      <c r="A97" s="175" t="s">
        <v>1</v>
      </c>
      <c r="B97" s="175">
        <f t="shared" ref="B97:S97" si="426">IFERROR(B27/B75,"")</f>
        <v>11.2874</v>
      </c>
      <c r="C97" s="175">
        <f t="shared" si="426"/>
        <v>14.020820512820514</v>
      </c>
      <c r="D97" s="175">
        <f t="shared" si="426"/>
        <v>12.777671428571429</v>
      </c>
      <c r="E97" s="175">
        <f t="shared" si="426"/>
        <v>18.312116883116882</v>
      </c>
      <c r="F97" s="175">
        <f t="shared" si="426"/>
        <v>15.928777777777778</v>
      </c>
      <c r="G97" s="175">
        <f t="shared" si="426"/>
        <v>39.556892376681617</v>
      </c>
      <c r="H97" s="175">
        <f t="shared" si="426"/>
        <v>21.7843203125</v>
      </c>
      <c r="I97" s="175">
        <f t="shared" si="426"/>
        <v>15.157414893617021</v>
      </c>
      <c r="J97" s="175">
        <f t="shared" si="426"/>
        <v>22.009</v>
      </c>
      <c r="K97" s="175">
        <f t="shared" si="426"/>
        <v>25.130366666666664</v>
      </c>
      <c r="L97" s="175">
        <f t="shared" si="426"/>
        <v>19.058154676259029</v>
      </c>
      <c r="M97" s="176">
        <f t="shared" si="426"/>
        <v>20.556903914590784</v>
      </c>
      <c r="N97" s="175">
        <f t="shared" si="426"/>
        <v>14.951500000000001</v>
      </c>
      <c r="O97" s="175">
        <f t="shared" si="426"/>
        <v>14.628892857142857</v>
      </c>
      <c r="P97" s="175">
        <f t="shared" si="426"/>
        <v>17.62179674796748</v>
      </c>
      <c r="Q97" s="175">
        <f t="shared" si="426"/>
        <v>15.343121495327102</v>
      </c>
      <c r="R97" s="175">
        <f t="shared" si="426"/>
        <v>19.045999999999999</v>
      </c>
      <c r="S97" s="175">
        <f t="shared" si="426"/>
        <v>16.033900621118011</v>
      </c>
      <c r="T97" s="175">
        <f t="shared" ref="T97:U97" si="427">IFERROR(T27/T75,"")</f>
        <v>16.93796062992126</v>
      </c>
      <c r="U97" s="175">
        <f t="shared" si="427"/>
        <v>18.394604562737641</v>
      </c>
      <c r="V97" s="307">
        <v>16</v>
      </c>
      <c r="W97" s="307">
        <v>16</v>
      </c>
      <c r="X97" s="307">
        <v>16</v>
      </c>
      <c r="Y97" s="306">
        <v>16</v>
      </c>
      <c r="Z97" s="353">
        <v>14</v>
      </c>
      <c r="AA97" s="307">
        <v>14</v>
      </c>
      <c r="AB97" s="307">
        <v>16.135434310129622</v>
      </c>
      <c r="AC97" s="307">
        <f t="shared" si="419"/>
        <v>16.135434310129622</v>
      </c>
      <c r="AD97" s="307">
        <f t="shared" si="419"/>
        <v>16.135434310129622</v>
      </c>
      <c r="AE97" s="307">
        <f t="shared" si="419"/>
        <v>16.135434310129622</v>
      </c>
      <c r="AF97" s="307">
        <f t="shared" si="419"/>
        <v>16.135434310129622</v>
      </c>
      <c r="AG97" s="307">
        <f t="shared" si="419"/>
        <v>16.135434310129622</v>
      </c>
      <c r="AH97" s="307">
        <f t="shared" si="419"/>
        <v>16.135434310129622</v>
      </c>
      <c r="AI97" s="307">
        <f t="shared" si="419"/>
        <v>16.135434310129622</v>
      </c>
      <c r="AJ97" s="307">
        <f t="shared" si="419"/>
        <v>16.135434310129622</v>
      </c>
      <c r="AK97" s="306">
        <f t="shared" si="419"/>
        <v>16.135434310129622</v>
      </c>
      <c r="AL97" s="305">
        <f t="shared" si="424"/>
        <v>16.568505021363421</v>
      </c>
      <c r="AM97" s="307">
        <f t="shared" si="409"/>
        <v>16.568505021363421</v>
      </c>
      <c r="AN97" s="307">
        <f t="shared" si="409"/>
        <v>16.568505021363421</v>
      </c>
      <c r="AO97" s="307">
        <f t="shared" si="409"/>
        <v>16.568505021363421</v>
      </c>
      <c r="AP97" s="307">
        <f t="shared" si="409"/>
        <v>16.568505021363421</v>
      </c>
      <c r="AQ97" s="307">
        <f t="shared" si="409"/>
        <v>16.568505021363421</v>
      </c>
      <c r="AR97" s="307">
        <f t="shared" si="409"/>
        <v>16.568505021363421</v>
      </c>
      <c r="AS97" s="307">
        <f t="shared" si="409"/>
        <v>16.568505021363421</v>
      </c>
      <c r="AT97" s="307">
        <f t="shared" si="409"/>
        <v>16.568505021363421</v>
      </c>
      <c r="AU97" s="307">
        <f t="shared" si="409"/>
        <v>16.568505021363421</v>
      </c>
      <c r="AV97" s="307">
        <f t="shared" si="409"/>
        <v>16.568505021363421</v>
      </c>
      <c r="AW97" s="306">
        <f t="shared" si="409"/>
        <v>16.568505021363421</v>
      </c>
      <c r="AX97" s="305">
        <f t="shared" si="425"/>
        <v>17.396930272431593</v>
      </c>
      <c r="AY97" s="307">
        <f t="shared" si="410"/>
        <v>17.396930272431593</v>
      </c>
      <c r="AZ97" s="307">
        <f t="shared" si="410"/>
        <v>17.396930272431593</v>
      </c>
      <c r="BA97" s="307">
        <f t="shared" si="410"/>
        <v>17.396930272431593</v>
      </c>
      <c r="BB97" s="307">
        <f t="shared" si="410"/>
        <v>17.396930272431593</v>
      </c>
      <c r="BC97" s="307">
        <f t="shared" si="410"/>
        <v>17.396930272431593</v>
      </c>
      <c r="BD97" s="307">
        <f t="shared" si="410"/>
        <v>17.396930272431593</v>
      </c>
      <c r="BE97" s="307">
        <f t="shared" si="410"/>
        <v>17.396930272431593</v>
      </c>
      <c r="BF97" s="307">
        <f t="shared" si="410"/>
        <v>17.396930272431593</v>
      </c>
      <c r="BG97" s="307">
        <f t="shared" si="410"/>
        <v>17.396930272431593</v>
      </c>
      <c r="BH97" s="307">
        <f t="shared" si="410"/>
        <v>17.396930272431593</v>
      </c>
      <c r="BI97" s="306">
        <f t="shared" si="410"/>
        <v>17.396930272431593</v>
      </c>
      <c r="BJ97" s="305">
        <f t="shared" si="411"/>
        <v>18.440746088777495</v>
      </c>
      <c r="BK97" s="307">
        <f t="shared" si="412"/>
        <v>18.440746088777495</v>
      </c>
      <c r="BL97" s="307">
        <f t="shared" si="412"/>
        <v>18.440746088777495</v>
      </c>
      <c r="BM97" s="307">
        <f t="shared" si="412"/>
        <v>18.440746088777495</v>
      </c>
      <c r="BN97" s="307">
        <f t="shared" si="412"/>
        <v>18.440746088777495</v>
      </c>
      <c r="BO97" s="307">
        <f t="shared" si="412"/>
        <v>18.440746088777495</v>
      </c>
      <c r="BP97" s="307">
        <f t="shared" si="412"/>
        <v>18.440746088777495</v>
      </c>
      <c r="BQ97" s="307">
        <f t="shared" si="412"/>
        <v>18.440746088777495</v>
      </c>
      <c r="BR97" s="307">
        <f t="shared" si="412"/>
        <v>18.440746088777495</v>
      </c>
      <c r="BS97" s="307">
        <f t="shared" si="412"/>
        <v>18.440746088777495</v>
      </c>
      <c r="BT97" s="307">
        <f t="shared" si="412"/>
        <v>18.440746088777495</v>
      </c>
      <c r="BU97" s="306">
        <f t="shared" si="412"/>
        <v>18.440746088777495</v>
      </c>
      <c r="BV97" s="305">
        <f t="shared" si="413"/>
        <v>19.9160057758797</v>
      </c>
      <c r="BW97" s="307">
        <f t="shared" si="414"/>
        <v>19.9160057758797</v>
      </c>
      <c r="BX97" s="307">
        <f t="shared" si="414"/>
        <v>19.9160057758797</v>
      </c>
      <c r="BY97" s="307">
        <f t="shared" si="414"/>
        <v>19.9160057758797</v>
      </c>
      <c r="BZ97" s="307">
        <f t="shared" si="414"/>
        <v>19.9160057758797</v>
      </c>
      <c r="CA97" s="307">
        <f t="shared" si="414"/>
        <v>19.9160057758797</v>
      </c>
      <c r="CB97" s="307">
        <f t="shared" si="414"/>
        <v>19.9160057758797</v>
      </c>
      <c r="CC97" s="307">
        <f t="shared" si="414"/>
        <v>19.9160057758797</v>
      </c>
      <c r="CD97" s="307">
        <f t="shared" si="414"/>
        <v>19.9160057758797</v>
      </c>
      <c r="CE97" s="307">
        <f t="shared" si="414"/>
        <v>19.9160057758797</v>
      </c>
      <c r="CF97" s="307">
        <f t="shared" si="414"/>
        <v>19.9160057758797</v>
      </c>
      <c r="CG97" s="306">
        <f t="shared" si="414"/>
        <v>19.9160057758797</v>
      </c>
      <c r="CH97" s="305">
        <f t="shared" si="415"/>
        <v>21.708446295708878</v>
      </c>
      <c r="CI97" s="307">
        <f t="shared" si="416"/>
        <v>21.708446295708878</v>
      </c>
      <c r="CJ97" s="307">
        <f t="shared" si="416"/>
        <v>21.708446295708878</v>
      </c>
      <c r="CK97" s="307">
        <f t="shared" si="416"/>
        <v>21.708446295708878</v>
      </c>
      <c r="CL97" s="307">
        <f t="shared" si="416"/>
        <v>21.708446295708878</v>
      </c>
      <c r="CM97" s="307">
        <f t="shared" si="416"/>
        <v>21.708446295708878</v>
      </c>
      <c r="CN97" s="307">
        <f t="shared" si="416"/>
        <v>21.708446295708878</v>
      </c>
      <c r="CO97" s="307">
        <f t="shared" si="416"/>
        <v>21.708446295708878</v>
      </c>
      <c r="CP97" s="307">
        <f t="shared" si="416"/>
        <v>21.708446295708878</v>
      </c>
      <c r="CQ97" s="307">
        <f t="shared" si="416"/>
        <v>21.708446295708878</v>
      </c>
      <c r="CR97" s="307">
        <f t="shared" si="416"/>
        <v>21.708446295708878</v>
      </c>
      <c r="CS97" s="306">
        <f t="shared" si="416"/>
        <v>21.708446295708878</v>
      </c>
    </row>
    <row r="98" spans="1:97" s="175" customFormat="1" x14ac:dyDescent="0.25">
      <c r="A98" s="175" t="s">
        <v>2</v>
      </c>
      <c r="B98" s="175">
        <f t="shared" ref="B98:S98" si="428">IFERROR(B28/B76,"")</f>
        <v>13.929083333333333</v>
      </c>
      <c r="C98" s="175">
        <f t="shared" si="428"/>
        <v>20.834769230769229</v>
      </c>
      <c r="D98" s="175">
        <f t="shared" si="428"/>
        <v>25.093136363636361</v>
      </c>
      <c r="E98" s="175">
        <f t="shared" si="428"/>
        <v>21.55777777777778</v>
      </c>
      <c r="F98" s="175">
        <f t="shared" si="428"/>
        <v>18.706124999999997</v>
      </c>
      <c r="G98" s="175">
        <f t="shared" si="428"/>
        <v>23.125835820895524</v>
      </c>
      <c r="H98" s="175">
        <f t="shared" si="428"/>
        <v>19.168636363636367</v>
      </c>
      <c r="I98" s="175">
        <f t="shared" si="428"/>
        <v>17.002506024096387</v>
      </c>
      <c r="J98" s="175">
        <f t="shared" si="428"/>
        <v>45.677237500000004</v>
      </c>
      <c r="K98" s="175">
        <f t="shared" si="428"/>
        <v>-17.779970149253732</v>
      </c>
      <c r="L98" s="175">
        <f t="shared" si="428"/>
        <v>18.761503968253969</v>
      </c>
      <c r="M98" s="176">
        <f t="shared" si="428"/>
        <v>23.461231578947316</v>
      </c>
      <c r="N98" s="175">
        <f t="shared" si="428"/>
        <v>14.560658536585365</v>
      </c>
      <c r="O98" s="175">
        <f t="shared" si="428"/>
        <v>31.556590909090911</v>
      </c>
      <c r="P98" s="175">
        <f t="shared" si="428"/>
        <v>16.501870967741937</v>
      </c>
      <c r="Q98" s="175">
        <f t="shared" si="428"/>
        <v>17.242599999999999</v>
      </c>
      <c r="R98" s="175">
        <f t="shared" si="428"/>
        <v>19.434519999999999</v>
      </c>
      <c r="S98" s="175">
        <f t="shared" si="428"/>
        <v>15.77080844155844</v>
      </c>
      <c r="T98" s="175">
        <f t="shared" ref="T98:U98" si="429">IFERROR(T28/T76,"")</f>
        <v>16.020828282828283</v>
      </c>
      <c r="U98" s="175">
        <f t="shared" si="429"/>
        <v>17.467253333333336</v>
      </c>
      <c r="V98" s="307">
        <v>18</v>
      </c>
      <c r="W98" s="307">
        <v>18</v>
      </c>
      <c r="X98" s="307">
        <v>18</v>
      </c>
      <c r="Y98" s="306">
        <v>18</v>
      </c>
      <c r="Z98" s="353">
        <v>14</v>
      </c>
      <c r="AA98" s="307">
        <v>14</v>
      </c>
      <c r="AB98" s="307">
        <v>18.960699152673019</v>
      </c>
      <c r="AC98" s="307">
        <f t="shared" si="419"/>
        <v>18.960699152673019</v>
      </c>
      <c r="AD98" s="307">
        <f t="shared" si="419"/>
        <v>18.960699152673019</v>
      </c>
      <c r="AE98" s="307">
        <f t="shared" si="419"/>
        <v>18.960699152673019</v>
      </c>
      <c r="AF98" s="307">
        <f t="shared" si="419"/>
        <v>18.960699152673019</v>
      </c>
      <c r="AG98" s="307">
        <f t="shared" si="419"/>
        <v>18.960699152673019</v>
      </c>
      <c r="AH98" s="307">
        <f t="shared" si="419"/>
        <v>18.960699152673019</v>
      </c>
      <c r="AI98" s="307">
        <f t="shared" si="419"/>
        <v>18.960699152673019</v>
      </c>
      <c r="AJ98" s="307">
        <f t="shared" si="419"/>
        <v>18.960699152673019</v>
      </c>
      <c r="AK98" s="306">
        <f t="shared" si="419"/>
        <v>18.960699152673019</v>
      </c>
      <c r="AL98" s="305">
        <f t="shared" si="424"/>
        <v>19.040611758588888</v>
      </c>
      <c r="AM98" s="307">
        <f t="shared" si="409"/>
        <v>19.040611758588888</v>
      </c>
      <c r="AN98" s="307">
        <f t="shared" si="409"/>
        <v>19.040611758588888</v>
      </c>
      <c r="AO98" s="307">
        <f t="shared" si="409"/>
        <v>19.040611758588888</v>
      </c>
      <c r="AP98" s="307">
        <f t="shared" si="409"/>
        <v>19.040611758588888</v>
      </c>
      <c r="AQ98" s="307">
        <f t="shared" si="409"/>
        <v>19.040611758588888</v>
      </c>
      <c r="AR98" s="307">
        <f t="shared" si="409"/>
        <v>19.040611758588888</v>
      </c>
      <c r="AS98" s="307">
        <f t="shared" si="409"/>
        <v>19.040611758588888</v>
      </c>
      <c r="AT98" s="307">
        <f t="shared" si="409"/>
        <v>19.040611758588888</v>
      </c>
      <c r="AU98" s="307">
        <f t="shared" si="409"/>
        <v>19.040611758588888</v>
      </c>
      <c r="AV98" s="307">
        <f t="shared" si="409"/>
        <v>19.040611758588888</v>
      </c>
      <c r="AW98" s="306">
        <f t="shared" si="409"/>
        <v>19.040611758588888</v>
      </c>
      <c r="AX98" s="305">
        <f t="shared" si="425"/>
        <v>19.99264234651833</v>
      </c>
      <c r="AY98" s="307">
        <f t="shared" si="410"/>
        <v>19.99264234651833</v>
      </c>
      <c r="AZ98" s="307">
        <f t="shared" si="410"/>
        <v>19.99264234651833</v>
      </c>
      <c r="BA98" s="307">
        <f t="shared" si="410"/>
        <v>19.99264234651833</v>
      </c>
      <c r="BB98" s="307">
        <f t="shared" si="410"/>
        <v>19.99264234651833</v>
      </c>
      <c r="BC98" s="307">
        <f t="shared" si="410"/>
        <v>19.99264234651833</v>
      </c>
      <c r="BD98" s="307">
        <f t="shared" si="410"/>
        <v>19.99264234651833</v>
      </c>
      <c r="BE98" s="307">
        <f t="shared" si="410"/>
        <v>19.99264234651833</v>
      </c>
      <c r="BF98" s="307">
        <f t="shared" si="410"/>
        <v>19.99264234651833</v>
      </c>
      <c r="BG98" s="307">
        <f t="shared" si="410"/>
        <v>19.99264234651833</v>
      </c>
      <c r="BH98" s="307">
        <f t="shared" si="410"/>
        <v>19.99264234651833</v>
      </c>
      <c r="BI98" s="306">
        <f t="shared" si="410"/>
        <v>19.99264234651833</v>
      </c>
      <c r="BJ98" s="305">
        <f t="shared" si="411"/>
        <v>21.192200887309429</v>
      </c>
      <c r="BK98" s="307">
        <f t="shared" si="412"/>
        <v>21.192200887309429</v>
      </c>
      <c r="BL98" s="307">
        <f t="shared" si="412"/>
        <v>21.192200887309429</v>
      </c>
      <c r="BM98" s="307">
        <f t="shared" si="412"/>
        <v>21.192200887309429</v>
      </c>
      <c r="BN98" s="307">
        <f t="shared" si="412"/>
        <v>21.192200887309429</v>
      </c>
      <c r="BO98" s="307">
        <f t="shared" si="412"/>
        <v>21.192200887309429</v>
      </c>
      <c r="BP98" s="307">
        <f t="shared" si="412"/>
        <v>21.192200887309429</v>
      </c>
      <c r="BQ98" s="307">
        <f t="shared" si="412"/>
        <v>21.192200887309429</v>
      </c>
      <c r="BR98" s="307">
        <f t="shared" si="412"/>
        <v>21.192200887309429</v>
      </c>
      <c r="BS98" s="307">
        <f t="shared" si="412"/>
        <v>21.192200887309429</v>
      </c>
      <c r="BT98" s="307">
        <f t="shared" si="412"/>
        <v>21.192200887309429</v>
      </c>
      <c r="BU98" s="306">
        <f t="shared" si="412"/>
        <v>21.192200887309429</v>
      </c>
      <c r="BV98" s="305">
        <f t="shared" si="413"/>
        <v>22.88757695829419</v>
      </c>
      <c r="BW98" s="307">
        <f t="shared" si="414"/>
        <v>22.88757695829419</v>
      </c>
      <c r="BX98" s="307">
        <f t="shared" si="414"/>
        <v>22.88757695829419</v>
      </c>
      <c r="BY98" s="307">
        <f t="shared" si="414"/>
        <v>22.88757695829419</v>
      </c>
      <c r="BZ98" s="307">
        <f t="shared" si="414"/>
        <v>22.88757695829419</v>
      </c>
      <c r="CA98" s="307">
        <f t="shared" si="414"/>
        <v>22.88757695829419</v>
      </c>
      <c r="CB98" s="307">
        <f t="shared" si="414"/>
        <v>22.88757695829419</v>
      </c>
      <c r="CC98" s="307">
        <f t="shared" si="414"/>
        <v>22.88757695829419</v>
      </c>
      <c r="CD98" s="307">
        <f t="shared" si="414"/>
        <v>22.88757695829419</v>
      </c>
      <c r="CE98" s="307">
        <f t="shared" si="414"/>
        <v>22.88757695829419</v>
      </c>
      <c r="CF98" s="307">
        <f t="shared" si="414"/>
        <v>22.88757695829419</v>
      </c>
      <c r="CG98" s="306">
        <f t="shared" si="414"/>
        <v>22.88757695829419</v>
      </c>
      <c r="CH98" s="305">
        <f t="shared" si="415"/>
        <v>24.947458884540666</v>
      </c>
      <c r="CI98" s="307">
        <f t="shared" si="416"/>
        <v>24.947458884540666</v>
      </c>
      <c r="CJ98" s="307">
        <f t="shared" si="416"/>
        <v>24.947458884540666</v>
      </c>
      <c r="CK98" s="307">
        <f t="shared" si="416"/>
        <v>24.947458884540666</v>
      </c>
      <c r="CL98" s="307">
        <f t="shared" si="416"/>
        <v>24.947458884540666</v>
      </c>
      <c r="CM98" s="307">
        <f t="shared" si="416"/>
        <v>24.947458884540666</v>
      </c>
      <c r="CN98" s="307">
        <f t="shared" si="416"/>
        <v>24.947458884540666</v>
      </c>
      <c r="CO98" s="307">
        <f t="shared" si="416"/>
        <v>24.947458884540666</v>
      </c>
      <c r="CP98" s="307">
        <f t="shared" si="416"/>
        <v>24.947458884540666</v>
      </c>
      <c r="CQ98" s="307">
        <f t="shared" si="416"/>
        <v>24.947458884540666</v>
      </c>
      <c r="CR98" s="307">
        <f t="shared" si="416"/>
        <v>24.947458884540666</v>
      </c>
      <c r="CS98" s="306">
        <f t="shared" si="416"/>
        <v>24.947458884540666</v>
      </c>
    </row>
    <row r="99" spans="1:97" s="190" customFormat="1" x14ac:dyDescent="0.25">
      <c r="A99" s="190" t="s">
        <v>3</v>
      </c>
      <c r="B99" s="190">
        <f t="shared" ref="B99:X99" si="430">IFERROR(B29/B77,"")</f>
        <v>14.02</v>
      </c>
      <c r="C99" s="190">
        <f t="shared" si="430"/>
        <v>15.625955835962142</v>
      </c>
      <c r="D99" s="190">
        <f t="shared" si="430"/>
        <v>21.10266990291262</v>
      </c>
      <c r="E99" s="190">
        <f t="shared" si="430"/>
        <v>21.302693009118546</v>
      </c>
      <c r="F99" s="190">
        <f t="shared" si="430"/>
        <v>17.635987577639753</v>
      </c>
      <c r="G99" s="190">
        <f t="shared" si="430"/>
        <v>23.390156327543412</v>
      </c>
      <c r="H99" s="190">
        <f t="shared" si="430"/>
        <v>21.231783610755439</v>
      </c>
      <c r="I99" s="190">
        <f t="shared" si="430"/>
        <v>16.960227655986508</v>
      </c>
      <c r="J99" s="190">
        <f t="shared" si="430"/>
        <v>23.138451001053731</v>
      </c>
      <c r="K99" s="190">
        <f t="shared" si="430"/>
        <v>18.239158311345633</v>
      </c>
      <c r="L99" s="190">
        <f t="shared" si="430"/>
        <v>17.904116818558418</v>
      </c>
      <c r="M99" s="191">
        <f t="shared" si="430"/>
        <v>21.332745024875607</v>
      </c>
      <c r="N99" s="190">
        <f t="shared" si="430"/>
        <v>17.371126074498566</v>
      </c>
      <c r="O99" s="190">
        <f t="shared" si="430"/>
        <v>20.357589820359191</v>
      </c>
      <c r="P99" s="190">
        <f t="shared" si="430"/>
        <v>20.374723428571418</v>
      </c>
      <c r="Q99" s="190">
        <f t="shared" si="430"/>
        <v>22.610008652657601</v>
      </c>
      <c r="R99" s="190">
        <f>IFERROR(R29/R77,"")</f>
        <v>20.347913690476194</v>
      </c>
      <c r="S99" s="190">
        <f t="shared" si="430"/>
        <v>16.997334630350196</v>
      </c>
      <c r="T99" s="192">
        <f t="shared" si="430"/>
        <v>19.763958158995816</v>
      </c>
      <c r="U99" s="192">
        <f t="shared" si="430"/>
        <v>20.146645161290323</v>
      </c>
      <c r="V99" s="192">
        <f t="shared" si="430"/>
        <v>21.60224902170183</v>
      </c>
      <c r="W99" s="192">
        <f t="shared" si="430"/>
        <v>20.615162308036339</v>
      </c>
      <c r="X99" s="192">
        <f t="shared" si="430"/>
        <v>20.238041367730414</v>
      </c>
      <c r="Y99" s="193">
        <f>IFERROR(Y29/Y77,"")</f>
        <v>19.677044362340581</v>
      </c>
      <c r="Z99" s="190">
        <f>IFERROR(Z29/Z77,"")</f>
        <v>16.122751951853626</v>
      </c>
      <c r="AA99" s="190">
        <f t="shared" ref="AA99:CK99" si="431">IFERROR(AA29/AA77,"")</f>
        <v>16.177269449781793</v>
      </c>
      <c r="AB99" s="190">
        <f t="shared" si="431"/>
        <v>18.211662652029201</v>
      </c>
      <c r="AC99" s="190">
        <f t="shared" si="431"/>
        <v>18.095103945413555</v>
      </c>
      <c r="AD99" s="190">
        <f t="shared" si="431"/>
        <v>18.467174481291117</v>
      </c>
      <c r="AE99" s="190">
        <f t="shared" si="431"/>
        <v>18.223272606155973</v>
      </c>
      <c r="AF99" s="190">
        <f t="shared" si="431"/>
        <v>18.346729145352839</v>
      </c>
      <c r="AG99" s="190">
        <f t="shared" si="431"/>
        <v>18.299471702275845</v>
      </c>
      <c r="AH99" s="190">
        <f t="shared" si="431"/>
        <v>18.115862676568341</v>
      </c>
      <c r="AI99" s="190">
        <f t="shared" si="431"/>
        <v>18.186048350218773</v>
      </c>
      <c r="AJ99" s="190">
        <f t="shared" si="431"/>
        <v>18.148746822332793</v>
      </c>
      <c r="AK99" s="191">
        <f t="shared" si="431"/>
        <v>17.954937598922836</v>
      </c>
      <c r="AL99" s="190">
        <f t="shared" si="431"/>
        <v>18.596757640537874</v>
      </c>
      <c r="AM99" s="190">
        <f t="shared" si="431"/>
        <v>18.898862766512767</v>
      </c>
      <c r="AN99" s="190">
        <f t="shared" si="431"/>
        <v>18.457992055859581</v>
      </c>
      <c r="AO99" s="190">
        <f t="shared" si="431"/>
        <v>18.204713034206765</v>
      </c>
      <c r="AP99" s="190">
        <f t="shared" si="431"/>
        <v>18.542432690301748</v>
      </c>
      <c r="AQ99" s="190">
        <f t="shared" si="431"/>
        <v>18.329928525043254</v>
      </c>
      <c r="AR99" s="190">
        <f t="shared" si="431"/>
        <v>18.332848835682828</v>
      </c>
      <c r="AS99" s="190">
        <f t="shared" si="431"/>
        <v>18.303524062117734</v>
      </c>
      <c r="AT99" s="190">
        <f t="shared" si="431"/>
        <v>18.164586912965483</v>
      </c>
      <c r="AU99" s="190">
        <f t="shared" si="431"/>
        <v>18.186633204282021</v>
      </c>
      <c r="AV99" s="190">
        <f t="shared" si="431"/>
        <v>18.168892715603651</v>
      </c>
      <c r="AW99" s="191">
        <f t="shared" si="431"/>
        <v>18.096698092067001</v>
      </c>
      <c r="AX99" s="190">
        <f t="shared" si="431"/>
        <v>19.479910349962985</v>
      </c>
      <c r="AY99" s="190">
        <f t="shared" si="431"/>
        <v>19.855595382567955</v>
      </c>
      <c r="AZ99" s="190">
        <f t="shared" si="431"/>
        <v>19.396683769263582</v>
      </c>
      <c r="BA99" s="190">
        <f t="shared" si="431"/>
        <v>19.201854502117985</v>
      </c>
      <c r="BB99" s="190">
        <f t="shared" si="431"/>
        <v>19.618548701774277</v>
      </c>
      <c r="BC99" s="190">
        <f t="shared" si="431"/>
        <v>19.462625330300774</v>
      </c>
      <c r="BD99" s="190">
        <f t="shared" si="431"/>
        <v>19.462855239821685</v>
      </c>
      <c r="BE99" s="190">
        <f t="shared" si="431"/>
        <v>19.420613671889964</v>
      </c>
      <c r="BF99" s="190">
        <f t="shared" si="431"/>
        <v>19.305913868926396</v>
      </c>
      <c r="BG99" s="190">
        <f t="shared" si="431"/>
        <v>19.296298039868553</v>
      </c>
      <c r="BH99" s="190">
        <f t="shared" si="431"/>
        <v>19.259397087688946</v>
      </c>
      <c r="BI99" s="191">
        <f t="shared" si="431"/>
        <v>19.146469460321917</v>
      </c>
      <c r="BJ99" s="190">
        <f t="shared" si="431"/>
        <v>20.626630775862058</v>
      </c>
      <c r="BK99" s="190">
        <f t="shared" si="431"/>
        <v>20.968300098567816</v>
      </c>
      <c r="BL99" s="190">
        <f t="shared" si="431"/>
        <v>20.531168777766823</v>
      </c>
      <c r="BM99" s="190">
        <f t="shared" si="431"/>
        <v>20.314820810647976</v>
      </c>
      <c r="BN99" s="190">
        <f t="shared" si="431"/>
        <v>20.747010347134928</v>
      </c>
      <c r="BO99" s="190">
        <f t="shared" si="431"/>
        <v>20.647602715341232</v>
      </c>
      <c r="BP99" s="190">
        <f t="shared" si="431"/>
        <v>20.667226606760689</v>
      </c>
      <c r="BQ99" s="190">
        <f t="shared" si="431"/>
        <v>20.640750034564697</v>
      </c>
      <c r="BR99" s="190">
        <f t="shared" si="431"/>
        <v>20.587285754850537</v>
      </c>
      <c r="BS99" s="190">
        <f t="shared" si="431"/>
        <v>20.590937982097987</v>
      </c>
      <c r="BT99" s="190">
        <f t="shared" si="431"/>
        <v>20.558620540082067</v>
      </c>
      <c r="BU99" s="191">
        <f t="shared" si="431"/>
        <v>20.478955673886933</v>
      </c>
      <c r="BV99" s="190">
        <f t="shared" si="431"/>
        <v>22.28722919233876</v>
      </c>
      <c r="BW99" s="190">
        <f t="shared" si="431"/>
        <v>22.626591176954811</v>
      </c>
      <c r="BX99" s="190">
        <f t="shared" si="431"/>
        <v>22.159727276105048</v>
      </c>
      <c r="BY99" s="190">
        <f t="shared" si="431"/>
        <v>21.917035107067516</v>
      </c>
      <c r="BZ99" s="190">
        <f t="shared" si="431"/>
        <v>22.503939159290731</v>
      </c>
      <c r="CA99" s="190">
        <f t="shared" si="431"/>
        <v>22.378885606250016</v>
      </c>
      <c r="CB99" s="190">
        <f t="shared" si="431"/>
        <v>22.387447553309389</v>
      </c>
      <c r="CC99" s="190">
        <f t="shared" si="431"/>
        <v>22.352010811870311</v>
      </c>
      <c r="CD99" s="190">
        <f t="shared" si="431"/>
        <v>22.281286483281878</v>
      </c>
      <c r="CE99" s="190">
        <f t="shared" si="431"/>
        <v>22.26436808569505</v>
      </c>
      <c r="CF99" s="190">
        <f t="shared" si="431"/>
        <v>22.217420278052682</v>
      </c>
      <c r="CG99" s="191">
        <f t="shared" si="431"/>
        <v>22.11834565606183</v>
      </c>
      <c r="CH99" s="190">
        <f t="shared" si="431"/>
        <v>24.254975089819592</v>
      </c>
      <c r="CI99" s="190">
        <f t="shared" si="431"/>
        <v>24.621360890860664</v>
      </c>
      <c r="CJ99" s="190">
        <f t="shared" si="431"/>
        <v>24.110508839147471</v>
      </c>
      <c r="CK99" s="190">
        <f t="shared" si="431"/>
        <v>23.847334430072415</v>
      </c>
      <c r="CL99" s="190">
        <f t="shared" ref="CL99:CS99" si="432">IFERROR(CL29/CL77,"")</f>
        <v>24.483478839354159</v>
      </c>
      <c r="CM99" s="190">
        <f t="shared" si="432"/>
        <v>24.348316431701743</v>
      </c>
      <c r="CN99" s="190">
        <f t="shared" si="432"/>
        <v>24.363315678296942</v>
      </c>
      <c r="CO99" s="190">
        <f t="shared" si="432"/>
        <v>24.329741807296855</v>
      </c>
      <c r="CP99" s="190">
        <f t="shared" si="432"/>
        <v>24.254007564497662</v>
      </c>
      <c r="CQ99" s="190">
        <f t="shared" si="432"/>
        <v>24.237246792378219</v>
      </c>
      <c r="CR99" s="190">
        <f t="shared" si="432"/>
        <v>24.187677193866413</v>
      </c>
      <c r="CS99" s="191">
        <f t="shared" si="432"/>
        <v>24.079672816838361</v>
      </c>
    </row>
    <row r="101" spans="1:97" s="4" customFormat="1" x14ac:dyDescent="0.25">
      <c r="A101"/>
      <c r="B10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12"/>
    </row>
    <row r="102" spans="1:97" s="104" customFormat="1" x14ac:dyDescent="0.25">
      <c r="A102" s="104" t="s">
        <v>15</v>
      </c>
      <c r="B102" s="104">
        <f t="shared" ref="B102:BM102" si="433">B47</f>
        <v>42005</v>
      </c>
      <c r="C102" s="104">
        <f t="shared" si="433"/>
        <v>42036</v>
      </c>
      <c r="D102" s="104">
        <f t="shared" si="433"/>
        <v>42064</v>
      </c>
      <c r="E102" s="104">
        <f t="shared" si="433"/>
        <v>42095</v>
      </c>
      <c r="F102" s="104">
        <f t="shared" si="433"/>
        <v>42125</v>
      </c>
      <c r="G102" s="104">
        <f t="shared" si="433"/>
        <v>42156</v>
      </c>
      <c r="H102" s="104">
        <f t="shared" si="433"/>
        <v>42186</v>
      </c>
      <c r="I102" s="104">
        <f t="shared" si="433"/>
        <v>42217</v>
      </c>
      <c r="J102" s="104">
        <f t="shared" si="433"/>
        <v>42248</v>
      </c>
      <c r="K102" s="104">
        <f t="shared" si="433"/>
        <v>42278</v>
      </c>
      <c r="L102" s="104">
        <f t="shared" si="433"/>
        <v>42309</v>
      </c>
      <c r="M102" s="105">
        <f t="shared" si="433"/>
        <v>42339</v>
      </c>
      <c r="N102" s="104">
        <f t="shared" si="433"/>
        <v>42370</v>
      </c>
      <c r="O102" s="104">
        <f t="shared" si="433"/>
        <v>42401</v>
      </c>
      <c r="P102" s="104">
        <f t="shared" si="433"/>
        <v>42430</v>
      </c>
      <c r="Q102" s="104">
        <f t="shared" si="433"/>
        <v>42461</v>
      </c>
      <c r="R102" s="104">
        <f t="shared" si="433"/>
        <v>42491</v>
      </c>
      <c r="S102" s="104">
        <f t="shared" si="433"/>
        <v>42522</v>
      </c>
      <c r="T102" s="113">
        <f t="shared" si="433"/>
        <v>42552</v>
      </c>
      <c r="U102" s="113">
        <f t="shared" si="433"/>
        <v>42583</v>
      </c>
      <c r="V102" s="113">
        <f t="shared" si="433"/>
        <v>42614</v>
      </c>
      <c r="W102" s="113">
        <f t="shared" si="433"/>
        <v>42644</v>
      </c>
      <c r="X102" s="113">
        <f t="shared" si="433"/>
        <v>42675</v>
      </c>
      <c r="Y102" s="117">
        <f t="shared" si="433"/>
        <v>42705</v>
      </c>
      <c r="Z102" s="104">
        <f t="shared" si="433"/>
        <v>42752</v>
      </c>
      <c r="AA102" s="104">
        <f t="shared" si="433"/>
        <v>42783</v>
      </c>
      <c r="AB102" s="104">
        <f t="shared" si="433"/>
        <v>42811</v>
      </c>
      <c r="AC102" s="104">
        <f t="shared" si="433"/>
        <v>42842</v>
      </c>
      <c r="AD102" s="104">
        <f t="shared" si="433"/>
        <v>42872</v>
      </c>
      <c r="AE102" s="104">
        <f t="shared" si="433"/>
        <v>42903</v>
      </c>
      <c r="AF102" s="104">
        <f t="shared" si="433"/>
        <v>42933</v>
      </c>
      <c r="AG102" s="104">
        <f t="shared" si="433"/>
        <v>42964</v>
      </c>
      <c r="AH102" s="104">
        <f t="shared" si="433"/>
        <v>42995</v>
      </c>
      <c r="AI102" s="104">
        <f t="shared" si="433"/>
        <v>43025</v>
      </c>
      <c r="AJ102" s="104">
        <f t="shared" si="433"/>
        <v>43056</v>
      </c>
      <c r="AK102" s="105">
        <f t="shared" si="433"/>
        <v>43086</v>
      </c>
      <c r="AL102" s="104">
        <f t="shared" si="433"/>
        <v>43118</v>
      </c>
      <c r="AM102" s="104">
        <f t="shared" si="433"/>
        <v>43149</v>
      </c>
      <c r="AN102" s="104">
        <f t="shared" si="433"/>
        <v>43177</v>
      </c>
      <c r="AO102" s="104">
        <f t="shared" si="433"/>
        <v>43208</v>
      </c>
      <c r="AP102" s="104">
        <f t="shared" si="433"/>
        <v>43238</v>
      </c>
      <c r="AQ102" s="104">
        <f t="shared" si="433"/>
        <v>43269</v>
      </c>
      <c r="AR102" s="104">
        <f t="shared" si="433"/>
        <v>43299</v>
      </c>
      <c r="AS102" s="104">
        <f t="shared" si="433"/>
        <v>43330</v>
      </c>
      <c r="AT102" s="104">
        <f t="shared" si="433"/>
        <v>43361</v>
      </c>
      <c r="AU102" s="104">
        <f t="shared" si="433"/>
        <v>43391</v>
      </c>
      <c r="AV102" s="104">
        <f t="shared" si="433"/>
        <v>43422</v>
      </c>
      <c r="AW102" s="105">
        <f t="shared" si="433"/>
        <v>43452</v>
      </c>
      <c r="AX102" s="104">
        <f t="shared" si="433"/>
        <v>43483</v>
      </c>
      <c r="AY102" s="104">
        <f t="shared" si="433"/>
        <v>43514</v>
      </c>
      <c r="AZ102" s="104">
        <f t="shared" si="433"/>
        <v>43542</v>
      </c>
      <c r="BA102" s="104">
        <f t="shared" si="433"/>
        <v>43573</v>
      </c>
      <c r="BB102" s="104">
        <f t="shared" si="433"/>
        <v>43603</v>
      </c>
      <c r="BC102" s="104">
        <f t="shared" si="433"/>
        <v>43634</v>
      </c>
      <c r="BD102" s="104">
        <f t="shared" si="433"/>
        <v>43664</v>
      </c>
      <c r="BE102" s="104">
        <f t="shared" si="433"/>
        <v>43695</v>
      </c>
      <c r="BF102" s="104">
        <f t="shared" si="433"/>
        <v>43726</v>
      </c>
      <c r="BG102" s="104">
        <f t="shared" si="433"/>
        <v>43756</v>
      </c>
      <c r="BH102" s="104">
        <f t="shared" si="433"/>
        <v>43787</v>
      </c>
      <c r="BI102" s="105">
        <f t="shared" si="433"/>
        <v>43817</v>
      </c>
      <c r="BJ102" s="104">
        <f t="shared" si="433"/>
        <v>43848</v>
      </c>
      <c r="BK102" s="104">
        <f t="shared" si="433"/>
        <v>43879</v>
      </c>
      <c r="BL102" s="104">
        <f t="shared" si="433"/>
        <v>43908</v>
      </c>
      <c r="BM102" s="104">
        <f t="shared" si="433"/>
        <v>43939</v>
      </c>
      <c r="BN102" s="104">
        <f t="shared" ref="BN102:CS102" si="434">BN47</f>
        <v>43969</v>
      </c>
      <c r="BO102" s="104">
        <f t="shared" si="434"/>
        <v>44000</v>
      </c>
      <c r="BP102" s="104">
        <f t="shared" si="434"/>
        <v>44030</v>
      </c>
      <c r="BQ102" s="104">
        <f t="shared" si="434"/>
        <v>44061</v>
      </c>
      <c r="BR102" s="104">
        <f t="shared" si="434"/>
        <v>44092</v>
      </c>
      <c r="BS102" s="104">
        <f t="shared" si="434"/>
        <v>44122</v>
      </c>
      <c r="BT102" s="104">
        <f t="shared" si="434"/>
        <v>44153</v>
      </c>
      <c r="BU102" s="105">
        <f t="shared" si="434"/>
        <v>44183</v>
      </c>
      <c r="BV102" s="104">
        <f t="shared" si="434"/>
        <v>44214</v>
      </c>
      <c r="BW102" s="104">
        <f t="shared" si="434"/>
        <v>44245</v>
      </c>
      <c r="BX102" s="104">
        <f t="shared" si="434"/>
        <v>44273</v>
      </c>
      <c r="BY102" s="104">
        <f t="shared" si="434"/>
        <v>44304</v>
      </c>
      <c r="BZ102" s="104">
        <f t="shared" si="434"/>
        <v>44334</v>
      </c>
      <c r="CA102" s="104">
        <f t="shared" si="434"/>
        <v>44365</v>
      </c>
      <c r="CB102" s="104">
        <f t="shared" si="434"/>
        <v>44395</v>
      </c>
      <c r="CC102" s="104">
        <f t="shared" si="434"/>
        <v>44426</v>
      </c>
      <c r="CD102" s="104">
        <f t="shared" si="434"/>
        <v>44457</v>
      </c>
      <c r="CE102" s="104">
        <f t="shared" si="434"/>
        <v>44487</v>
      </c>
      <c r="CF102" s="104">
        <f t="shared" si="434"/>
        <v>44518</v>
      </c>
      <c r="CG102" s="105">
        <f t="shared" si="434"/>
        <v>44548</v>
      </c>
      <c r="CH102" s="104">
        <f t="shared" si="434"/>
        <v>44579</v>
      </c>
      <c r="CI102" s="104">
        <f t="shared" si="434"/>
        <v>44610</v>
      </c>
      <c r="CJ102" s="104">
        <f t="shared" si="434"/>
        <v>44638</v>
      </c>
      <c r="CK102" s="104">
        <f t="shared" si="434"/>
        <v>44669</v>
      </c>
      <c r="CL102" s="104">
        <f t="shared" si="434"/>
        <v>44699</v>
      </c>
      <c r="CM102" s="104">
        <f t="shared" si="434"/>
        <v>44730</v>
      </c>
      <c r="CN102" s="104">
        <f t="shared" si="434"/>
        <v>44760</v>
      </c>
      <c r="CO102" s="104">
        <f t="shared" si="434"/>
        <v>44791</v>
      </c>
      <c r="CP102" s="104">
        <f t="shared" si="434"/>
        <v>44822</v>
      </c>
      <c r="CQ102" s="104">
        <f t="shared" si="434"/>
        <v>44852</v>
      </c>
      <c r="CR102" s="104">
        <f t="shared" si="434"/>
        <v>44883</v>
      </c>
      <c r="CS102" s="105">
        <f t="shared" si="434"/>
        <v>44913</v>
      </c>
    </row>
    <row r="103" spans="1:97" s="4" customFormat="1" x14ac:dyDescent="0.25">
      <c r="A103" t="s">
        <v>4</v>
      </c>
      <c r="B103" s="6">
        <f t="shared" ref="B103:R103" si="435">IFERROR(B22/B48,"")</f>
        <v>54.589037037037038</v>
      </c>
      <c r="C103" s="6">
        <f t="shared" si="435"/>
        <v>43.132759999999998</v>
      </c>
      <c r="D103" s="6">
        <f t="shared" si="435"/>
        <v>109.23843333333333</v>
      </c>
      <c r="E103" s="6">
        <f t="shared" si="435"/>
        <v>114.25641666666668</v>
      </c>
      <c r="F103" s="6">
        <f t="shared" si="435"/>
        <v>61.449406976744193</v>
      </c>
      <c r="G103" s="6">
        <f t="shared" si="435"/>
        <v>103.33682926829269</v>
      </c>
      <c r="H103" s="6">
        <f t="shared" si="435"/>
        <v>127.94346052631579</v>
      </c>
      <c r="I103" s="6">
        <f t="shared" si="435"/>
        <v>55.790470588235294</v>
      </c>
      <c r="J103" s="6">
        <f t="shared" si="435"/>
        <v>113.71826041666667</v>
      </c>
      <c r="K103" s="6">
        <f t="shared" si="435"/>
        <v>96.227499999999765</v>
      </c>
      <c r="L103" s="6">
        <f t="shared" si="435"/>
        <v>83.915511904761914</v>
      </c>
      <c r="M103" s="102">
        <f t="shared" si="435"/>
        <v>144.86548809523785</v>
      </c>
      <c r="N103" s="6">
        <f t="shared" si="435"/>
        <v>47.795787878787877</v>
      </c>
      <c r="O103" s="6">
        <f t="shared" si="435"/>
        <v>51.392575757574846</v>
      </c>
      <c r="P103" s="6">
        <f t="shared" si="435"/>
        <v>77.766914893616814</v>
      </c>
      <c r="Q103" s="6">
        <f t="shared" si="435"/>
        <v>145.09344736842107</v>
      </c>
      <c r="R103" s="6">
        <f t="shared" si="435"/>
        <v>66.931810810810802</v>
      </c>
      <c r="S103" s="6">
        <f t="shared" ref="S103:U103" si="436">IFERROR(S22/S48,"")</f>
        <v>48.585928571428575</v>
      </c>
      <c r="T103" s="6">
        <f t="shared" si="436"/>
        <v>77.188612903225817</v>
      </c>
      <c r="U103" s="6">
        <f t="shared" si="436"/>
        <v>57.314128571428569</v>
      </c>
      <c r="V103" s="183">
        <f t="shared" ref="V103:Y103" si="437">IFERROR(V22/V48,"")</f>
        <v>108.00000000000003</v>
      </c>
      <c r="W103" s="183">
        <f t="shared" si="437"/>
        <v>96</v>
      </c>
      <c r="X103" s="183">
        <f t="shared" si="437"/>
        <v>102</v>
      </c>
      <c r="Y103" s="184">
        <f t="shared" si="437"/>
        <v>113.70956030270919</v>
      </c>
      <c r="Z103" s="4">
        <f t="shared" ref="Z103:CK103" si="438">IFERROR(Z22/Z48,"")</f>
        <v>42</v>
      </c>
      <c r="AA103" s="4">
        <f t="shared" si="438"/>
        <v>42</v>
      </c>
      <c r="AB103" s="4">
        <f t="shared" si="438"/>
        <v>84</v>
      </c>
      <c r="AC103" s="4">
        <f t="shared" si="438"/>
        <v>79.8</v>
      </c>
      <c r="AD103" s="4">
        <f t="shared" si="438"/>
        <v>108.00000000000001</v>
      </c>
      <c r="AE103" s="4">
        <f t="shared" si="438"/>
        <v>108</v>
      </c>
      <c r="AF103" s="4">
        <f t="shared" si="438"/>
        <v>102.60000000000001</v>
      </c>
      <c r="AG103" s="4">
        <f t="shared" si="438"/>
        <v>108</v>
      </c>
      <c r="AH103" s="4">
        <f t="shared" si="438"/>
        <v>108</v>
      </c>
      <c r="AI103" s="4">
        <f t="shared" si="438"/>
        <v>102.60000000000001</v>
      </c>
      <c r="AJ103" s="4">
        <f t="shared" si="438"/>
        <v>108.00000000000001</v>
      </c>
      <c r="AK103" s="108">
        <f t="shared" si="438"/>
        <v>108.00000000000001</v>
      </c>
      <c r="AL103" s="4">
        <f t="shared" si="438"/>
        <v>45.422999999999995</v>
      </c>
      <c r="AM103" s="4">
        <f t="shared" si="438"/>
        <v>44.981999999999992</v>
      </c>
      <c r="AN103" s="4">
        <f t="shared" si="438"/>
        <v>89.963999999999999</v>
      </c>
      <c r="AO103" s="4">
        <f t="shared" si="438"/>
        <v>85.465799999999987</v>
      </c>
      <c r="AP103" s="4">
        <f t="shared" si="438"/>
        <v>115.66800000000001</v>
      </c>
      <c r="AQ103" s="4">
        <f t="shared" si="438"/>
        <v>115.66800000000001</v>
      </c>
      <c r="AR103" s="4">
        <f t="shared" si="438"/>
        <v>112.03920000000001</v>
      </c>
      <c r="AS103" s="4">
        <f t="shared" si="438"/>
        <v>119.07000000000001</v>
      </c>
      <c r="AT103" s="4">
        <f t="shared" si="438"/>
        <v>119.07000000000002</v>
      </c>
      <c r="AU103" s="4">
        <f t="shared" si="438"/>
        <v>113.11650000000002</v>
      </c>
      <c r="AV103" s="4">
        <f t="shared" si="438"/>
        <v>119.07000000000001</v>
      </c>
      <c r="AW103" s="108">
        <f t="shared" si="438"/>
        <v>119.07000000000001</v>
      </c>
      <c r="AX103" s="4">
        <f t="shared" si="438"/>
        <v>51.032740500000003</v>
      </c>
      <c r="AY103" s="4">
        <f t="shared" si="438"/>
        <v>50.537277000000017</v>
      </c>
      <c r="AZ103" s="4">
        <f t="shared" si="438"/>
        <v>101.07455400000002</v>
      </c>
      <c r="BA103" s="4">
        <f t="shared" si="438"/>
        <v>96.02082630000001</v>
      </c>
      <c r="BB103" s="4">
        <f t="shared" si="438"/>
        <v>129.95299800000004</v>
      </c>
      <c r="BC103" s="4">
        <f t="shared" si="438"/>
        <v>129.95299800000004</v>
      </c>
      <c r="BD103" s="4">
        <f t="shared" si="438"/>
        <v>125.87604120000003</v>
      </c>
      <c r="BE103" s="4">
        <f t="shared" si="438"/>
        <v>133.77514500000004</v>
      </c>
      <c r="BF103" s="4">
        <f t="shared" si="438"/>
        <v>133.77514500000004</v>
      </c>
      <c r="BG103" s="4">
        <f t="shared" si="438"/>
        <v>127.08638775000004</v>
      </c>
      <c r="BH103" s="4">
        <f t="shared" si="438"/>
        <v>133.77514500000004</v>
      </c>
      <c r="BI103" s="108">
        <f t="shared" si="438"/>
        <v>133.77514500000004</v>
      </c>
      <c r="BJ103" s="4">
        <f t="shared" si="438"/>
        <v>55.717546077900003</v>
      </c>
      <c r="BK103" s="4">
        <f t="shared" si="438"/>
        <v>55.176599028600002</v>
      </c>
      <c r="BL103" s="4">
        <f t="shared" si="438"/>
        <v>110.35319805720002</v>
      </c>
      <c r="BM103" s="4">
        <f t="shared" si="438"/>
        <v>104.83553815434</v>
      </c>
      <c r="BN103" s="4">
        <f t="shared" si="438"/>
        <v>141.88268321640004</v>
      </c>
      <c r="BO103" s="4">
        <f t="shared" si="438"/>
        <v>141.88268321640004</v>
      </c>
      <c r="BP103" s="4">
        <f t="shared" si="438"/>
        <v>137.43146178216</v>
      </c>
      <c r="BQ103" s="4">
        <f t="shared" si="438"/>
        <v>146.055703311</v>
      </c>
      <c r="BR103" s="4">
        <f t="shared" si="438"/>
        <v>146.055703311</v>
      </c>
      <c r="BS103" s="4">
        <f t="shared" si="438"/>
        <v>138.75291814545002</v>
      </c>
      <c r="BT103" s="4">
        <f t="shared" si="438"/>
        <v>146.055703311</v>
      </c>
      <c r="BU103" s="108">
        <f t="shared" si="438"/>
        <v>146.055703311</v>
      </c>
      <c r="BV103" s="4">
        <f t="shared" si="438"/>
        <v>62.581947754697296</v>
      </c>
      <c r="BW103" s="4">
        <f t="shared" si="438"/>
        <v>61.974356028923545</v>
      </c>
      <c r="BX103" s="4">
        <f t="shared" si="438"/>
        <v>123.94871205784708</v>
      </c>
      <c r="BY103" s="4">
        <f t="shared" si="438"/>
        <v>117.75127645495471</v>
      </c>
      <c r="BZ103" s="4">
        <f t="shared" si="438"/>
        <v>159.36262978866054</v>
      </c>
      <c r="CA103" s="4">
        <f t="shared" si="438"/>
        <v>159.36262978866054</v>
      </c>
      <c r="CB103" s="4">
        <f t="shared" si="438"/>
        <v>154.36301787372213</v>
      </c>
      <c r="CC103" s="4">
        <f t="shared" si="438"/>
        <v>164.04976595891523</v>
      </c>
      <c r="CD103" s="4">
        <f t="shared" si="438"/>
        <v>164.04976595891523</v>
      </c>
      <c r="CE103" s="4">
        <f t="shared" si="438"/>
        <v>155.8472776609695</v>
      </c>
      <c r="CF103" s="4">
        <f t="shared" si="438"/>
        <v>164.04976595891526</v>
      </c>
      <c r="CG103" s="108">
        <f t="shared" si="438"/>
        <v>164.04976595891523</v>
      </c>
      <c r="CH103" s="4">
        <f t="shared" si="438"/>
        <v>71.62503920525107</v>
      </c>
      <c r="CI103" s="4">
        <f t="shared" si="438"/>
        <v>70.929650475103003</v>
      </c>
      <c r="CJ103" s="4">
        <f t="shared" si="438"/>
        <v>141.85930095020601</v>
      </c>
      <c r="CK103" s="4">
        <f t="shared" si="438"/>
        <v>134.76633590269569</v>
      </c>
      <c r="CL103" s="4">
        <f t="shared" ref="CL103:CS103" si="439">IFERROR(CL22/CL48,"")</f>
        <v>182.390529793122</v>
      </c>
      <c r="CM103" s="4">
        <f t="shared" si="439"/>
        <v>182.390529793122</v>
      </c>
      <c r="CN103" s="4">
        <f t="shared" si="439"/>
        <v>176.668473956475</v>
      </c>
      <c r="CO103" s="4">
        <f t="shared" si="439"/>
        <v>187.75495713997853</v>
      </c>
      <c r="CP103" s="4">
        <f t="shared" si="439"/>
        <v>187.75495713997853</v>
      </c>
      <c r="CQ103" s="4">
        <f t="shared" si="439"/>
        <v>178.36720928297962</v>
      </c>
      <c r="CR103" s="4">
        <f t="shared" si="439"/>
        <v>187.7549571399785</v>
      </c>
      <c r="CS103" s="108">
        <f t="shared" si="439"/>
        <v>187.7549571399785</v>
      </c>
    </row>
    <row r="104" spans="1:97" s="4" customFormat="1" x14ac:dyDescent="0.25">
      <c r="A104" t="s">
        <v>5</v>
      </c>
      <c r="B104" s="6">
        <f t="shared" ref="B104:R104" si="440">IFERROR(B23/B49,"")</f>
        <v>17.147088888888888</v>
      </c>
      <c r="C104" s="6">
        <f t="shared" si="440"/>
        <v>19.375399999999999</v>
      </c>
      <c r="D104" s="6">
        <f t="shared" si="440"/>
        <v>24.573680327868853</v>
      </c>
      <c r="E104" s="6">
        <f t="shared" si="440"/>
        <v>32.009684210526316</v>
      </c>
      <c r="F104" s="6">
        <f t="shared" si="440"/>
        <v>20.148123287671233</v>
      </c>
      <c r="G104" s="6">
        <f t="shared" si="440"/>
        <v>20.244962616822427</v>
      </c>
      <c r="H104" s="6">
        <f t="shared" si="440"/>
        <v>20.264042105263158</v>
      </c>
      <c r="I104" s="6">
        <f t="shared" si="440"/>
        <v>18.308789473684211</v>
      </c>
      <c r="J104" s="6">
        <f t="shared" si="440"/>
        <v>26.474759493670884</v>
      </c>
      <c r="K104" s="6">
        <f t="shared" si="440"/>
        <v>21.868633802816902</v>
      </c>
      <c r="L104" s="6">
        <f t="shared" si="440"/>
        <v>24.755850000000002</v>
      </c>
      <c r="M104" s="102">
        <f t="shared" si="440"/>
        <v>50.02414782608696</v>
      </c>
      <c r="N104" s="6">
        <f t="shared" si="440"/>
        <v>23.961615384615381</v>
      </c>
      <c r="O104" s="6">
        <f t="shared" si="440"/>
        <v>21.57617391304348</v>
      </c>
      <c r="P104" s="6">
        <f t="shared" si="440"/>
        <v>41.030131578947369</v>
      </c>
      <c r="Q104" s="6">
        <f t="shared" si="440"/>
        <v>32.587985507246373</v>
      </c>
      <c r="R104" s="6">
        <f t="shared" si="440"/>
        <v>22.583500000000001</v>
      </c>
      <c r="S104" s="6">
        <f t="shared" ref="S104:U104" si="441">IFERROR(S23/S49,"")</f>
        <v>25.141456896551723</v>
      </c>
      <c r="T104" s="6">
        <f t="shared" si="441"/>
        <v>23.047924050632911</v>
      </c>
      <c r="U104" s="6">
        <f t="shared" si="441"/>
        <v>30.768386666666665</v>
      </c>
      <c r="V104" s="183">
        <f t="shared" ref="V104:Y104" si="442">IFERROR(V23/V49,"")</f>
        <v>30.600000000000005</v>
      </c>
      <c r="W104" s="183">
        <f t="shared" si="442"/>
        <v>28.900000000000002</v>
      </c>
      <c r="X104" s="183">
        <f t="shared" si="442"/>
        <v>30.599999999999998</v>
      </c>
      <c r="Y104" s="184">
        <f t="shared" si="442"/>
        <v>30.6</v>
      </c>
      <c r="Z104" s="4">
        <f t="shared" ref="Z104:CK104" si="443">IFERROR(Z23/Z49,"")</f>
        <v>19.599999999999998</v>
      </c>
      <c r="AA104" s="4">
        <f t="shared" si="443"/>
        <v>19.599999999999998</v>
      </c>
      <c r="AB104" s="4">
        <f t="shared" si="443"/>
        <v>23.296000000000003</v>
      </c>
      <c r="AC104" s="4">
        <f t="shared" si="443"/>
        <v>22.1312</v>
      </c>
      <c r="AD104" s="4">
        <f t="shared" si="443"/>
        <v>26.208000000000002</v>
      </c>
      <c r="AE104" s="4">
        <f t="shared" si="443"/>
        <v>26.208000000000002</v>
      </c>
      <c r="AF104" s="4">
        <f t="shared" si="443"/>
        <v>24.897600000000004</v>
      </c>
      <c r="AG104" s="4">
        <f t="shared" si="443"/>
        <v>26.208000000000002</v>
      </c>
      <c r="AH104" s="4">
        <f t="shared" si="443"/>
        <v>26.208000000000002</v>
      </c>
      <c r="AI104" s="4">
        <f t="shared" si="443"/>
        <v>24.897599999999997</v>
      </c>
      <c r="AJ104" s="4">
        <f t="shared" si="443"/>
        <v>26.208000000000002</v>
      </c>
      <c r="AK104" s="108">
        <f t="shared" si="443"/>
        <v>26.208000000000002</v>
      </c>
      <c r="AL104" s="4">
        <f t="shared" si="443"/>
        <v>20.860933333333335</v>
      </c>
      <c r="AM104" s="4">
        <f t="shared" si="443"/>
        <v>20.658400000000004</v>
      </c>
      <c r="AN104" s="4">
        <f t="shared" si="443"/>
        <v>23.609600000000007</v>
      </c>
      <c r="AO104" s="4">
        <f t="shared" si="443"/>
        <v>22.429120000000005</v>
      </c>
      <c r="AP104" s="4">
        <f t="shared" si="443"/>
        <v>26.560800000000004</v>
      </c>
      <c r="AQ104" s="4">
        <f t="shared" si="443"/>
        <v>26.560800000000004</v>
      </c>
      <c r="AR104" s="4">
        <f t="shared" si="443"/>
        <v>25.727520000000005</v>
      </c>
      <c r="AS104" s="4">
        <f t="shared" si="443"/>
        <v>27.342000000000002</v>
      </c>
      <c r="AT104" s="4">
        <f t="shared" si="443"/>
        <v>27.342000000000002</v>
      </c>
      <c r="AU104" s="4">
        <f t="shared" si="443"/>
        <v>25.974900000000005</v>
      </c>
      <c r="AV104" s="4">
        <f t="shared" si="443"/>
        <v>27.342000000000009</v>
      </c>
      <c r="AW104" s="108">
        <f t="shared" si="443"/>
        <v>27.342000000000006</v>
      </c>
      <c r="AX104" s="4">
        <f t="shared" si="443"/>
        <v>22.999179000000005</v>
      </c>
      <c r="AY104" s="4">
        <f t="shared" si="443"/>
        <v>22.775886000000003</v>
      </c>
      <c r="AZ104" s="4">
        <f t="shared" si="443"/>
        <v>26.02958400000001</v>
      </c>
      <c r="BA104" s="4">
        <f t="shared" si="443"/>
        <v>24.728104800000004</v>
      </c>
      <c r="BB104" s="4">
        <f t="shared" si="443"/>
        <v>29.28328200000001</v>
      </c>
      <c r="BC104" s="4">
        <f t="shared" si="443"/>
        <v>29.28328200000001</v>
      </c>
      <c r="BD104" s="4">
        <f t="shared" si="443"/>
        <v>28.364590800000006</v>
      </c>
      <c r="BE104" s="4">
        <f t="shared" si="443"/>
        <v>30.144555000000011</v>
      </c>
      <c r="BF104" s="4">
        <f t="shared" si="443"/>
        <v>30.144555000000011</v>
      </c>
      <c r="BG104" s="4">
        <f t="shared" si="443"/>
        <v>28.637327250000013</v>
      </c>
      <c r="BH104" s="4">
        <f t="shared" si="443"/>
        <v>30.144555000000011</v>
      </c>
      <c r="BI104" s="108">
        <f t="shared" si="443"/>
        <v>30.144555000000008</v>
      </c>
      <c r="BJ104" s="4">
        <f t="shared" si="443"/>
        <v>25.110503632200004</v>
      </c>
      <c r="BK104" s="4">
        <f t="shared" si="443"/>
        <v>24.866712334800003</v>
      </c>
      <c r="BL104" s="4">
        <f t="shared" si="443"/>
        <v>28.419099811200009</v>
      </c>
      <c r="BM104" s="4">
        <f t="shared" si="443"/>
        <v>26.998144820640011</v>
      </c>
      <c r="BN104" s="4">
        <f t="shared" si="443"/>
        <v>31.971487287600006</v>
      </c>
      <c r="BO104" s="4">
        <f t="shared" si="443"/>
        <v>31.971487287600009</v>
      </c>
      <c r="BP104" s="4">
        <f t="shared" si="443"/>
        <v>30.968460235440006</v>
      </c>
      <c r="BQ104" s="4">
        <f t="shared" si="443"/>
        <v>32.911825149000002</v>
      </c>
      <c r="BR104" s="4">
        <f t="shared" si="443"/>
        <v>32.911825149000002</v>
      </c>
      <c r="BS104" s="4">
        <f t="shared" si="443"/>
        <v>31.266233891550005</v>
      </c>
      <c r="BT104" s="4">
        <f t="shared" si="443"/>
        <v>32.911825149000009</v>
      </c>
      <c r="BU104" s="108">
        <f t="shared" si="443"/>
        <v>32.911825149000002</v>
      </c>
      <c r="BV104" s="4">
        <f t="shared" si="443"/>
        <v>28.204117679687052</v>
      </c>
      <c r="BW104" s="4">
        <f t="shared" si="443"/>
        <v>27.930291294447375</v>
      </c>
      <c r="BX104" s="4">
        <f t="shared" si="443"/>
        <v>31.920332907939862</v>
      </c>
      <c r="BY104" s="4">
        <f t="shared" si="443"/>
        <v>30.324316262542862</v>
      </c>
      <c r="BZ104" s="4">
        <f t="shared" si="443"/>
        <v>35.910374521432338</v>
      </c>
      <c r="CA104" s="4">
        <f t="shared" si="443"/>
        <v>35.910374521432338</v>
      </c>
      <c r="CB104" s="4">
        <f t="shared" si="443"/>
        <v>34.783774536446224</v>
      </c>
      <c r="CC104" s="4">
        <f t="shared" si="443"/>
        <v>36.966562007356821</v>
      </c>
      <c r="CD104" s="4">
        <f t="shared" si="443"/>
        <v>36.966562007356814</v>
      </c>
      <c r="CE104" s="4">
        <f t="shared" si="443"/>
        <v>35.118233906988976</v>
      </c>
      <c r="CF104" s="4">
        <f t="shared" si="443"/>
        <v>36.966562007356814</v>
      </c>
      <c r="CG104" s="108">
        <f t="shared" si="443"/>
        <v>36.966562007356814</v>
      </c>
      <c r="CH104" s="4">
        <f t="shared" si="443"/>
        <v>32.279612684401826</v>
      </c>
      <c r="CI104" s="4">
        <f t="shared" si="443"/>
        <v>31.966218386495015</v>
      </c>
      <c r="CJ104" s="4">
        <f t="shared" si="443"/>
        <v>36.532821013137166</v>
      </c>
      <c r="CK104" s="4">
        <f t="shared" si="443"/>
        <v>34.706179962480306</v>
      </c>
      <c r="CL104" s="4">
        <f t="shared" ref="CL104:CS104" si="444">IFERROR(CL23/CL49,"")</f>
        <v>41.099423639779303</v>
      </c>
      <c r="CM104" s="4">
        <f t="shared" si="444"/>
        <v>41.099423639779303</v>
      </c>
      <c r="CN104" s="4">
        <f t="shared" si="444"/>
        <v>39.810029956962694</v>
      </c>
      <c r="CO104" s="4">
        <f t="shared" si="444"/>
        <v>42.308230217419876</v>
      </c>
      <c r="CP104" s="4">
        <f t="shared" si="444"/>
        <v>42.308230217419869</v>
      </c>
      <c r="CQ104" s="4">
        <f t="shared" si="444"/>
        <v>40.192818706548884</v>
      </c>
      <c r="CR104" s="4">
        <f t="shared" si="444"/>
        <v>42.308230217419876</v>
      </c>
      <c r="CS104" s="108">
        <f t="shared" si="444"/>
        <v>42.308230217419876</v>
      </c>
    </row>
    <row r="105" spans="1:97" s="4" customFormat="1" x14ac:dyDescent="0.25">
      <c r="A105" t="s">
        <v>6</v>
      </c>
      <c r="B105" s="6">
        <f t="shared" ref="B105:R105" si="445">IFERROR(B24/B50,"")</f>
        <v>15.545366666666666</v>
      </c>
      <c r="C105" s="6">
        <f t="shared" si="445"/>
        <v>20.465333333333309</v>
      </c>
      <c r="D105" s="6">
        <f t="shared" si="445"/>
        <v>48.81733333333333</v>
      </c>
      <c r="E105" s="6">
        <f t="shared" si="445"/>
        <v>29.667458333333329</v>
      </c>
      <c r="F105" s="6">
        <f t="shared" si="445"/>
        <v>23.4378125</v>
      </c>
      <c r="G105" s="6">
        <f t="shared" si="445"/>
        <v>28.472084507042254</v>
      </c>
      <c r="H105" s="6">
        <f t="shared" si="445"/>
        <v>21.329810126582281</v>
      </c>
      <c r="I105" s="6">
        <f t="shared" si="445"/>
        <v>24.30865306122449</v>
      </c>
      <c r="J105" s="6">
        <f t="shared" si="445"/>
        <v>33.530460317460317</v>
      </c>
      <c r="K105" s="6">
        <f t="shared" si="445"/>
        <v>29.761333333333333</v>
      </c>
      <c r="L105" s="6">
        <f t="shared" si="445"/>
        <v>29.996208333333332</v>
      </c>
      <c r="M105" s="102">
        <f t="shared" si="445"/>
        <v>29.433895999999919</v>
      </c>
      <c r="N105" s="6">
        <f t="shared" si="445"/>
        <v>26.115378378378352</v>
      </c>
      <c r="O105" s="6">
        <f t="shared" si="445"/>
        <v>21.805928571428574</v>
      </c>
      <c r="P105" s="6">
        <f t="shared" si="445"/>
        <v>45.088999999999999</v>
      </c>
      <c r="Q105" s="6">
        <f t="shared" si="445"/>
        <v>28.209689655172411</v>
      </c>
      <c r="R105" s="6">
        <f t="shared" si="445"/>
        <v>33.063355932203393</v>
      </c>
      <c r="S105" s="6">
        <f t="shared" ref="S105:U105" si="446">IFERROR(S24/S50,"")</f>
        <v>32.315014705882348</v>
      </c>
      <c r="T105" s="6">
        <f t="shared" si="446"/>
        <v>22.458458823529412</v>
      </c>
      <c r="U105" s="6">
        <f t="shared" si="446"/>
        <v>17.160142857142858</v>
      </c>
      <c r="V105" s="183">
        <f t="shared" ref="V105:Y105" si="447">IFERROR(V24/V50,"")</f>
        <v>32.299999999999997</v>
      </c>
      <c r="W105" s="183">
        <f t="shared" si="447"/>
        <v>30.6</v>
      </c>
      <c r="X105" s="183">
        <f t="shared" si="447"/>
        <v>30.6</v>
      </c>
      <c r="Y105" s="184">
        <f t="shared" si="447"/>
        <v>34</v>
      </c>
      <c r="Z105" s="4">
        <f t="shared" ref="Z105:CK105" si="448">IFERROR(Z24/Z50,"")</f>
        <v>19.599999999999998</v>
      </c>
      <c r="AA105" s="4">
        <f t="shared" si="448"/>
        <v>19.599999999999998</v>
      </c>
      <c r="AB105" s="4">
        <f t="shared" si="448"/>
        <v>29.325635304355885</v>
      </c>
      <c r="AC105" s="4">
        <f t="shared" si="448"/>
        <v>27.859353539138091</v>
      </c>
      <c r="AD105" s="4">
        <f t="shared" si="448"/>
        <v>29.325635304355885</v>
      </c>
      <c r="AE105" s="4">
        <f t="shared" si="448"/>
        <v>29.325635304355885</v>
      </c>
      <c r="AF105" s="4">
        <f t="shared" si="448"/>
        <v>27.859353539138088</v>
      </c>
      <c r="AG105" s="4">
        <f t="shared" si="448"/>
        <v>29.325635304355885</v>
      </c>
      <c r="AH105" s="4">
        <f t="shared" si="448"/>
        <v>29.325635304355881</v>
      </c>
      <c r="AI105" s="4">
        <f t="shared" si="448"/>
        <v>27.859353539138088</v>
      </c>
      <c r="AJ105" s="4">
        <f t="shared" si="448"/>
        <v>29.325635304355885</v>
      </c>
      <c r="AK105" s="108">
        <f t="shared" si="448"/>
        <v>29.325635304355878</v>
      </c>
      <c r="AL105" s="4">
        <f t="shared" si="448"/>
        <v>21.911844784597008</v>
      </c>
      <c r="AM105" s="4">
        <f t="shared" si="448"/>
        <v>21.699108427464999</v>
      </c>
      <c r="AN105" s="4">
        <f t="shared" si="448"/>
        <v>29.448790008702499</v>
      </c>
      <c r="AO105" s="4">
        <f t="shared" si="448"/>
        <v>27.976350508267377</v>
      </c>
      <c r="AP105" s="4">
        <f t="shared" si="448"/>
        <v>29.448790008702503</v>
      </c>
      <c r="AQ105" s="4">
        <f t="shared" si="448"/>
        <v>29.448790008702499</v>
      </c>
      <c r="AR105" s="4">
        <f t="shared" si="448"/>
        <v>28.524906400586342</v>
      </c>
      <c r="AS105" s="4">
        <f t="shared" si="448"/>
        <v>30.314930891311395</v>
      </c>
      <c r="AT105" s="4">
        <f t="shared" si="448"/>
        <v>30.314930891311391</v>
      </c>
      <c r="AU105" s="4">
        <f t="shared" si="448"/>
        <v>28.799184346745829</v>
      </c>
      <c r="AV105" s="4">
        <f t="shared" si="448"/>
        <v>30.314930891311395</v>
      </c>
      <c r="AW105" s="108">
        <f t="shared" si="448"/>
        <v>30.314930891311395</v>
      </c>
      <c r="AX105" s="4">
        <f t="shared" si="448"/>
        <v>24.157808875018205</v>
      </c>
      <c r="AY105" s="4">
        <f t="shared" si="448"/>
        <v>23.923267041280162</v>
      </c>
      <c r="AZ105" s="4">
        <f t="shared" si="448"/>
        <v>32.467290984594506</v>
      </c>
      <c r="BA105" s="4">
        <f t="shared" si="448"/>
        <v>30.843926435364779</v>
      </c>
      <c r="BB105" s="4">
        <f t="shared" si="448"/>
        <v>32.467290984594506</v>
      </c>
      <c r="BC105" s="4">
        <f t="shared" si="448"/>
        <v>32.467290984594506</v>
      </c>
      <c r="BD105" s="4">
        <f t="shared" si="448"/>
        <v>31.448709306646446</v>
      </c>
      <c r="BE105" s="4">
        <f t="shared" si="448"/>
        <v>33.422211307670821</v>
      </c>
      <c r="BF105" s="4">
        <f t="shared" si="448"/>
        <v>33.422211307670814</v>
      </c>
      <c r="BG105" s="4">
        <f t="shared" si="448"/>
        <v>31.751100742287278</v>
      </c>
      <c r="BH105" s="4">
        <f t="shared" si="448"/>
        <v>33.422211307670814</v>
      </c>
      <c r="BI105" s="108">
        <f t="shared" si="448"/>
        <v>33.422211307670814</v>
      </c>
      <c r="BJ105" s="4">
        <f t="shared" si="448"/>
        <v>26.375495729744873</v>
      </c>
      <c r="BK105" s="4">
        <f t="shared" si="448"/>
        <v>26.119422955669677</v>
      </c>
      <c r="BL105" s="4">
        <f t="shared" si="448"/>
        <v>35.447788296980278</v>
      </c>
      <c r="BM105" s="4">
        <f t="shared" si="448"/>
        <v>33.675398882131269</v>
      </c>
      <c r="BN105" s="4">
        <f t="shared" si="448"/>
        <v>35.447788296980271</v>
      </c>
      <c r="BO105" s="4">
        <f t="shared" si="448"/>
        <v>35.447788296980271</v>
      </c>
      <c r="BP105" s="4">
        <f t="shared" si="448"/>
        <v>34.335700820996585</v>
      </c>
      <c r="BQ105" s="4">
        <f t="shared" si="448"/>
        <v>36.49037030571499</v>
      </c>
      <c r="BR105" s="4">
        <f t="shared" si="448"/>
        <v>36.49037030571499</v>
      </c>
      <c r="BS105" s="4">
        <f t="shared" si="448"/>
        <v>34.665851790429251</v>
      </c>
      <c r="BT105" s="4">
        <f t="shared" si="448"/>
        <v>36.49037030571499</v>
      </c>
      <c r="BU105" s="108">
        <f t="shared" si="448"/>
        <v>36.49037030571499</v>
      </c>
      <c r="BV105" s="4">
        <f t="shared" si="448"/>
        <v>29.62495680364944</v>
      </c>
      <c r="BW105" s="4">
        <f t="shared" si="448"/>
        <v>29.337335863808189</v>
      </c>
      <c r="BX105" s="4">
        <f t="shared" si="448"/>
        <v>39.81495581516824</v>
      </c>
      <c r="BY105" s="4">
        <f t="shared" si="448"/>
        <v>37.824208024409842</v>
      </c>
      <c r="BZ105" s="4">
        <f t="shared" si="448"/>
        <v>39.814955815168247</v>
      </c>
      <c r="CA105" s="4">
        <f t="shared" si="448"/>
        <v>39.814955815168247</v>
      </c>
      <c r="CB105" s="4">
        <f t="shared" si="448"/>
        <v>38.565859162143369</v>
      </c>
      <c r="CC105" s="4">
        <f t="shared" si="448"/>
        <v>40.985983927379081</v>
      </c>
      <c r="CD105" s="4">
        <f t="shared" si="448"/>
        <v>40.985983927379081</v>
      </c>
      <c r="CE105" s="4">
        <f t="shared" si="448"/>
        <v>38.936684731010132</v>
      </c>
      <c r="CF105" s="4">
        <f t="shared" si="448"/>
        <v>40.985983927379081</v>
      </c>
      <c r="CG105" s="108">
        <f t="shared" si="448"/>
        <v>40.985983927379081</v>
      </c>
      <c r="CH105" s="4">
        <f t="shared" si="448"/>
        <v>33.905763061776788</v>
      </c>
      <c r="CI105" s="4">
        <f t="shared" si="448"/>
        <v>33.576580896128469</v>
      </c>
      <c r="CJ105" s="4">
        <f t="shared" si="448"/>
        <v>45.568216930460046</v>
      </c>
      <c r="CK105" s="4">
        <f t="shared" si="448"/>
        <v>43.289806083937059</v>
      </c>
      <c r="CL105" s="4">
        <f t="shared" ref="CL105:CS105" si="449">IFERROR(CL24/CL50,"")</f>
        <v>45.568216930460054</v>
      </c>
      <c r="CM105" s="4">
        <f t="shared" si="449"/>
        <v>45.568216930460054</v>
      </c>
      <c r="CN105" s="4">
        <f t="shared" si="449"/>
        <v>44.138625811073076</v>
      </c>
      <c r="CO105" s="4">
        <f t="shared" si="449"/>
        <v>46.908458604885361</v>
      </c>
      <c r="CP105" s="4">
        <f t="shared" si="449"/>
        <v>46.908458604885361</v>
      </c>
      <c r="CQ105" s="4">
        <f t="shared" si="449"/>
        <v>44.563035674641092</v>
      </c>
      <c r="CR105" s="4">
        <f t="shared" si="449"/>
        <v>46.908458604885354</v>
      </c>
      <c r="CS105" s="108">
        <f t="shared" si="449"/>
        <v>46.908458604885354</v>
      </c>
    </row>
    <row r="106" spans="1:97" s="4" customFormat="1" x14ac:dyDescent="0.25">
      <c r="A106" t="s">
        <v>7</v>
      </c>
      <c r="B106" s="6">
        <f t="shared" ref="B106:R106" si="450">IFERROR(B25/B51,"")</f>
        <v>16.925566666666665</v>
      </c>
      <c r="C106" s="6">
        <f t="shared" si="450"/>
        <v>18.07425806451613</v>
      </c>
      <c r="D106" s="6">
        <f t="shared" si="450"/>
        <v>25.95154347826087</v>
      </c>
      <c r="E106" s="6">
        <f t="shared" si="450"/>
        <v>24.334230769230771</v>
      </c>
      <c r="F106" s="6">
        <f t="shared" si="450"/>
        <v>21.308958333333333</v>
      </c>
      <c r="G106" s="6">
        <f t="shared" si="450"/>
        <v>25.538536231883988</v>
      </c>
      <c r="H106" s="6">
        <f t="shared" si="450"/>
        <v>20.376869918699189</v>
      </c>
      <c r="I106" s="6">
        <f t="shared" si="450"/>
        <v>18.639094594594592</v>
      </c>
      <c r="J106" s="6">
        <f t="shared" si="450"/>
        <v>20.380563636363636</v>
      </c>
      <c r="K106" s="6">
        <f t="shared" si="450"/>
        <v>28.149526315789473</v>
      </c>
      <c r="L106" s="6">
        <f t="shared" si="450"/>
        <v>29.604532710280374</v>
      </c>
      <c r="M106" s="102">
        <f t="shared" si="450"/>
        <v>29.252541322314048</v>
      </c>
      <c r="N106" s="6">
        <f t="shared" si="450"/>
        <v>21.185940000000002</v>
      </c>
      <c r="O106" s="6">
        <f t="shared" si="450"/>
        <v>27.618232142857146</v>
      </c>
      <c r="P106" s="6">
        <f t="shared" si="450"/>
        <v>43.367648148148149</v>
      </c>
      <c r="Q106" s="6">
        <f t="shared" si="450"/>
        <v>34.737639999999963</v>
      </c>
      <c r="R106" s="6">
        <f t="shared" si="450"/>
        <v>34.202725000000001</v>
      </c>
      <c r="S106" s="6">
        <f t="shared" ref="S106:U106" si="451">IFERROR(S25/S51,"")</f>
        <v>35.099080808080807</v>
      </c>
      <c r="T106" s="6">
        <f t="shared" si="451"/>
        <v>38.022767123287672</v>
      </c>
      <c r="U106" s="6">
        <f t="shared" si="451"/>
        <v>29.855605263157894</v>
      </c>
      <c r="V106" s="183">
        <f t="shared" ref="V106:Y106" si="452">IFERROR(V25/V51,"")</f>
        <v>36</v>
      </c>
      <c r="W106" s="183">
        <f t="shared" si="452"/>
        <v>34.199999999999996</v>
      </c>
      <c r="X106" s="183">
        <f t="shared" si="452"/>
        <v>36</v>
      </c>
      <c r="Y106" s="184">
        <f t="shared" si="452"/>
        <v>39.6</v>
      </c>
      <c r="Z106" s="4">
        <f t="shared" ref="Z106:CK106" si="453">IFERROR(Z25/Z51,"")</f>
        <v>19.599999999999998</v>
      </c>
      <c r="AA106" s="4">
        <f t="shared" si="453"/>
        <v>19.599999999999998</v>
      </c>
      <c r="AB106" s="4">
        <f t="shared" si="453"/>
        <v>32.910480764113416</v>
      </c>
      <c r="AC106" s="4">
        <f t="shared" si="453"/>
        <v>31.264956725907744</v>
      </c>
      <c r="AD106" s="4">
        <f t="shared" si="453"/>
        <v>32.910480764113416</v>
      </c>
      <c r="AE106" s="4">
        <f t="shared" si="453"/>
        <v>32.910480764113416</v>
      </c>
      <c r="AF106" s="4">
        <f t="shared" si="453"/>
        <v>31.264956725907741</v>
      </c>
      <c r="AG106" s="4">
        <f t="shared" si="453"/>
        <v>32.910480764113416</v>
      </c>
      <c r="AH106" s="4">
        <f t="shared" si="453"/>
        <v>32.910480764113416</v>
      </c>
      <c r="AI106" s="4">
        <f t="shared" si="453"/>
        <v>31.264956725907744</v>
      </c>
      <c r="AJ106" s="4">
        <f t="shared" si="453"/>
        <v>32.910480764113416</v>
      </c>
      <c r="AK106" s="108">
        <f t="shared" si="453"/>
        <v>32.910480764113416</v>
      </c>
      <c r="AL106" s="4">
        <f t="shared" si="453"/>
        <v>24.295299552060047</v>
      </c>
      <c r="AM106" s="4">
        <f t="shared" si="453"/>
        <v>24.05942285737985</v>
      </c>
      <c r="AN106" s="4">
        <f t="shared" si="453"/>
        <v>34.370604081971216</v>
      </c>
      <c r="AO106" s="4">
        <f t="shared" si="453"/>
        <v>32.652073877872652</v>
      </c>
      <c r="AP106" s="4">
        <f t="shared" si="453"/>
        <v>34.370604081971223</v>
      </c>
      <c r="AQ106" s="4">
        <f t="shared" si="453"/>
        <v>34.370604081971216</v>
      </c>
      <c r="AR106" s="4">
        <f t="shared" si="453"/>
        <v>33.292310620576039</v>
      </c>
      <c r="AS106" s="4">
        <f t="shared" si="453"/>
        <v>35.381504202029198</v>
      </c>
      <c r="AT106" s="4">
        <f t="shared" si="453"/>
        <v>35.381504202029191</v>
      </c>
      <c r="AU106" s="4">
        <f t="shared" si="453"/>
        <v>33.612428991927736</v>
      </c>
      <c r="AV106" s="4">
        <f t="shared" si="453"/>
        <v>35.381504202029191</v>
      </c>
      <c r="AW106" s="108">
        <f t="shared" si="453"/>
        <v>35.381504202029191</v>
      </c>
      <c r="AX106" s="4">
        <f t="shared" si="453"/>
        <v>26.7855677561462</v>
      </c>
      <c r="AY106" s="4">
        <f t="shared" si="453"/>
        <v>26.525513700261282</v>
      </c>
      <c r="AZ106" s="4">
        <f t="shared" si="453"/>
        <v>37.89359100037327</v>
      </c>
      <c r="BA106" s="4">
        <f t="shared" si="453"/>
        <v>35.998911450354598</v>
      </c>
      <c r="BB106" s="4">
        <f t="shared" si="453"/>
        <v>37.89359100037327</v>
      </c>
      <c r="BC106" s="4">
        <f t="shared" si="453"/>
        <v>37.89359100037327</v>
      </c>
      <c r="BD106" s="4">
        <f t="shared" si="453"/>
        <v>36.704772459185087</v>
      </c>
      <c r="BE106" s="4">
        <f t="shared" si="453"/>
        <v>39.008108382737191</v>
      </c>
      <c r="BF106" s="4">
        <f t="shared" si="453"/>
        <v>39.008108382737184</v>
      </c>
      <c r="BG106" s="4">
        <f t="shared" si="453"/>
        <v>37.05770296360032</v>
      </c>
      <c r="BH106" s="4">
        <f t="shared" si="453"/>
        <v>39.008108382737184</v>
      </c>
      <c r="BI106" s="108">
        <f t="shared" si="453"/>
        <v>39.008108382737191</v>
      </c>
      <c r="BJ106" s="4">
        <f t="shared" si="453"/>
        <v>29.244482876160422</v>
      </c>
      <c r="BK106" s="4">
        <f t="shared" si="453"/>
        <v>28.960555857945277</v>
      </c>
      <c r="BL106" s="4">
        <f t="shared" si="453"/>
        <v>41.37222265420754</v>
      </c>
      <c r="BM106" s="4">
        <f t="shared" si="453"/>
        <v>39.303611521497153</v>
      </c>
      <c r="BN106" s="4">
        <f t="shared" si="453"/>
        <v>41.372222654207548</v>
      </c>
      <c r="BO106" s="4">
        <f t="shared" si="453"/>
        <v>41.372222654207548</v>
      </c>
      <c r="BP106" s="4">
        <f t="shared" si="453"/>
        <v>40.074270570938282</v>
      </c>
      <c r="BQ106" s="4">
        <f t="shared" si="453"/>
        <v>42.589052732272457</v>
      </c>
      <c r="BR106" s="4">
        <f t="shared" si="453"/>
        <v>42.589052732272464</v>
      </c>
      <c r="BS106" s="4">
        <f t="shared" si="453"/>
        <v>40.459600095658836</v>
      </c>
      <c r="BT106" s="4">
        <f t="shared" si="453"/>
        <v>42.589052732272457</v>
      </c>
      <c r="BU106" s="108">
        <f t="shared" si="453"/>
        <v>42.589052732272464</v>
      </c>
      <c r="BV106" s="4">
        <f t="shared" si="453"/>
        <v>32.847403166503391</v>
      </c>
      <c r="BW106" s="4">
        <f t="shared" si="453"/>
        <v>32.528496339644136</v>
      </c>
      <c r="BX106" s="4">
        <f t="shared" si="453"/>
        <v>46.469280485205921</v>
      </c>
      <c r="BY106" s="4">
        <f t="shared" si="453"/>
        <v>44.145816460945603</v>
      </c>
      <c r="BZ106" s="4">
        <f t="shared" si="453"/>
        <v>46.469280485205914</v>
      </c>
      <c r="CA106" s="4">
        <f t="shared" si="453"/>
        <v>46.469280485205914</v>
      </c>
      <c r="CB106" s="4">
        <f t="shared" si="453"/>
        <v>45.011420705277885</v>
      </c>
      <c r="CC106" s="4">
        <f t="shared" si="453"/>
        <v>47.836024028888438</v>
      </c>
      <c r="CD106" s="4">
        <f t="shared" si="453"/>
        <v>47.836024028888431</v>
      </c>
      <c r="CE106" s="4">
        <f t="shared" si="453"/>
        <v>45.444222827444015</v>
      </c>
      <c r="CF106" s="4">
        <f t="shared" si="453"/>
        <v>47.836024028888438</v>
      </c>
      <c r="CG106" s="108">
        <f t="shared" si="453"/>
        <v>47.836024028888438</v>
      </c>
      <c r="CH106" s="4">
        <f t="shared" si="453"/>
        <v>37.593852924063135</v>
      </c>
      <c r="CI106" s="4">
        <f t="shared" si="453"/>
        <v>37.228864060722721</v>
      </c>
      <c r="CJ106" s="4">
        <f t="shared" si="453"/>
        <v>53.184091515318165</v>
      </c>
      <c r="CK106" s="4">
        <f t="shared" si="453"/>
        <v>50.524886939552253</v>
      </c>
      <c r="CL106" s="4">
        <f t="shared" ref="CL106:CS106" si="454">IFERROR(CL25/CL51,"")</f>
        <v>53.184091515318173</v>
      </c>
      <c r="CM106" s="4">
        <f t="shared" si="454"/>
        <v>53.184091515318173</v>
      </c>
      <c r="CN106" s="4">
        <f t="shared" si="454"/>
        <v>51.515570997190537</v>
      </c>
      <c r="CO106" s="4">
        <f t="shared" si="454"/>
        <v>54.74832950106282</v>
      </c>
      <c r="CP106" s="4">
        <f t="shared" si="454"/>
        <v>54.748329501062813</v>
      </c>
      <c r="CQ106" s="4">
        <f t="shared" si="454"/>
        <v>52.010913026009682</v>
      </c>
      <c r="CR106" s="4">
        <f t="shared" si="454"/>
        <v>54.748329501062813</v>
      </c>
      <c r="CS106" s="108">
        <f t="shared" si="454"/>
        <v>54.748329501062813</v>
      </c>
    </row>
    <row r="107" spans="1:97" s="4" customFormat="1" x14ac:dyDescent="0.25">
      <c r="A107" t="s">
        <v>8</v>
      </c>
      <c r="B107" s="6">
        <f t="shared" ref="B107:R107" si="455">IFERROR(B26/B52,"")</f>
        <v>7.1129607843137261</v>
      </c>
      <c r="C107" s="6">
        <f t="shared" si="455"/>
        <v>19.708257142857143</v>
      </c>
      <c r="D107" s="6">
        <f t="shared" si="455"/>
        <v>28.961275862068963</v>
      </c>
      <c r="E107" s="6">
        <f t="shared" si="455"/>
        <v>19.826956250000002</v>
      </c>
      <c r="F107" s="6">
        <f t="shared" si="455"/>
        <v>17.880907216494847</v>
      </c>
      <c r="G107" s="6">
        <f t="shared" si="455"/>
        <v>24.547142857142855</v>
      </c>
      <c r="H107" s="6">
        <f t="shared" si="455"/>
        <v>30.742528169014086</v>
      </c>
      <c r="I107" s="6">
        <f t="shared" si="455"/>
        <v>24.918710843373496</v>
      </c>
      <c r="J107" s="6">
        <f t="shared" si="455"/>
        <v>19.404507299270001</v>
      </c>
      <c r="K107" s="6">
        <f t="shared" si="455"/>
        <v>24.165050505050505</v>
      </c>
      <c r="L107" s="6">
        <f t="shared" si="455"/>
        <v>31.269186813186813</v>
      </c>
      <c r="M107" s="102">
        <f t="shared" si="455"/>
        <v>40.104064000000001</v>
      </c>
      <c r="N107" s="6">
        <f t="shared" si="455"/>
        <v>18.169944444444447</v>
      </c>
      <c r="O107" s="6">
        <f t="shared" si="455"/>
        <v>15.646171428571428</v>
      </c>
      <c r="P107" s="6">
        <f t="shared" si="455"/>
        <v>28.205464285714285</v>
      </c>
      <c r="Q107" s="6">
        <f t="shared" si="455"/>
        <v>57.34203947368421</v>
      </c>
      <c r="R107" s="6">
        <f t="shared" si="455"/>
        <v>32.086265306122449</v>
      </c>
      <c r="S107" s="6">
        <f t="shared" ref="S107:U107" si="456">IFERROR(S26/S52,"")</f>
        <v>29.874960000000002</v>
      </c>
      <c r="T107" s="6">
        <f t="shared" si="456"/>
        <v>25.169032786885246</v>
      </c>
      <c r="U107" s="6">
        <f t="shared" si="456"/>
        <v>31.743637499999998</v>
      </c>
      <c r="V107" s="183">
        <f t="shared" ref="V107:Y107" si="457">IFERROR(V26/V52,"")</f>
        <v>36</v>
      </c>
      <c r="W107" s="183">
        <f t="shared" si="457"/>
        <v>34.199999999999996</v>
      </c>
      <c r="X107" s="183">
        <f t="shared" si="457"/>
        <v>36</v>
      </c>
      <c r="Y107" s="184">
        <f t="shared" si="457"/>
        <v>39.600000000000009</v>
      </c>
      <c r="Z107" s="4">
        <f t="shared" ref="Z107:CK107" si="458">IFERROR(Z26/Z52,"")</f>
        <v>19.599999999999998</v>
      </c>
      <c r="AA107" s="4">
        <f t="shared" si="458"/>
        <v>19.600000000000001</v>
      </c>
      <c r="AB107" s="4">
        <f t="shared" si="458"/>
        <v>32.094520406328719</v>
      </c>
      <c r="AC107" s="4">
        <f t="shared" si="458"/>
        <v>30.489794386012282</v>
      </c>
      <c r="AD107" s="4">
        <f t="shared" si="458"/>
        <v>32.094520406328719</v>
      </c>
      <c r="AE107" s="4">
        <f t="shared" si="458"/>
        <v>32.094520406328719</v>
      </c>
      <c r="AF107" s="4">
        <f t="shared" si="458"/>
        <v>30.489794386012285</v>
      </c>
      <c r="AG107" s="4">
        <f t="shared" si="458"/>
        <v>32.094520406328719</v>
      </c>
      <c r="AH107" s="4">
        <f t="shared" si="458"/>
        <v>32.094520406328719</v>
      </c>
      <c r="AI107" s="4">
        <f t="shared" si="458"/>
        <v>30.489794386012285</v>
      </c>
      <c r="AJ107" s="4">
        <f t="shared" si="458"/>
        <v>32.094520406328719</v>
      </c>
      <c r="AK107" s="108">
        <f t="shared" si="458"/>
        <v>32.094520406328719</v>
      </c>
      <c r="AL107" s="4">
        <f t="shared" si="458"/>
        <v>23.78053056134263</v>
      </c>
      <c r="AM107" s="4">
        <f t="shared" si="458"/>
        <v>23.549651623853869</v>
      </c>
      <c r="AN107" s="4">
        <f t="shared" si="458"/>
        <v>33.642359462648379</v>
      </c>
      <c r="AO107" s="4">
        <f t="shared" si="458"/>
        <v>31.960241489515962</v>
      </c>
      <c r="AP107" s="4">
        <f t="shared" si="458"/>
        <v>33.642359462648393</v>
      </c>
      <c r="AQ107" s="4">
        <f t="shared" si="458"/>
        <v>33.642359462648386</v>
      </c>
      <c r="AR107" s="4">
        <f t="shared" si="458"/>
        <v>32.586912891271183</v>
      </c>
      <c r="AS107" s="4">
        <f t="shared" si="458"/>
        <v>34.63184062331451</v>
      </c>
      <c r="AT107" s="4">
        <f t="shared" si="458"/>
        <v>34.631840623314517</v>
      </c>
      <c r="AU107" s="4">
        <f t="shared" si="458"/>
        <v>32.900248592148792</v>
      </c>
      <c r="AV107" s="4">
        <f t="shared" si="458"/>
        <v>34.631840623314517</v>
      </c>
      <c r="AW107" s="108">
        <f t="shared" si="458"/>
        <v>34.631840623314517</v>
      </c>
      <c r="AX107" s="4">
        <f t="shared" si="458"/>
        <v>26.218034943880255</v>
      </c>
      <c r="AY107" s="4">
        <f t="shared" si="458"/>
        <v>25.963490915298898</v>
      </c>
      <c r="AZ107" s="4">
        <f t="shared" si="458"/>
        <v>37.090701307569852</v>
      </c>
      <c r="BA107" s="4">
        <f t="shared" si="458"/>
        <v>35.236166242191359</v>
      </c>
      <c r="BB107" s="4">
        <f t="shared" si="458"/>
        <v>37.090701307569852</v>
      </c>
      <c r="BC107" s="4">
        <f t="shared" si="458"/>
        <v>37.090701307569852</v>
      </c>
      <c r="BD107" s="4">
        <f t="shared" si="458"/>
        <v>35.927071462626486</v>
      </c>
      <c r="BE107" s="4">
        <f t="shared" si="458"/>
        <v>38.181604287204259</v>
      </c>
      <c r="BF107" s="4">
        <f t="shared" si="458"/>
        <v>38.181604287204259</v>
      </c>
      <c r="BG107" s="4">
        <f t="shared" si="458"/>
        <v>36.272524072844043</v>
      </c>
      <c r="BH107" s="4">
        <f t="shared" si="458"/>
        <v>38.181604287204259</v>
      </c>
      <c r="BI107" s="108">
        <f t="shared" si="458"/>
        <v>38.181604287204252</v>
      </c>
      <c r="BJ107" s="4">
        <f t="shared" si="458"/>
        <v>28.624850551728468</v>
      </c>
      <c r="BK107" s="4">
        <f t="shared" si="458"/>
        <v>28.346939381323338</v>
      </c>
      <c r="BL107" s="4">
        <f t="shared" si="458"/>
        <v>40.495627687604774</v>
      </c>
      <c r="BM107" s="4">
        <f t="shared" si="458"/>
        <v>38.470846303224526</v>
      </c>
      <c r="BN107" s="4">
        <f t="shared" si="458"/>
        <v>40.495627687604774</v>
      </c>
      <c r="BO107" s="4">
        <f t="shared" si="458"/>
        <v>40.495627687604774</v>
      </c>
      <c r="BP107" s="4">
        <f t="shared" si="458"/>
        <v>39.22517662289561</v>
      </c>
      <c r="BQ107" s="4">
        <f t="shared" si="458"/>
        <v>41.686675560769615</v>
      </c>
      <c r="BR107" s="4">
        <f t="shared" si="458"/>
        <v>41.686675560769608</v>
      </c>
      <c r="BS107" s="4">
        <f t="shared" si="458"/>
        <v>39.602341782731131</v>
      </c>
      <c r="BT107" s="4">
        <f t="shared" si="458"/>
        <v>41.686675560769608</v>
      </c>
      <c r="BU107" s="108">
        <f t="shared" si="458"/>
        <v>41.686675560769615</v>
      </c>
      <c r="BV107" s="4">
        <f t="shared" si="458"/>
        <v>32.151432139701427</v>
      </c>
      <c r="BW107" s="4">
        <f t="shared" si="458"/>
        <v>31.83928231310238</v>
      </c>
      <c r="BX107" s="4">
        <f t="shared" si="458"/>
        <v>45.484689018717695</v>
      </c>
      <c r="BY107" s="4">
        <f t="shared" si="458"/>
        <v>43.210454567781802</v>
      </c>
      <c r="BZ107" s="4">
        <f t="shared" si="458"/>
        <v>45.484689018717702</v>
      </c>
      <c r="CA107" s="4">
        <f t="shared" si="458"/>
        <v>45.484689018717702</v>
      </c>
      <c r="CB107" s="4">
        <f t="shared" si="458"/>
        <v>44.057718382836363</v>
      </c>
      <c r="CC107" s="4">
        <f t="shared" si="458"/>
        <v>46.822473989856434</v>
      </c>
      <c r="CD107" s="4">
        <f t="shared" si="458"/>
        <v>46.822473989856441</v>
      </c>
      <c r="CE107" s="4">
        <f t="shared" si="458"/>
        <v>44.481350290363622</v>
      </c>
      <c r="CF107" s="4">
        <f t="shared" si="458"/>
        <v>46.822473989856448</v>
      </c>
      <c r="CG107" s="108">
        <f t="shared" si="458"/>
        <v>46.822473989856441</v>
      </c>
      <c r="CH107" s="4">
        <f t="shared" si="458"/>
        <v>36.797314083888281</v>
      </c>
      <c r="CI107" s="4">
        <f t="shared" si="458"/>
        <v>36.440058607345676</v>
      </c>
      <c r="CJ107" s="4">
        <f t="shared" si="458"/>
        <v>52.057226581922393</v>
      </c>
      <c r="CK107" s="4">
        <f t="shared" si="458"/>
        <v>49.454365252826264</v>
      </c>
      <c r="CL107" s="4">
        <f t="shared" ref="CL107:CS107" si="459">IFERROR(CL26/CL52,"")</f>
        <v>52.057226581922407</v>
      </c>
      <c r="CM107" s="4">
        <f t="shared" si="459"/>
        <v>52.057226581922393</v>
      </c>
      <c r="CN107" s="4">
        <f t="shared" si="459"/>
        <v>50.424058689156205</v>
      </c>
      <c r="CO107" s="4">
        <f t="shared" si="459"/>
        <v>53.588321481390693</v>
      </c>
      <c r="CP107" s="4">
        <f t="shared" si="459"/>
        <v>53.588321481390686</v>
      </c>
      <c r="CQ107" s="4">
        <f t="shared" si="459"/>
        <v>50.908905407321164</v>
      </c>
      <c r="CR107" s="4">
        <f t="shared" si="459"/>
        <v>53.588321481390693</v>
      </c>
      <c r="CS107" s="108">
        <f t="shared" si="459"/>
        <v>53.588321481390693</v>
      </c>
    </row>
    <row r="108" spans="1:97" s="4" customFormat="1" x14ac:dyDescent="0.25">
      <c r="A108" t="s">
        <v>1</v>
      </c>
      <c r="B108" s="6">
        <f t="shared" ref="B108:R108" si="460">IFERROR(B27/B53,"")</f>
        <v>10.923290322580646</v>
      </c>
      <c r="C108" s="6">
        <f t="shared" si="460"/>
        <v>17.087875</v>
      </c>
      <c r="D108" s="6">
        <f t="shared" si="460"/>
        <v>15.972089285714286</v>
      </c>
      <c r="E108" s="6">
        <f t="shared" si="460"/>
        <v>23.500549999999997</v>
      </c>
      <c r="F108" s="6">
        <f t="shared" si="460"/>
        <v>21.025986666666668</v>
      </c>
      <c r="G108" s="6">
        <f t="shared" si="460"/>
        <v>48.468060439560439</v>
      </c>
      <c r="H108" s="6">
        <f t="shared" si="460"/>
        <v>32.423174418604653</v>
      </c>
      <c r="I108" s="6">
        <f t="shared" si="460"/>
        <v>18.997293333333335</v>
      </c>
      <c r="J108" s="6">
        <f t="shared" si="460"/>
        <v>37.04485148514852</v>
      </c>
      <c r="K108" s="6">
        <f t="shared" si="460"/>
        <v>32.778739130434779</v>
      </c>
      <c r="L108" s="6">
        <f t="shared" si="460"/>
        <v>40.444022900763436</v>
      </c>
      <c r="M108" s="102">
        <f t="shared" si="460"/>
        <v>40.67950704225359</v>
      </c>
      <c r="N108" s="6">
        <f t="shared" si="460"/>
        <v>19.935333333333332</v>
      </c>
      <c r="O108" s="6">
        <f t="shared" si="460"/>
        <v>18.618590909090909</v>
      </c>
      <c r="P108" s="6">
        <f t="shared" si="460"/>
        <v>26.759024691358029</v>
      </c>
      <c r="Q108" s="6">
        <f t="shared" si="460"/>
        <v>21.320961038961038</v>
      </c>
      <c r="R108" s="6">
        <f t="shared" si="460"/>
        <v>26.222753623188403</v>
      </c>
      <c r="S108" s="6">
        <f t="shared" ref="S108:U108" si="461">IFERROR(S27/S53,"")</f>
        <v>27.462319148936171</v>
      </c>
      <c r="T108" s="6">
        <f t="shared" si="461"/>
        <v>26.557049382716052</v>
      </c>
      <c r="U108" s="6">
        <f t="shared" si="461"/>
        <v>32.687709459459462</v>
      </c>
      <c r="V108" s="183">
        <f t="shared" ref="V108:Y108" si="462">IFERROR(V27/V53,"")</f>
        <v>24</v>
      </c>
      <c r="W108" s="183">
        <f t="shared" si="462"/>
        <v>22.4</v>
      </c>
      <c r="X108" s="183">
        <f t="shared" si="462"/>
        <v>24</v>
      </c>
      <c r="Y108" s="184">
        <f t="shared" si="462"/>
        <v>25.6</v>
      </c>
      <c r="Z108" s="4">
        <f t="shared" ref="Z108:CK108" si="463">IFERROR(Z27/Z53,"")</f>
        <v>19.599999999999998</v>
      </c>
      <c r="AA108" s="4">
        <f t="shared" si="463"/>
        <v>19.599999999999998</v>
      </c>
      <c r="AB108" s="4">
        <f t="shared" si="463"/>
        <v>24.203151465194431</v>
      </c>
      <c r="AC108" s="4">
        <f t="shared" si="463"/>
        <v>22.992993891934709</v>
      </c>
      <c r="AD108" s="4">
        <f t="shared" si="463"/>
        <v>24.203151465194427</v>
      </c>
      <c r="AE108" s="4">
        <f t="shared" si="463"/>
        <v>24.203151465194431</v>
      </c>
      <c r="AF108" s="4">
        <f t="shared" si="463"/>
        <v>22.992993891934709</v>
      </c>
      <c r="AG108" s="4">
        <f t="shared" si="463"/>
        <v>24.203151465194434</v>
      </c>
      <c r="AH108" s="4">
        <f t="shared" si="463"/>
        <v>24.203151465194434</v>
      </c>
      <c r="AI108" s="4">
        <f t="shared" si="463"/>
        <v>22.992993891934709</v>
      </c>
      <c r="AJ108" s="4">
        <f t="shared" si="463"/>
        <v>24.203151465194431</v>
      </c>
      <c r="AK108" s="108">
        <f t="shared" si="463"/>
        <v>24.203151465194431</v>
      </c>
      <c r="AL108" s="4">
        <f t="shared" si="463"/>
        <v>23.891784240806054</v>
      </c>
      <c r="AM108" s="4">
        <f t="shared" si="463"/>
        <v>23.659825170506963</v>
      </c>
      <c r="AN108" s="4">
        <f t="shared" si="463"/>
        <v>25.349812682686032</v>
      </c>
      <c r="AO108" s="4">
        <f t="shared" si="463"/>
        <v>24.082322048551728</v>
      </c>
      <c r="AP108" s="4">
        <f t="shared" si="463"/>
        <v>25.349812682686036</v>
      </c>
      <c r="AQ108" s="4">
        <f t="shared" si="463"/>
        <v>25.349812682686036</v>
      </c>
      <c r="AR108" s="4">
        <f t="shared" si="463"/>
        <v>24.554524441660583</v>
      </c>
      <c r="AS108" s="4">
        <f t="shared" si="463"/>
        <v>26.095395408647391</v>
      </c>
      <c r="AT108" s="4">
        <f t="shared" si="463"/>
        <v>26.095395408647395</v>
      </c>
      <c r="AU108" s="4">
        <f t="shared" si="463"/>
        <v>24.790625638215015</v>
      </c>
      <c r="AV108" s="4">
        <f t="shared" si="463"/>
        <v>26.095395408647388</v>
      </c>
      <c r="AW108" s="108">
        <f t="shared" si="463"/>
        <v>26.095395408647391</v>
      </c>
      <c r="AX108" s="4">
        <f t="shared" si="463"/>
        <v>26.340692125488673</v>
      </c>
      <c r="AY108" s="4">
        <f t="shared" si="463"/>
        <v>26.084957250483928</v>
      </c>
      <c r="AZ108" s="4">
        <f t="shared" si="463"/>
        <v>27.948168482661355</v>
      </c>
      <c r="BA108" s="4">
        <f t="shared" si="463"/>
        <v>26.550760058528283</v>
      </c>
      <c r="BB108" s="4">
        <f t="shared" si="463"/>
        <v>27.948168482661359</v>
      </c>
      <c r="BC108" s="4">
        <f t="shared" si="463"/>
        <v>27.948168482661355</v>
      </c>
      <c r="BD108" s="4">
        <f t="shared" si="463"/>
        <v>27.0713631969308</v>
      </c>
      <c r="BE108" s="4">
        <f t="shared" si="463"/>
        <v>28.770173438033748</v>
      </c>
      <c r="BF108" s="4">
        <f t="shared" si="463"/>
        <v>28.770173438033751</v>
      </c>
      <c r="BG108" s="4">
        <f t="shared" si="463"/>
        <v>27.331664766132054</v>
      </c>
      <c r="BH108" s="4">
        <f t="shared" si="463"/>
        <v>28.770173438033755</v>
      </c>
      <c r="BI108" s="108">
        <f t="shared" si="463"/>
        <v>28.770173438033751</v>
      </c>
      <c r="BJ108" s="4">
        <f t="shared" si="463"/>
        <v>28.758767662608548</v>
      </c>
      <c r="BK108" s="4">
        <f t="shared" si="463"/>
        <v>28.479556326078367</v>
      </c>
      <c r="BL108" s="4">
        <f t="shared" si="463"/>
        <v>30.513810349369678</v>
      </c>
      <c r="BM108" s="4">
        <f t="shared" si="463"/>
        <v>28.988119831901187</v>
      </c>
      <c r="BN108" s="4">
        <f t="shared" si="463"/>
        <v>30.513810349369678</v>
      </c>
      <c r="BO108" s="4">
        <f t="shared" si="463"/>
        <v>30.513810349369674</v>
      </c>
      <c r="BP108" s="4">
        <f t="shared" si="463"/>
        <v>29.556514338409052</v>
      </c>
      <c r="BQ108" s="4">
        <f t="shared" si="463"/>
        <v>31.411275359645263</v>
      </c>
      <c r="BR108" s="4">
        <f t="shared" si="463"/>
        <v>31.411275359645266</v>
      </c>
      <c r="BS108" s="4">
        <f t="shared" si="463"/>
        <v>29.840711591662991</v>
      </c>
      <c r="BT108" s="4">
        <f t="shared" si="463"/>
        <v>31.411275359645259</v>
      </c>
      <c r="BU108" s="108">
        <f t="shared" si="463"/>
        <v>31.411275359645266</v>
      </c>
      <c r="BV108" s="4">
        <f t="shared" si="463"/>
        <v>32.301847838641926</v>
      </c>
      <c r="BW108" s="4">
        <f t="shared" si="463"/>
        <v>31.988237665451233</v>
      </c>
      <c r="BX108" s="4">
        <f t="shared" si="463"/>
        <v>34.273111784412031</v>
      </c>
      <c r="BY108" s="4">
        <f t="shared" si="463"/>
        <v>32.559456195191423</v>
      </c>
      <c r="BZ108" s="4">
        <f t="shared" si="463"/>
        <v>34.273111784412031</v>
      </c>
      <c r="CA108" s="4">
        <f t="shared" si="463"/>
        <v>34.273111784412031</v>
      </c>
      <c r="CB108" s="4">
        <f t="shared" si="463"/>
        <v>33.197876904901065</v>
      </c>
      <c r="CC108" s="4">
        <f t="shared" si="463"/>
        <v>35.281144483953568</v>
      </c>
      <c r="CD108" s="4">
        <f t="shared" si="463"/>
        <v>35.281144483953568</v>
      </c>
      <c r="CE108" s="4">
        <f t="shared" si="463"/>
        <v>33.517087259755883</v>
      </c>
      <c r="CF108" s="4">
        <f t="shared" si="463"/>
        <v>35.281144483953561</v>
      </c>
      <c r="CG108" s="108">
        <f t="shared" si="463"/>
        <v>35.281144483953568</v>
      </c>
      <c r="CH108" s="4">
        <f t="shared" si="463"/>
        <v>36.969464851325704</v>
      </c>
      <c r="CI108" s="4">
        <f t="shared" si="463"/>
        <v>36.610538008108939</v>
      </c>
      <c r="CJ108" s="4">
        <f t="shared" si="463"/>
        <v>39.225576437259583</v>
      </c>
      <c r="CK108" s="4">
        <f t="shared" si="463"/>
        <v>37.264297615396593</v>
      </c>
      <c r="CL108" s="4">
        <f t="shared" ref="CL108:CS108" si="464">IFERROR(CL27/CL53,"")</f>
        <v>39.225576437259583</v>
      </c>
      <c r="CM108" s="4">
        <f t="shared" si="464"/>
        <v>39.225576437259583</v>
      </c>
      <c r="CN108" s="4">
        <f t="shared" si="464"/>
        <v>37.994970117659278</v>
      </c>
      <c r="CO108" s="4">
        <f t="shared" si="464"/>
        <v>40.379269861884872</v>
      </c>
      <c r="CP108" s="4">
        <f t="shared" si="464"/>
        <v>40.379269861884865</v>
      </c>
      <c r="CQ108" s="4">
        <f t="shared" si="464"/>
        <v>38.360306368790624</v>
      </c>
      <c r="CR108" s="4">
        <f t="shared" si="464"/>
        <v>40.379269861884865</v>
      </c>
      <c r="CS108" s="108">
        <f t="shared" si="464"/>
        <v>40.379269861884865</v>
      </c>
    </row>
    <row r="109" spans="1:97" s="4" customFormat="1" x14ac:dyDescent="0.25">
      <c r="A109" t="s">
        <v>2</v>
      </c>
      <c r="B109" s="6">
        <f t="shared" ref="B109:R109" si="465">IFERROR(B28/B54,"")</f>
        <v>15.918952380952382</v>
      </c>
      <c r="C109" s="6">
        <f t="shared" si="465"/>
        <v>24.62290909090909</v>
      </c>
      <c r="D109" s="6">
        <f t="shared" si="465"/>
        <v>34.503062499999999</v>
      </c>
      <c r="E109" s="6">
        <f t="shared" si="465"/>
        <v>21.55777777777778</v>
      </c>
      <c r="F109" s="6">
        <f t="shared" si="465"/>
        <v>20.145057692307692</v>
      </c>
      <c r="G109" s="6">
        <f t="shared" si="465"/>
        <v>28.693166666666666</v>
      </c>
      <c r="H109" s="6">
        <f t="shared" si="465"/>
        <v>26.356875000000002</v>
      </c>
      <c r="I109" s="6">
        <f t="shared" si="465"/>
        <v>23.520133333333334</v>
      </c>
      <c r="J109" s="6">
        <f t="shared" si="465"/>
        <v>59.904573770491808</v>
      </c>
      <c r="K109" s="6">
        <f t="shared" si="465"/>
        <v>-23.358000000000001</v>
      </c>
      <c r="L109" s="6">
        <f t="shared" si="465"/>
        <v>33.29506338028169</v>
      </c>
      <c r="M109" s="102">
        <f t="shared" si="465"/>
        <v>49.529266666666558</v>
      </c>
      <c r="N109" s="6">
        <f t="shared" si="465"/>
        <v>22.110629629629628</v>
      </c>
      <c r="O109" s="6">
        <f t="shared" si="465"/>
        <v>49.588928571428575</v>
      </c>
      <c r="P109" s="6">
        <f t="shared" si="465"/>
        <v>26.924105263157895</v>
      </c>
      <c r="Q109" s="6">
        <f t="shared" si="465"/>
        <v>22.351518518518517</v>
      </c>
      <c r="R109" s="6">
        <f t="shared" si="465"/>
        <v>25.571736842105263</v>
      </c>
      <c r="S109" s="6">
        <f t="shared" ref="S109:U109" si="466">IFERROR(S28/S54,"")</f>
        <v>22.912306603773583</v>
      </c>
      <c r="T109" s="6">
        <f t="shared" si="466"/>
        <v>22.986405797101447</v>
      </c>
      <c r="U109" s="6">
        <f t="shared" si="466"/>
        <v>24.260074074074076</v>
      </c>
      <c r="V109" s="183">
        <f t="shared" ref="V109:Y109" si="467">IFERROR(V28/V54,"")</f>
        <v>27</v>
      </c>
      <c r="W109" s="183">
        <f t="shared" si="467"/>
        <v>25.2</v>
      </c>
      <c r="X109" s="183">
        <f t="shared" si="467"/>
        <v>27.000000000000004</v>
      </c>
      <c r="Y109" s="184">
        <f t="shared" si="467"/>
        <v>28.800000000000004</v>
      </c>
      <c r="Z109" s="4">
        <f t="shared" ref="Z109:CK109" si="468">IFERROR(Z28/Z54,"")</f>
        <v>19.599999999999998</v>
      </c>
      <c r="AA109" s="4">
        <f t="shared" si="468"/>
        <v>19.599999999999998</v>
      </c>
      <c r="AB109" s="4">
        <f t="shared" si="468"/>
        <v>28.44104872900953</v>
      </c>
      <c r="AC109" s="4">
        <f t="shared" si="468"/>
        <v>27.018996292559049</v>
      </c>
      <c r="AD109" s="4">
        <f t="shared" si="468"/>
        <v>28.44104872900953</v>
      </c>
      <c r="AE109" s="4">
        <f t="shared" si="468"/>
        <v>28.44104872900953</v>
      </c>
      <c r="AF109" s="4">
        <f t="shared" si="468"/>
        <v>27.018996292559049</v>
      </c>
      <c r="AG109" s="4">
        <f t="shared" si="468"/>
        <v>28.44104872900953</v>
      </c>
      <c r="AH109" s="4">
        <f t="shared" si="468"/>
        <v>28.441048729009527</v>
      </c>
      <c r="AI109" s="4">
        <f t="shared" si="468"/>
        <v>27.018996292559049</v>
      </c>
      <c r="AJ109" s="4">
        <f t="shared" si="468"/>
        <v>28.441048729009527</v>
      </c>
      <c r="AK109" s="108">
        <f t="shared" si="468"/>
        <v>28.44104872900953</v>
      </c>
      <c r="AL109" s="4">
        <f t="shared" si="468"/>
        <v>27.45656215588518</v>
      </c>
      <c r="AM109" s="4">
        <f t="shared" si="468"/>
        <v>27.189993591264926</v>
      </c>
      <c r="AN109" s="4">
        <f t="shared" si="468"/>
        <v>29.132135990641</v>
      </c>
      <c r="AO109" s="4">
        <f t="shared" si="468"/>
        <v>27.675529191108946</v>
      </c>
      <c r="AP109" s="4">
        <f t="shared" si="468"/>
        <v>29.132135990640997</v>
      </c>
      <c r="AQ109" s="4">
        <f t="shared" si="468"/>
        <v>29.132135990641</v>
      </c>
      <c r="AR109" s="4">
        <f t="shared" si="468"/>
        <v>28.218186626228725</v>
      </c>
      <c r="AS109" s="4">
        <f t="shared" si="468"/>
        <v>29.988963519777506</v>
      </c>
      <c r="AT109" s="4">
        <f t="shared" si="468"/>
        <v>29.988963519777503</v>
      </c>
      <c r="AU109" s="4">
        <f t="shared" si="468"/>
        <v>28.489515343788621</v>
      </c>
      <c r="AV109" s="4">
        <f t="shared" si="468"/>
        <v>29.988963519777499</v>
      </c>
      <c r="AW109" s="108">
        <f t="shared" si="468"/>
        <v>29.988963519777503</v>
      </c>
      <c r="AX109" s="4">
        <f t="shared" si="468"/>
        <v>30.270859776863407</v>
      </c>
      <c r="AY109" s="4">
        <f t="shared" si="468"/>
        <v>29.976967934369586</v>
      </c>
      <c r="AZ109" s="4">
        <f t="shared" si="468"/>
        <v>32.118179929681695</v>
      </c>
      <c r="BA109" s="4">
        <f t="shared" si="468"/>
        <v>30.512270933197609</v>
      </c>
      <c r="BB109" s="4">
        <f t="shared" si="468"/>
        <v>32.118179929681702</v>
      </c>
      <c r="BC109" s="4">
        <f t="shared" si="468"/>
        <v>32.118179929681695</v>
      </c>
      <c r="BD109" s="4">
        <f t="shared" si="468"/>
        <v>31.110550755417169</v>
      </c>
      <c r="BE109" s="4">
        <f t="shared" si="468"/>
        <v>33.062832280554694</v>
      </c>
      <c r="BF109" s="4">
        <f t="shared" si="468"/>
        <v>33.062832280554694</v>
      </c>
      <c r="BG109" s="4">
        <f t="shared" si="468"/>
        <v>31.409690666526949</v>
      </c>
      <c r="BH109" s="4">
        <f t="shared" si="468"/>
        <v>33.062832280554694</v>
      </c>
      <c r="BI109" s="108">
        <f t="shared" si="468"/>
        <v>33.062832280554694</v>
      </c>
      <c r="BJ109" s="4">
        <f t="shared" si="468"/>
        <v>33.049724704379464</v>
      </c>
      <c r="BK109" s="4">
        <f t="shared" si="468"/>
        <v>32.728853590744713</v>
      </c>
      <c r="BL109" s="4">
        <f t="shared" si="468"/>
        <v>35.066628847226475</v>
      </c>
      <c r="BM109" s="4">
        <f t="shared" si="468"/>
        <v>33.313297404865153</v>
      </c>
      <c r="BN109" s="4">
        <f t="shared" si="468"/>
        <v>35.066628847226475</v>
      </c>
      <c r="BO109" s="4">
        <f t="shared" si="468"/>
        <v>35.066628847226475</v>
      </c>
      <c r="BP109" s="4">
        <f t="shared" si="468"/>
        <v>33.966499314764469</v>
      </c>
      <c r="BQ109" s="4">
        <f t="shared" si="468"/>
        <v>36.098000283909613</v>
      </c>
      <c r="BR109" s="4">
        <f t="shared" si="468"/>
        <v>36.09800028390962</v>
      </c>
      <c r="BS109" s="4">
        <f t="shared" si="468"/>
        <v>34.293100269714124</v>
      </c>
      <c r="BT109" s="4">
        <f t="shared" si="468"/>
        <v>36.098000283909613</v>
      </c>
      <c r="BU109" s="108">
        <f t="shared" si="468"/>
        <v>36.09800028390962</v>
      </c>
      <c r="BV109" s="4">
        <f t="shared" si="468"/>
        <v>37.121450787959027</v>
      </c>
      <c r="BW109" s="4">
        <f t="shared" si="468"/>
        <v>36.761048353124472</v>
      </c>
      <c r="BX109" s="4">
        <f t="shared" si="468"/>
        <v>39.386837521204797</v>
      </c>
      <c r="BY109" s="4">
        <f t="shared" si="468"/>
        <v>37.417495645144548</v>
      </c>
      <c r="BZ109" s="4">
        <f t="shared" si="468"/>
        <v>39.386837521204789</v>
      </c>
      <c r="CA109" s="4">
        <f t="shared" si="468"/>
        <v>39.386837521204789</v>
      </c>
      <c r="CB109" s="4">
        <f t="shared" si="468"/>
        <v>38.15117203034346</v>
      </c>
      <c r="CC109" s="4">
        <f t="shared" si="468"/>
        <v>40.54527391888729</v>
      </c>
      <c r="CD109" s="4">
        <f t="shared" si="468"/>
        <v>40.54527391888729</v>
      </c>
      <c r="CE109" s="4">
        <f t="shared" si="468"/>
        <v>38.51801022294292</v>
      </c>
      <c r="CF109" s="4">
        <f t="shared" si="468"/>
        <v>40.545273918887297</v>
      </c>
      <c r="CG109" s="108">
        <f t="shared" si="468"/>
        <v>40.54527391888729</v>
      </c>
      <c r="CH109" s="4">
        <f t="shared" si="468"/>
        <v>42.485500426819101</v>
      </c>
      <c r="CI109" s="4">
        <f t="shared" si="468"/>
        <v>42.073019840150963</v>
      </c>
      <c r="CJ109" s="4">
        <f t="shared" si="468"/>
        <v>45.078235543018877</v>
      </c>
      <c r="CK109" s="4">
        <f t="shared" si="468"/>
        <v>42.824323765867923</v>
      </c>
      <c r="CL109" s="4">
        <f t="shared" ref="CL109:CS109" si="469">IFERROR(CL28/CL54,"")</f>
        <v>45.078235543018877</v>
      </c>
      <c r="CM109" s="4">
        <f t="shared" si="469"/>
        <v>45.078235543018884</v>
      </c>
      <c r="CN109" s="4">
        <f t="shared" si="469"/>
        <v>43.664016388728093</v>
      </c>
      <c r="CO109" s="4">
        <f t="shared" si="469"/>
        <v>46.404066000166502</v>
      </c>
      <c r="CP109" s="4">
        <f t="shared" si="469"/>
        <v>46.404066000166502</v>
      </c>
      <c r="CQ109" s="4">
        <f t="shared" si="469"/>
        <v>44.083862700158171</v>
      </c>
      <c r="CR109" s="4">
        <f t="shared" si="469"/>
        <v>46.404066000166502</v>
      </c>
      <c r="CS109" s="108">
        <f t="shared" si="469"/>
        <v>46.404066000166502</v>
      </c>
    </row>
    <row r="110" spans="1:97" s="5" customFormat="1" x14ac:dyDescent="0.25">
      <c r="A110" s="1" t="s">
        <v>3</v>
      </c>
      <c r="B110" s="7">
        <f t="shared" ref="B110:R110" si="470">IFERROR(B29/B55,"")</f>
        <v>17.726983050847458</v>
      </c>
      <c r="C110" s="7">
        <f t="shared" si="470"/>
        <v>21.821268722466957</v>
      </c>
      <c r="D110" s="7">
        <f t="shared" si="470"/>
        <v>35.515931372549019</v>
      </c>
      <c r="E110" s="7">
        <f t="shared" si="470"/>
        <v>35.042930000000005</v>
      </c>
      <c r="F110" s="7">
        <f t="shared" si="470"/>
        <v>24.37248068669528</v>
      </c>
      <c r="G110" s="7">
        <f t="shared" si="470"/>
        <v>34.591680733944933</v>
      </c>
      <c r="H110" s="7">
        <f t="shared" si="470"/>
        <v>32.135703488372087</v>
      </c>
      <c r="I110" s="7">
        <f t="shared" si="470"/>
        <v>23.889346793349166</v>
      </c>
      <c r="J110" s="7">
        <f t="shared" si="470"/>
        <v>36.658414023372274</v>
      </c>
      <c r="K110" s="7">
        <f t="shared" si="470"/>
        <v>27.986400809716578</v>
      </c>
      <c r="L110" s="7">
        <f t="shared" si="470"/>
        <v>35.4266704918033</v>
      </c>
      <c r="M110" s="103">
        <f t="shared" si="470"/>
        <v>45.135597368421017</v>
      </c>
      <c r="N110" s="7">
        <f t="shared" si="470"/>
        <v>25.155697095435681</v>
      </c>
      <c r="O110" s="7">
        <f t="shared" si="470"/>
        <v>29.182124463519184</v>
      </c>
      <c r="P110" s="7">
        <f t="shared" si="470"/>
        <v>38.672197396963107</v>
      </c>
      <c r="Q110" s="7">
        <f t="shared" si="470"/>
        <v>42.937786384976526</v>
      </c>
      <c r="R110" s="7">
        <f t="shared" si="470"/>
        <v>32.173642352941179</v>
      </c>
      <c r="S110" s="7">
        <f t="shared" ref="S110" si="471">IFERROR(S40/S88,"")</f>
        <v>1298.1770428015564</v>
      </c>
      <c r="T110" s="185">
        <f t="shared" ref="T110:Y110" si="472">IFERROR(T29/T55,"")</f>
        <v>31.63115625</v>
      </c>
      <c r="U110" s="185">
        <f t="shared" si="472"/>
        <v>32.755909090909093</v>
      </c>
      <c r="V110" s="185">
        <f t="shared" si="472"/>
        <v>37.723407772376042</v>
      </c>
      <c r="W110" s="185">
        <f t="shared" si="472"/>
        <v>34.231005390153726</v>
      </c>
      <c r="X110" s="185">
        <f t="shared" si="472"/>
        <v>35.247006766488191</v>
      </c>
      <c r="Y110" s="186">
        <f t="shared" si="472"/>
        <v>36.349832810223866</v>
      </c>
      <c r="Z110" s="5">
        <f t="shared" ref="Z110:CK110" si="473">IFERROR(Z29/Z55,"")</f>
        <v>22.571852732595076</v>
      </c>
      <c r="AA110" s="5">
        <f t="shared" si="473"/>
        <v>22.648177229694507</v>
      </c>
      <c r="AB110" s="5">
        <f t="shared" si="473"/>
        <v>30.476572093514932</v>
      </c>
      <c r="AC110" s="5">
        <f t="shared" si="473"/>
        <v>28.700847055851515</v>
      </c>
      <c r="AD110" s="5">
        <f t="shared" si="473"/>
        <v>31.52109266317856</v>
      </c>
      <c r="AE110" s="5">
        <f t="shared" si="473"/>
        <v>31.162974716373878</v>
      </c>
      <c r="AF110" s="5">
        <f t="shared" si="473"/>
        <v>30.284270286620806</v>
      </c>
      <c r="AG110" s="5">
        <f t="shared" si="473"/>
        <v>32.158462967193515</v>
      </c>
      <c r="AH110" s="5">
        <f t="shared" si="473"/>
        <v>31.791737244390426</v>
      </c>
      <c r="AI110" s="5">
        <f t="shared" si="473"/>
        <v>30.385806340607981</v>
      </c>
      <c r="AJ110" s="5">
        <f t="shared" si="473"/>
        <v>31.830625988530105</v>
      </c>
      <c r="AK110" s="109">
        <f t="shared" si="473"/>
        <v>31.200579652079416</v>
      </c>
      <c r="AL110" s="5">
        <f t="shared" si="473"/>
        <v>26.816524517655608</v>
      </c>
      <c r="AM110" s="5">
        <f t="shared" si="473"/>
        <v>26.987576030580229</v>
      </c>
      <c r="AN110" s="5">
        <f t="shared" si="473"/>
        <v>31.273691273864031</v>
      </c>
      <c r="AO110" s="5">
        <f t="shared" si="473"/>
        <v>29.446032112167249</v>
      </c>
      <c r="AP110" s="5">
        <f t="shared" si="473"/>
        <v>32.508597012051808</v>
      </c>
      <c r="AQ110" s="5">
        <f t="shared" si="473"/>
        <v>32.170324426163155</v>
      </c>
      <c r="AR110" s="5">
        <f t="shared" si="473"/>
        <v>31.61928485650991</v>
      </c>
      <c r="AS110" s="5">
        <f t="shared" si="473"/>
        <v>33.893180536394034</v>
      </c>
      <c r="AT110" s="5">
        <f t="shared" si="473"/>
        <v>33.502097594924081</v>
      </c>
      <c r="AU110" s="5">
        <f t="shared" si="473"/>
        <v>31.90398088336039</v>
      </c>
      <c r="AV110" s="5">
        <f t="shared" si="473"/>
        <v>33.510213923725445</v>
      </c>
      <c r="AW110" s="109">
        <f t="shared" si="473"/>
        <v>33.224309645931683</v>
      </c>
      <c r="AX110" s="5">
        <f t="shared" si="473"/>
        <v>29.494532260878955</v>
      </c>
      <c r="AY110" s="5">
        <f t="shared" si="473"/>
        <v>29.771479716622395</v>
      </c>
      <c r="AZ110" s="5">
        <f t="shared" si="473"/>
        <v>34.571938814147323</v>
      </c>
      <c r="BA110" s="5">
        <f t="shared" si="473"/>
        <v>32.645543023122968</v>
      </c>
      <c r="BB110" s="5">
        <f t="shared" si="473"/>
        <v>35.987243289828825</v>
      </c>
      <c r="BC110" s="5">
        <f t="shared" si="473"/>
        <v>35.685391032923349</v>
      </c>
      <c r="BD110" s="5">
        <f t="shared" si="473"/>
        <v>35.037483725324151</v>
      </c>
      <c r="BE110" s="5">
        <f t="shared" si="473"/>
        <v>37.477435403585147</v>
      </c>
      <c r="BF110" s="5">
        <f t="shared" si="473"/>
        <v>37.027448418147735</v>
      </c>
      <c r="BG110" s="5">
        <f t="shared" si="473"/>
        <v>35.112152819975499</v>
      </c>
      <c r="BH110" s="5">
        <f t="shared" si="473"/>
        <v>36.826702233887133</v>
      </c>
      <c r="BI110" s="109">
        <f t="shared" si="473"/>
        <v>36.496976854528263</v>
      </c>
      <c r="BJ110" s="5">
        <f t="shared" si="473"/>
        <v>32.167705107464727</v>
      </c>
      <c r="BK110" s="5">
        <f t="shared" si="473"/>
        <v>32.383065242826369</v>
      </c>
      <c r="BL110" s="5">
        <f t="shared" si="473"/>
        <v>37.448269741847653</v>
      </c>
      <c r="BM110" s="5">
        <f t="shared" si="473"/>
        <v>35.350047573568183</v>
      </c>
      <c r="BN110" s="5">
        <f t="shared" si="473"/>
        <v>38.963140652387551</v>
      </c>
      <c r="BO110" s="5">
        <f t="shared" si="473"/>
        <v>38.797988259581857</v>
      </c>
      <c r="BP110" s="5">
        <f t="shared" si="473"/>
        <v>38.140959537515641</v>
      </c>
      <c r="BQ110" s="5">
        <f t="shared" si="473"/>
        <v>40.850365966017662</v>
      </c>
      <c r="BR110" s="5">
        <f t="shared" si="473"/>
        <v>40.535824224821781</v>
      </c>
      <c r="BS110" s="5">
        <f t="shared" si="473"/>
        <v>38.475345045469112</v>
      </c>
      <c r="BT110" s="5">
        <f t="shared" si="473"/>
        <v>40.358109064639692</v>
      </c>
      <c r="BU110" s="109">
        <f t="shared" si="473"/>
        <v>40.054717095593752</v>
      </c>
      <c r="BV110" s="5">
        <f t="shared" si="473"/>
        <v>36.147744392992678</v>
      </c>
      <c r="BW110" s="5">
        <f t="shared" si="473"/>
        <v>36.341864140449744</v>
      </c>
      <c r="BX110" s="5">
        <f t="shared" si="473"/>
        <v>41.878954196808515</v>
      </c>
      <c r="BY110" s="5">
        <f t="shared" si="473"/>
        <v>39.535531661729621</v>
      </c>
      <c r="BZ110" s="5">
        <f t="shared" si="473"/>
        <v>43.861115588891785</v>
      </c>
      <c r="CA110" s="5">
        <f t="shared" si="473"/>
        <v>43.695205769799195</v>
      </c>
      <c r="CB110" s="5">
        <f t="shared" si="473"/>
        <v>42.945034359231727</v>
      </c>
      <c r="CC110" s="5">
        <f t="shared" si="473"/>
        <v>46.007281371143293</v>
      </c>
      <c r="CD110" s="5">
        <f t="shared" si="473"/>
        <v>45.641789300556567</v>
      </c>
      <c r="CE110" s="5">
        <f t="shared" si="473"/>
        <v>43.286746466842324</v>
      </c>
      <c r="CF110" s="5">
        <f t="shared" si="473"/>
        <v>45.396983396307348</v>
      </c>
      <c r="CG110" s="109">
        <f t="shared" si="473"/>
        <v>45.038887650413223</v>
      </c>
      <c r="CH110" s="5">
        <f t="shared" si="473"/>
        <v>41.306201136564795</v>
      </c>
      <c r="CI110" s="5">
        <f t="shared" si="473"/>
        <v>41.523066940281304</v>
      </c>
      <c r="CJ110" s="5">
        <f t="shared" si="473"/>
        <v>47.869701128508403</v>
      </c>
      <c r="CK110" s="5">
        <f t="shared" si="473"/>
        <v>45.173193862606588</v>
      </c>
      <c r="CL110" s="5">
        <f t="shared" ref="CL110:CS110" si="474">IFERROR(CL29/CL55,"")</f>
        <v>50.092042854988186</v>
      </c>
      <c r="CM110" s="5">
        <f t="shared" si="474"/>
        <v>49.88905103128446</v>
      </c>
      <c r="CN110" s="5">
        <f t="shared" si="474"/>
        <v>49.030260207688244</v>
      </c>
      <c r="CO110" s="5">
        <f t="shared" si="474"/>
        <v>52.544227067607345</v>
      </c>
      <c r="CP110" s="5">
        <f t="shared" si="474"/>
        <v>52.127049623140891</v>
      </c>
      <c r="CQ110" s="5">
        <f t="shared" si="474"/>
        <v>49.433704274336876</v>
      </c>
      <c r="CR110" s="5">
        <f t="shared" si="474"/>
        <v>51.843566710858248</v>
      </c>
      <c r="CS110" s="109">
        <f t="shared" si="474"/>
        <v>51.425602455042046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M5"/>
  <sheetViews>
    <sheetView zoomScale="80" zoomScaleNormal="80" workbookViewId="0">
      <selection activeCell="D5" sqref="D5"/>
    </sheetView>
  </sheetViews>
  <sheetFormatPr defaultRowHeight="15" x14ac:dyDescent="0.25"/>
  <sheetData>
    <row r="2" spans="2:13" x14ac:dyDescent="0.25">
      <c r="B2" s="21" t="s">
        <v>16</v>
      </c>
    </row>
    <row r="4" spans="2:13" x14ac:dyDescent="0.25">
      <c r="B4" s="22" t="s">
        <v>17</v>
      </c>
      <c r="C4" s="22" t="s">
        <v>18</v>
      </c>
      <c r="D4" s="22" t="s">
        <v>19</v>
      </c>
      <c r="E4" s="22" t="s">
        <v>20</v>
      </c>
      <c r="F4" s="22" t="s">
        <v>21</v>
      </c>
      <c r="G4" s="22" t="s">
        <v>22</v>
      </c>
      <c r="H4" s="22" t="s">
        <v>23</v>
      </c>
      <c r="I4" s="22" t="s">
        <v>24</v>
      </c>
      <c r="J4" s="22" t="s">
        <v>25</v>
      </c>
      <c r="K4" s="22" t="s">
        <v>26</v>
      </c>
      <c r="L4" s="22" t="s">
        <v>27</v>
      </c>
      <c r="M4" s="22" t="s">
        <v>28</v>
      </c>
    </row>
    <row r="5" spans="2:13" s="19" customFormat="1" x14ac:dyDescent="0.25">
      <c r="B5" s="23">
        <v>1</v>
      </c>
      <c r="C5" s="23">
        <v>1</v>
      </c>
      <c r="D5" s="23">
        <v>0.95</v>
      </c>
      <c r="E5" s="23">
        <v>0.8</v>
      </c>
      <c r="F5" s="23">
        <v>0.7</v>
      </c>
      <c r="G5" s="23">
        <v>0.6</v>
      </c>
      <c r="H5" s="23">
        <v>0.55000000000000004</v>
      </c>
      <c r="I5" s="23">
        <v>0.5</v>
      </c>
      <c r="J5" s="23">
        <v>0.45</v>
      </c>
      <c r="K5" s="23">
        <v>0.4</v>
      </c>
      <c r="L5" s="23">
        <v>0.35</v>
      </c>
      <c r="M5" s="23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42578125" customWidth="1"/>
    <col min="2" max="2" width="27.42578125" bestFit="1" customWidth="1"/>
    <col min="3" max="5" width="10.5703125" style="22" customWidth="1"/>
    <col min="6" max="8" width="10.5703125" style="22" hidden="1" customWidth="1"/>
    <col min="9" max="9" width="10.5703125" customWidth="1"/>
    <col min="10" max="10" width="2.140625" style="25" customWidth="1"/>
    <col min="11" max="11" width="10.5703125" style="79" customWidth="1"/>
    <col min="12" max="12" width="27.5703125" style="79" customWidth="1"/>
    <col min="13" max="13" width="10.5703125" style="79" customWidth="1"/>
    <col min="14" max="14" width="10.5703125" customWidth="1"/>
    <col min="16" max="18" width="0" hidden="1" customWidth="1"/>
  </cols>
  <sheetData>
    <row r="2" spans="2:16" x14ac:dyDescent="0.25">
      <c r="B2" s="49" t="s">
        <v>52</v>
      </c>
      <c r="C2" s="50" t="s">
        <v>29</v>
      </c>
      <c r="D2" s="50" t="s">
        <v>30</v>
      </c>
      <c r="E2" s="50" t="s">
        <v>31</v>
      </c>
      <c r="F2" s="50" t="s">
        <v>32</v>
      </c>
      <c r="G2" s="50" t="s">
        <v>33</v>
      </c>
      <c r="H2" s="50" t="s">
        <v>34</v>
      </c>
      <c r="I2" s="51" t="s">
        <v>37</v>
      </c>
      <c r="J2" s="64"/>
      <c r="K2" s="69"/>
      <c r="L2" s="70"/>
      <c r="M2" s="70"/>
    </row>
    <row r="3" spans="2:16" x14ac:dyDescent="0.25">
      <c r="B3" s="31"/>
      <c r="C3" s="32"/>
      <c r="D3" s="32"/>
      <c r="E3" s="32"/>
      <c r="F3" s="32"/>
      <c r="G3" s="32"/>
      <c r="H3" s="32"/>
      <c r="I3" s="33"/>
      <c r="J3" s="65"/>
      <c r="K3" s="71"/>
      <c r="L3" s="71"/>
      <c r="M3" s="71"/>
    </row>
    <row r="4" spans="2:16" x14ac:dyDescent="0.25">
      <c r="B4" s="31" t="s">
        <v>36</v>
      </c>
      <c r="C4" s="34">
        <f t="shared" ref="C4:H5" si="0">C20+M20</f>
        <v>23431.534</v>
      </c>
      <c r="D4" s="34">
        <f t="shared" si="0"/>
        <v>23874.145000000011</v>
      </c>
      <c r="E4" s="34">
        <f t="shared" si="0"/>
        <v>40398.869600000005</v>
      </c>
      <c r="F4" s="34">
        <f t="shared" si="0"/>
        <v>36422.116751232643</v>
      </c>
      <c r="G4" s="34">
        <f t="shared" si="0"/>
        <v>46713.945102055819</v>
      </c>
      <c r="H4" s="34">
        <f t="shared" si="0"/>
        <v>63171.17866006383</v>
      </c>
      <c r="I4" s="35">
        <f>SUM(C4:E4)</f>
        <v>87704.548600000009</v>
      </c>
      <c r="J4" s="66"/>
      <c r="K4" s="72"/>
      <c r="L4" s="85"/>
      <c r="M4" s="72"/>
    </row>
    <row r="5" spans="2:16" x14ac:dyDescent="0.25">
      <c r="B5" s="31" t="s">
        <v>39</v>
      </c>
      <c r="C5" s="34">
        <f t="shared" si="0"/>
        <v>6581.7240000000102</v>
      </c>
      <c r="D5" s="34">
        <f t="shared" si="0"/>
        <v>7981.6760000000195</v>
      </c>
      <c r="E5" s="34">
        <f t="shared" si="0"/>
        <v>14295.628514321281</v>
      </c>
      <c r="F5" s="34">
        <f t="shared" si="0"/>
        <v>14204.74760551181</v>
      </c>
      <c r="G5" s="34">
        <f t="shared" si="0"/>
        <v>15279.353327553374</v>
      </c>
      <c r="H5" s="34">
        <f t="shared" si="0"/>
        <v>17154.151025091178</v>
      </c>
      <c r="I5" s="35">
        <f t="shared" ref="I5:I6" si="1">SUM(C5:E5)</f>
        <v>28859.028514321311</v>
      </c>
      <c r="J5" s="66"/>
      <c r="K5" s="72"/>
      <c r="L5" s="85"/>
      <c r="M5" s="72"/>
    </row>
    <row r="6" spans="2:16" x14ac:dyDescent="0.25">
      <c r="B6" s="39" t="s">
        <v>48</v>
      </c>
      <c r="C6" s="47">
        <f>SUM(C4:C5)</f>
        <v>30013.258000000009</v>
      </c>
      <c r="D6" s="47">
        <f t="shared" ref="D6:H6" si="2">SUM(D4:D5)</f>
        <v>31855.821000000033</v>
      </c>
      <c r="E6" s="47">
        <f t="shared" si="2"/>
        <v>54694.498114321286</v>
      </c>
      <c r="F6" s="47">
        <f t="shared" si="2"/>
        <v>50626.864356744452</v>
      </c>
      <c r="G6" s="47">
        <f t="shared" si="2"/>
        <v>61993.298429609189</v>
      </c>
      <c r="H6" s="47">
        <f t="shared" si="2"/>
        <v>80325.329685155011</v>
      </c>
      <c r="I6" s="48">
        <f t="shared" si="1"/>
        <v>116563.57711432132</v>
      </c>
      <c r="J6" s="67"/>
      <c r="K6" s="73"/>
      <c r="L6" s="73"/>
      <c r="M6" s="73"/>
      <c r="O6" s="62"/>
      <c r="P6" s="63"/>
    </row>
    <row r="7" spans="2:16" x14ac:dyDescent="0.25">
      <c r="B7" s="80" t="s">
        <v>53</v>
      </c>
      <c r="C7" s="61"/>
      <c r="D7" s="61"/>
      <c r="E7" s="61"/>
      <c r="F7" s="61"/>
      <c r="G7" s="61"/>
      <c r="H7" s="61"/>
      <c r="I7" s="81">
        <v>143327.04305496998</v>
      </c>
      <c r="J7" s="67"/>
      <c r="K7" s="73"/>
      <c r="L7" s="73"/>
      <c r="M7" s="73"/>
      <c r="O7" s="62"/>
      <c r="P7" s="63"/>
    </row>
    <row r="8" spans="2:16" x14ac:dyDescent="0.25">
      <c r="B8" s="83" t="s">
        <v>47</v>
      </c>
      <c r="C8" s="82">
        <f>C5/C6</f>
        <v>0.21929388672166175</v>
      </c>
      <c r="D8" s="82">
        <f t="shared" ref="D8:E8" si="3">D5/D6</f>
        <v>0.25055627980832801</v>
      </c>
      <c r="E8" s="82">
        <f t="shared" si="3"/>
        <v>0.26137233190148046</v>
      </c>
      <c r="F8" s="61"/>
      <c r="G8" s="61"/>
      <c r="H8" s="61"/>
      <c r="I8" s="81"/>
      <c r="J8" s="67"/>
      <c r="K8" s="73"/>
      <c r="L8" s="73"/>
      <c r="M8" s="73"/>
      <c r="O8" s="62"/>
      <c r="P8" s="63"/>
    </row>
    <row r="9" spans="2:16" x14ac:dyDescent="0.25">
      <c r="B9" s="39"/>
      <c r="C9" s="47"/>
      <c r="D9" s="47"/>
      <c r="E9" s="47"/>
      <c r="F9" s="47"/>
      <c r="G9" s="47"/>
      <c r="H9" s="47"/>
      <c r="I9" s="48"/>
      <c r="J9" s="67"/>
      <c r="K9" s="73"/>
      <c r="L9" s="73"/>
      <c r="M9" s="73"/>
    </row>
    <row r="10" spans="2:16" x14ac:dyDescent="0.25">
      <c r="B10" s="39" t="s">
        <v>51</v>
      </c>
      <c r="C10" s="59">
        <f t="shared" ref="C10:H10" si="4">C36+M36</f>
        <v>1122</v>
      </c>
      <c r="D10" s="59">
        <f t="shared" si="4"/>
        <v>1091.7</v>
      </c>
      <c r="E10" s="59">
        <f t="shared" si="4"/>
        <v>1123.8</v>
      </c>
      <c r="F10" s="59">
        <f t="shared" si="4"/>
        <v>902.64</v>
      </c>
      <c r="G10" s="59">
        <f t="shared" si="4"/>
        <v>928</v>
      </c>
      <c r="H10" s="59">
        <f t="shared" si="4"/>
        <v>702.6</v>
      </c>
      <c r="I10" s="48"/>
      <c r="J10" s="67"/>
      <c r="K10" s="73"/>
      <c r="L10" s="73"/>
      <c r="M10" s="73"/>
    </row>
    <row r="11" spans="2:16" x14ac:dyDescent="0.25">
      <c r="B11" s="39" t="s">
        <v>50</v>
      </c>
      <c r="C11" s="47"/>
      <c r="D11" s="47"/>
      <c r="E11" s="47"/>
      <c r="F11" s="47"/>
      <c r="G11" s="47"/>
      <c r="H11" s="47"/>
      <c r="I11" s="48"/>
      <c r="J11" s="67"/>
      <c r="K11" s="73"/>
      <c r="L11" s="73"/>
      <c r="M11" s="73"/>
    </row>
    <row r="12" spans="2:16" x14ac:dyDescent="0.25">
      <c r="B12" s="52" t="s">
        <v>11</v>
      </c>
      <c r="C12" s="53">
        <f>'Total Agency'!T66</f>
        <v>0.20678768745067089</v>
      </c>
      <c r="D12" s="53">
        <f>'Total Agency'!U66</f>
        <v>0.20373027259684362</v>
      </c>
      <c r="E12" s="53">
        <f>'Total Agency'!V66</f>
        <v>0.25747058535268463</v>
      </c>
      <c r="F12" s="53">
        <f>'Total Agency'!W66</f>
        <v>0.24182216174390408</v>
      </c>
      <c r="G12" s="53">
        <f>'Total Agency'!X66</f>
        <v>0.26068379367033129</v>
      </c>
      <c r="H12" s="53">
        <f>'Total Agency'!Y66</f>
        <v>0.27774197171743908</v>
      </c>
      <c r="I12" s="48"/>
      <c r="J12" s="67"/>
      <c r="K12" s="73"/>
      <c r="L12" s="73"/>
      <c r="M12" s="73"/>
    </row>
    <row r="13" spans="2:16" x14ac:dyDescent="0.25">
      <c r="B13" s="52" t="s">
        <v>35</v>
      </c>
      <c r="C13" s="54">
        <f>'Total Agency'!T88</f>
        <v>1.3503816793893131</v>
      </c>
      <c r="D13" s="54">
        <f>'Total Agency'!U88</f>
        <v>1.4003521126760563</v>
      </c>
      <c r="E13" s="54">
        <f>'Total Agency'!V88</f>
        <v>1.6226000650266286</v>
      </c>
      <c r="F13" s="54">
        <f>'Total Agency'!W88</f>
        <v>1.4681316059252292</v>
      </c>
      <c r="G13" s="54">
        <f>'Total Agency'!X88</f>
        <v>1.5077366598159954</v>
      </c>
      <c r="H13" s="54">
        <f>'Total Agency'!Y88</f>
        <v>1.6662971271207649</v>
      </c>
      <c r="I13" s="48"/>
      <c r="J13" s="67"/>
      <c r="K13" s="73"/>
      <c r="L13" s="73"/>
      <c r="M13" s="73"/>
    </row>
    <row r="14" spans="2:16" x14ac:dyDescent="0.25">
      <c r="B14" s="52" t="s">
        <v>14</v>
      </c>
      <c r="C14" s="55">
        <f>'Total Agency'!T99</f>
        <v>16.966228377614478</v>
      </c>
      <c r="D14" s="55">
        <f>'Total Agency'!U99</f>
        <v>16.020025647472984</v>
      </c>
      <c r="E14" s="55">
        <f>'Total Agency'!V99</f>
        <v>16.948043921416051</v>
      </c>
      <c r="F14" s="55">
        <f>'Total Agency'!W99</f>
        <v>16.897775013619928</v>
      </c>
      <c r="G14" s="55">
        <f>'Total Agency'!X99</f>
        <v>17.120619588742265</v>
      </c>
      <c r="H14" s="55">
        <f>'Total Agency'!Y99</f>
        <v>16.941420754104872</v>
      </c>
      <c r="I14" s="48"/>
      <c r="J14" s="67"/>
      <c r="K14" s="73"/>
      <c r="L14" s="73"/>
      <c r="M14" s="73"/>
    </row>
    <row r="15" spans="2:16" x14ac:dyDescent="0.25">
      <c r="B15" s="60"/>
      <c r="C15" s="37"/>
      <c r="D15" s="37"/>
      <c r="E15" s="37"/>
      <c r="F15" s="37"/>
      <c r="G15" s="37"/>
      <c r="H15" s="37"/>
      <c r="I15" s="38"/>
      <c r="J15" s="68"/>
      <c r="K15" s="74"/>
      <c r="L15" s="74"/>
      <c r="M15" s="74"/>
    </row>
    <row r="18" spans="2:19" x14ac:dyDescent="0.25">
      <c r="B18" s="49" t="s">
        <v>38</v>
      </c>
      <c r="C18" s="50" t="s">
        <v>29</v>
      </c>
      <c r="D18" s="50" t="s">
        <v>30</v>
      </c>
      <c r="E18" s="50" t="s">
        <v>31</v>
      </c>
      <c r="F18" s="50" t="s">
        <v>32</v>
      </c>
      <c r="G18" s="50" t="s">
        <v>33</v>
      </c>
      <c r="H18" s="50" t="s">
        <v>34</v>
      </c>
      <c r="I18" s="51" t="s">
        <v>37</v>
      </c>
      <c r="J18" s="64"/>
      <c r="K18" s="69"/>
      <c r="L18" s="49" t="s">
        <v>49</v>
      </c>
      <c r="M18" s="50" t="s">
        <v>29</v>
      </c>
      <c r="N18" s="50" t="s">
        <v>30</v>
      </c>
      <c r="O18" s="50" t="s">
        <v>31</v>
      </c>
      <c r="P18" s="50" t="s">
        <v>32</v>
      </c>
      <c r="Q18" s="50" t="s">
        <v>33</v>
      </c>
      <c r="R18" s="50" t="s">
        <v>34</v>
      </c>
      <c r="S18" s="51" t="s">
        <v>37</v>
      </c>
    </row>
    <row r="19" spans="2:19" x14ac:dyDescent="0.25">
      <c r="B19" s="31"/>
      <c r="C19" s="32"/>
      <c r="D19" s="32"/>
      <c r="E19" s="32"/>
      <c r="F19" s="32"/>
      <c r="G19" s="32"/>
      <c r="H19" s="32"/>
      <c r="I19" s="33"/>
      <c r="J19" s="65"/>
      <c r="K19" s="71"/>
      <c r="L19" s="31"/>
      <c r="M19" s="32"/>
      <c r="N19" s="32"/>
      <c r="O19" s="32"/>
      <c r="P19" s="32"/>
      <c r="Q19" s="32"/>
      <c r="R19" s="32"/>
      <c r="S19" s="33"/>
    </row>
    <row r="20" spans="2:19" x14ac:dyDescent="0.25">
      <c r="B20" s="31" t="s">
        <v>36</v>
      </c>
      <c r="C20" s="34">
        <f>SUM('Agency North'!T22,'Agency North'!T24:T28)</f>
        <v>11081.561999999998</v>
      </c>
      <c r="D20" s="34">
        <f>SUM('Agency North'!U22,'Agency North'!U24:U28)</f>
        <v>12129.48900000001</v>
      </c>
      <c r="E20" s="34">
        <f>SUM('Agency North'!V22,'Agency North'!V24:V28)</f>
        <v>22323.2356</v>
      </c>
      <c r="F20" s="34">
        <f>SUM('Agency North'!W22,'Agency North'!W24:W28)</f>
        <v>18963.564582304003</v>
      </c>
      <c r="G20" s="34">
        <f>SUM('Agency North'!X22,'Agency North'!X24:X28)</f>
        <v>21505.861926174082</v>
      </c>
      <c r="H20" s="34">
        <f>SUM('Agency North'!Y22,'Agency North'!Y24:Y28)</f>
        <v>28659.82535502989</v>
      </c>
      <c r="I20" s="35">
        <f t="shared" ref="I20:I22" si="5">SUM(C20:E20)</f>
        <v>45534.286600000007</v>
      </c>
      <c r="J20" s="66"/>
      <c r="K20" s="72"/>
      <c r="L20" s="31" t="s">
        <v>36</v>
      </c>
      <c r="M20" s="34">
        <f>SUM('Agency South'!T22,'Agency South'!T24:T28)</f>
        <v>12349.972</v>
      </c>
      <c r="N20" s="34">
        <f>SUM('Agency South'!U22,'Agency South'!U24:U28)</f>
        <v>11744.655999999999</v>
      </c>
      <c r="O20" s="34">
        <f>SUM('Agency South'!V22,'Agency South'!V24:V28)</f>
        <v>18075.634000000002</v>
      </c>
      <c r="P20" s="34">
        <f>SUM('Agency South'!W22,'Agency South'!W24:W28)</f>
        <v>17458.55216892864</v>
      </c>
      <c r="Q20" s="34">
        <f>SUM('Agency South'!X22,'Agency South'!X24:X28)</f>
        <v>25208.083175881733</v>
      </c>
      <c r="R20" s="34">
        <f>SUM('Agency South'!Y22,'Agency South'!Y24:Y28)</f>
        <v>34511.353305033939</v>
      </c>
      <c r="S20" s="35">
        <f t="shared" ref="S20:S22" si="6">SUM(M20:O20)</f>
        <v>42170.262000000002</v>
      </c>
    </row>
    <row r="21" spans="2:19" x14ac:dyDescent="0.25">
      <c r="B21" s="31" t="s">
        <v>39</v>
      </c>
      <c r="C21" s="34">
        <f>'Agency North'!T23</f>
        <v>4760.9380000000101</v>
      </c>
      <c r="D21" s="34">
        <f>'Agency North'!U23</f>
        <v>5674.0470000000196</v>
      </c>
      <c r="E21" s="34">
        <f>'Agency North'!V23</f>
        <v>9835.2034056000011</v>
      </c>
      <c r="F21" s="34">
        <f>'Agency North'!W23</f>
        <v>9180.334951056002</v>
      </c>
      <c r="G21" s="34">
        <f>'Agency North'!X23</f>
        <v>9189.7468649928014</v>
      </c>
      <c r="H21" s="34">
        <f>'Agency North'!Y23</f>
        <v>10704.786706217779</v>
      </c>
      <c r="I21" s="35">
        <f t="shared" si="5"/>
        <v>20270.188405600031</v>
      </c>
      <c r="J21" s="66"/>
      <c r="K21" s="72"/>
      <c r="L21" s="31" t="s">
        <v>39</v>
      </c>
      <c r="M21" s="34">
        <f>'Agency South'!T23</f>
        <v>1820.7860000000001</v>
      </c>
      <c r="N21" s="34">
        <f>'Agency South'!U23</f>
        <v>2307.6289999999999</v>
      </c>
      <c r="O21" s="34">
        <f>'Agency South'!V23</f>
        <v>4460.4251087212806</v>
      </c>
      <c r="P21" s="34">
        <f>'Agency South'!W23</f>
        <v>5024.4126544558076</v>
      </c>
      <c r="Q21" s="34">
        <f>'Agency South'!X23</f>
        <v>6089.6064625605723</v>
      </c>
      <c r="R21" s="34">
        <f>'Agency South'!Y23</f>
        <v>6449.3643188733986</v>
      </c>
      <c r="S21" s="35">
        <f t="shared" si="6"/>
        <v>8588.8401087212806</v>
      </c>
    </row>
    <row r="22" spans="2:19" x14ac:dyDescent="0.25">
      <c r="B22" s="39" t="s">
        <v>48</v>
      </c>
      <c r="C22" s="47">
        <f t="shared" ref="C22:H22" si="7">C21+C20</f>
        <v>15842.500000000007</v>
      </c>
      <c r="D22" s="47">
        <f t="shared" si="7"/>
        <v>17803.536000000029</v>
      </c>
      <c r="E22" s="47">
        <f t="shared" si="7"/>
        <v>32158.439005600001</v>
      </c>
      <c r="F22" s="47">
        <f t="shared" si="7"/>
        <v>28143.899533360003</v>
      </c>
      <c r="G22" s="47">
        <f t="shared" si="7"/>
        <v>30695.608791166884</v>
      </c>
      <c r="H22" s="47">
        <f t="shared" si="7"/>
        <v>39364.612061247666</v>
      </c>
      <c r="I22" s="48">
        <f t="shared" si="5"/>
        <v>65804.475005600034</v>
      </c>
      <c r="J22" s="67"/>
      <c r="K22" s="73"/>
      <c r="L22" s="39" t="s">
        <v>48</v>
      </c>
      <c r="M22" s="47">
        <f t="shared" ref="M22:R22" si="8">M21+M20</f>
        <v>14170.758</v>
      </c>
      <c r="N22" s="47">
        <f t="shared" si="8"/>
        <v>14052.285</v>
      </c>
      <c r="O22" s="47">
        <f t="shared" si="8"/>
        <v>22536.059108721282</v>
      </c>
      <c r="P22" s="47">
        <f t="shared" si="8"/>
        <v>22482.964823384449</v>
      </c>
      <c r="Q22" s="47">
        <f t="shared" si="8"/>
        <v>31297.689638442305</v>
      </c>
      <c r="R22" s="47">
        <f t="shared" si="8"/>
        <v>40960.717623907338</v>
      </c>
      <c r="S22" s="48">
        <f t="shared" si="6"/>
        <v>50759.102108721279</v>
      </c>
    </row>
    <row r="23" spans="2:19" x14ac:dyDescent="0.25">
      <c r="B23" s="83" t="s">
        <v>47</v>
      </c>
      <c r="C23" s="82">
        <f>C21/C22</f>
        <v>0.30051683762032555</v>
      </c>
      <c r="D23" s="82">
        <f t="shared" ref="D23:E23" si="9">D21/D22</f>
        <v>0.31870337443078783</v>
      </c>
      <c r="E23" s="82">
        <f t="shared" si="9"/>
        <v>0.30583584619537407</v>
      </c>
      <c r="F23" s="82"/>
      <c r="G23" s="82"/>
      <c r="H23" s="82"/>
      <c r="I23" s="84">
        <f>I21/I22</f>
        <v>0.30803662522761582</v>
      </c>
      <c r="J23" s="67"/>
      <c r="K23" s="73"/>
      <c r="L23" s="83" t="s">
        <v>47</v>
      </c>
      <c r="M23" s="82">
        <f t="shared" ref="M23:O23" si="10">M21/M22</f>
        <v>0.1284889629757279</v>
      </c>
      <c r="N23" s="82">
        <f t="shared" si="10"/>
        <v>0.16421734970504798</v>
      </c>
      <c r="O23" s="82">
        <f t="shared" si="10"/>
        <v>0.19792391771794432</v>
      </c>
      <c r="P23" s="82"/>
      <c r="Q23" s="82"/>
      <c r="R23" s="82"/>
      <c r="S23" s="84">
        <f>S21/S22</f>
        <v>0.16920788098900535</v>
      </c>
    </row>
    <row r="24" spans="2:19" x14ac:dyDescent="0.25">
      <c r="B24" s="39"/>
      <c r="C24" s="47"/>
      <c r="D24" s="47"/>
      <c r="E24" s="47"/>
      <c r="F24" s="47"/>
      <c r="G24" s="47"/>
      <c r="H24" s="47"/>
      <c r="I24" s="48"/>
      <c r="J24" s="67"/>
      <c r="K24" s="73"/>
      <c r="L24" s="31"/>
      <c r="M24" s="32"/>
      <c r="N24" s="32"/>
      <c r="O24" s="32"/>
      <c r="P24" s="32"/>
      <c r="Q24" s="32"/>
      <c r="R24" s="32"/>
      <c r="S24" s="36"/>
    </row>
    <row r="25" spans="2:19" x14ac:dyDescent="0.25">
      <c r="B25" s="39" t="s">
        <v>50</v>
      </c>
      <c r="C25" s="47"/>
      <c r="D25" s="47"/>
      <c r="E25" s="47"/>
      <c r="F25" s="47"/>
      <c r="G25" s="47"/>
      <c r="H25" s="47"/>
      <c r="I25" s="48"/>
      <c r="J25" s="67"/>
      <c r="K25" s="73"/>
      <c r="L25" s="39" t="s">
        <v>50</v>
      </c>
      <c r="M25" s="32"/>
      <c r="N25" s="32"/>
      <c r="O25" s="32"/>
      <c r="P25" s="32"/>
      <c r="Q25" s="32"/>
      <c r="S25" s="36"/>
    </row>
    <row r="26" spans="2:19" x14ac:dyDescent="0.25">
      <c r="B26" s="52" t="s">
        <v>11</v>
      </c>
      <c r="C26" s="53">
        <f>'Agency North'!T66</f>
        <v>0.20621683093252463</v>
      </c>
      <c r="D26" s="53">
        <f>'Agency North'!U66</f>
        <v>0.21118568232662194</v>
      </c>
      <c r="E26" s="53">
        <f>'Agency North'!V66</f>
        <v>0.26821472262777213</v>
      </c>
      <c r="F26" s="53">
        <f>'Agency North'!W66</f>
        <v>0.24609135710590721</v>
      </c>
      <c r="G26" s="53">
        <f>'Agency North'!X66</f>
        <v>0.25176878070895098</v>
      </c>
      <c r="H26" s="53">
        <f>'Agency North'!Y66</f>
        <v>0.26813740674559683</v>
      </c>
      <c r="I26" s="48"/>
      <c r="J26" s="67"/>
      <c r="K26" s="75"/>
      <c r="L26" s="52" t="s">
        <v>11</v>
      </c>
      <c r="M26" s="56">
        <f>'Agency South'!T66</f>
        <v>0.18839360807401179</v>
      </c>
      <c r="N26" s="56">
        <f>'Agency South'!U66</f>
        <v>0.1716</v>
      </c>
      <c r="O26" s="56">
        <f>'Agency South'!V66</f>
        <v>0.21834800815547215</v>
      </c>
      <c r="P26" s="56">
        <f>'Agency South'!W66</f>
        <v>0.21776131940533627</v>
      </c>
      <c r="Q26" s="56">
        <f>'Agency South'!X66</f>
        <v>0.25904191669452858</v>
      </c>
      <c r="R26" s="56">
        <f>'Agency South'!Y66</f>
        <v>0.27811282409985272</v>
      </c>
      <c r="S26" s="36"/>
    </row>
    <row r="27" spans="2:19" x14ac:dyDescent="0.25">
      <c r="B27" s="52" t="s">
        <v>35</v>
      </c>
      <c r="C27" s="54">
        <f>'Agency North'!T88</f>
        <v>1.2892156862745099</v>
      </c>
      <c r="D27" s="54">
        <f>'Agency North'!U88</f>
        <v>1.3675847457627119</v>
      </c>
      <c r="E27" s="54">
        <f>'Agency North'!V88</f>
        <v>1.6321883636622572</v>
      </c>
      <c r="F27" s="54">
        <f>'Agency North'!W88</f>
        <v>1.4278339963211042</v>
      </c>
      <c r="G27" s="54">
        <f>'Agency North'!X88</f>
        <v>1.4243579920749048</v>
      </c>
      <c r="H27" s="54">
        <f>'Agency North'!Y88</f>
        <v>1.6016372899321603</v>
      </c>
      <c r="I27" s="48"/>
      <c r="J27" s="67"/>
      <c r="K27" s="76"/>
      <c r="L27" s="52" t="s">
        <v>35</v>
      </c>
      <c r="M27" s="57">
        <f>'Agency South'!T88</f>
        <v>1.6004464285714286</v>
      </c>
      <c r="N27" s="57">
        <f>'Agency South'!U88</f>
        <v>1.6258741258741258</v>
      </c>
      <c r="O27" s="57">
        <f>'Agency South'!V88</f>
        <v>1.7462722392691028</v>
      </c>
      <c r="P27" s="57">
        <f>'Agency South'!W88</f>
        <v>1.6604771225502102</v>
      </c>
      <c r="Q27" s="57">
        <f>'Agency South'!X88</f>
        <v>1.7416214408321942</v>
      </c>
      <c r="R27" s="57">
        <f>'Agency South'!Y88</f>
        <v>1.8473217898412084</v>
      </c>
      <c r="S27" s="36"/>
    </row>
    <row r="28" spans="2:19" x14ac:dyDescent="0.25">
      <c r="B28" s="52" t="s">
        <v>14</v>
      </c>
      <c r="C28" s="55">
        <f>'Agency North'!T99</f>
        <v>15.059410646387843</v>
      </c>
      <c r="D28" s="55">
        <f>'Agency North'!U99</f>
        <v>13.790500387296692</v>
      </c>
      <c r="E28" s="55">
        <f>'Agency North'!V99</f>
        <v>14.72483622972795</v>
      </c>
      <c r="F28" s="55">
        <f>'Agency North'!W99</f>
        <v>14.770106409730602</v>
      </c>
      <c r="G28" s="55">
        <f>'Agency North'!X99</f>
        <v>14.796668153492908</v>
      </c>
      <c r="H28" s="55">
        <f>'Agency North'!Y99</f>
        <v>14.800354196274657</v>
      </c>
      <c r="I28" s="48"/>
      <c r="J28" s="67"/>
      <c r="K28" s="72"/>
      <c r="L28" s="52" t="s">
        <v>14</v>
      </c>
      <c r="M28" s="58">
        <f>'Agency South'!T99</f>
        <v>19.763958158995816</v>
      </c>
      <c r="N28" s="58">
        <f>'Agency South'!U99</f>
        <v>20.146645161290323</v>
      </c>
      <c r="O28" s="58">
        <f>'Agency South'!V99</f>
        <v>21.60224902170183</v>
      </c>
      <c r="P28" s="58">
        <f>'Agency South'!W99</f>
        <v>20.615162308036339</v>
      </c>
      <c r="Q28" s="58">
        <f>'Agency South'!X99</f>
        <v>20.238041367730414</v>
      </c>
      <c r="R28" s="58">
        <f>'Agency South'!Y99</f>
        <v>19.677044362340581</v>
      </c>
      <c r="S28" s="36"/>
    </row>
    <row r="29" spans="2:19" x14ac:dyDescent="0.25">
      <c r="B29" s="31"/>
      <c r="C29" s="32"/>
      <c r="D29" s="32"/>
      <c r="E29" s="32"/>
      <c r="F29" s="32"/>
      <c r="G29" s="32"/>
      <c r="H29" s="32"/>
      <c r="I29" s="36"/>
      <c r="J29" s="68"/>
      <c r="K29" s="74"/>
      <c r="L29" s="31"/>
      <c r="M29" s="32"/>
      <c r="N29" s="32"/>
      <c r="O29" s="32"/>
      <c r="P29" s="32"/>
      <c r="Q29" s="32"/>
      <c r="R29" s="32"/>
      <c r="S29" s="36"/>
    </row>
    <row r="30" spans="2:19" x14ac:dyDescent="0.25">
      <c r="B30" s="40" t="s">
        <v>40</v>
      </c>
      <c r="C30" s="32"/>
      <c r="D30" s="32"/>
      <c r="E30" s="32"/>
      <c r="F30" s="32"/>
      <c r="G30" s="32"/>
      <c r="H30" s="32"/>
      <c r="I30" s="36"/>
      <c r="J30" s="68"/>
      <c r="K30" s="74"/>
      <c r="L30" s="40" t="s">
        <v>40</v>
      </c>
      <c r="M30" s="32"/>
      <c r="N30" s="32"/>
      <c r="O30" s="32"/>
      <c r="P30" s="32"/>
      <c r="Q30" s="32"/>
      <c r="R30" s="32"/>
      <c r="S30" s="36"/>
    </row>
    <row r="31" spans="2:19" x14ac:dyDescent="0.25">
      <c r="B31" s="41" t="s">
        <v>41</v>
      </c>
      <c r="C31" s="43">
        <v>700</v>
      </c>
      <c r="D31" s="43">
        <f>C33</f>
        <v>720</v>
      </c>
      <c r="E31" s="43">
        <f t="shared" ref="E31:H31" si="11">D33</f>
        <v>740</v>
      </c>
      <c r="F31" s="43">
        <f t="shared" si="11"/>
        <v>760</v>
      </c>
      <c r="G31" s="43">
        <f t="shared" si="11"/>
        <v>780</v>
      </c>
      <c r="H31" s="43">
        <f t="shared" si="11"/>
        <v>800</v>
      </c>
      <c r="I31" s="36"/>
      <c r="J31" s="68"/>
      <c r="K31" s="74"/>
      <c r="L31" s="41" t="s">
        <v>41</v>
      </c>
      <c r="M31" s="43">
        <v>500</v>
      </c>
      <c r="N31" s="43">
        <f>M33</f>
        <v>520</v>
      </c>
      <c r="O31" s="43">
        <f>N33</f>
        <v>540</v>
      </c>
      <c r="P31" s="43">
        <f t="shared" ref="P31:R31" si="12">O33</f>
        <v>560</v>
      </c>
      <c r="Q31" s="43">
        <f t="shared" si="12"/>
        <v>580</v>
      </c>
      <c r="R31" s="43">
        <f t="shared" si="12"/>
        <v>600</v>
      </c>
      <c r="S31" s="36"/>
    </row>
    <row r="32" spans="2:19" x14ac:dyDescent="0.25">
      <c r="B32" s="41" t="s">
        <v>42</v>
      </c>
      <c r="C32" s="43">
        <v>20</v>
      </c>
      <c r="D32" s="43">
        <v>20</v>
      </c>
      <c r="E32" s="43">
        <v>20</v>
      </c>
      <c r="F32" s="43">
        <v>20</v>
      </c>
      <c r="G32" s="43">
        <v>20</v>
      </c>
      <c r="H32" s="43">
        <v>20</v>
      </c>
      <c r="I32" s="36"/>
      <c r="J32" s="68"/>
      <c r="K32" s="74"/>
      <c r="L32" s="41" t="s">
        <v>42</v>
      </c>
      <c r="M32" s="43">
        <v>20</v>
      </c>
      <c r="N32" s="43">
        <v>20</v>
      </c>
      <c r="O32" s="43">
        <v>20</v>
      </c>
      <c r="P32" s="43">
        <v>20</v>
      </c>
      <c r="Q32" s="43">
        <v>20</v>
      </c>
      <c r="R32" s="43">
        <v>20</v>
      </c>
      <c r="S32" s="36"/>
    </row>
    <row r="33" spans="2:19" x14ac:dyDescent="0.25">
      <c r="B33" s="41" t="s">
        <v>43</v>
      </c>
      <c r="C33" s="43">
        <f>C31+C32</f>
        <v>720</v>
      </c>
      <c r="D33" s="43">
        <f>D31+D32</f>
        <v>740</v>
      </c>
      <c r="E33" s="43">
        <f>E31+E32</f>
        <v>760</v>
      </c>
      <c r="F33" s="43">
        <f t="shared" ref="F33:H33" si="13">F31+F32</f>
        <v>780</v>
      </c>
      <c r="G33" s="43">
        <f t="shared" si="13"/>
        <v>800</v>
      </c>
      <c r="H33" s="43">
        <f t="shared" si="13"/>
        <v>820</v>
      </c>
      <c r="I33" s="36"/>
      <c r="J33" s="68"/>
      <c r="K33" s="74"/>
      <c r="L33" s="41" t="s">
        <v>43</v>
      </c>
      <c r="M33" s="43">
        <f>M31+M32</f>
        <v>520</v>
      </c>
      <c r="N33" s="43">
        <f>N31+N32</f>
        <v>540</v>
      </c>
      <c r="O33" s="43">
        <f>O31+O32</f>
        <v>560</v>
      </c>
      <c r="P33" s="43">
        <f t="shared" ref="P33" si="14">P31+P32</f>
        <v>580</v>
      </c>
      <c r="Q33" s="43">
        <f t="shared" ref="Q33" si="15">Q31+Q32</f>
        <v>600</v>
      </c>
      <c r="R33" s="43">
        <f t="shared" ref="R33" si="16">R31+R32</f>
        <v>620</v>
      </c>
      <c r="S33" s="36"/>
    </row>
    <row r="34" spans="2:19" x14ac:dyDescent="0.25">
      <c r="B34" s="41" t="s">
        <v>44</v>
      </c>
      <c r="C34" s="44">
        <v>0.45</v>
      </c>
      <c r="D34" s="44">
        <v>0.45</v>
      </c>
      <c r="E34" s="44">
        <v>0.45</v>
      </c>
      <c r="F34" s="44">
        <v>0.38</v>
      </c>
      <c r="G34" s="44">
        <v>0.38</v>
      </c>
      <c r="H34" s="44">
        <v>0.35</v>
      </c>
      <c r="I34" s="36"/>
      <c r="J34" s="68"/>
      <c r="K34" s="77"/>
      <c r="L34" s="41" t="s">
        <v>44</v>
      </c>
      <c r="M34" s="44">
        <v>0.3</v>
      </c>
      <c r="N34" s="44">
        <v>0.24</v>
      </c>
      <c r="O34" s="44">
        <v>0.24</v>
      </c>
      <c r="P34" s="44">
        <v>0.24</v>
      </c>
      <c r="Q34" s="44">
        <v>0.24</v>
      </c>
      <c r="R34" s="44">
        <v>0.2</v>
      </c>
      <c r="S34" s="36"/>
    </row>
    <row r="35" spans="2:19" x14ac:dyDescent="0.25">
      <c r="B35" s="41" t="s">
        <v>45</v>
      </c>
      <c r="C35" s="45">
        <v>2.5</v>
      </c>
      <c r="D35" s="45">
        <v>2.5</v>
      </c>
      <c r="E35" s="45">
        <v>2.5</v>
      </c>
      <c r="F35" s="45">
        <v>2.2000000000000002</v>
      </c>
      <c r="G35" s="45">
        <v>2.2000000000000002</v>
      </c>
      <c r="H35" s="45">
        <v>1.8</v>
      </c>
      <c r="I35" s="36"/>
      <c r="J35" s="68"/>
      <c r="K35" s="78"/>
      <c r="L35" s="41" t="s">
        <v>45</v>
      </c>
      <c r="M35" s="45">
        <v>2</v>
      </c>
      <c r="N35" s="45">
        <v>2</v>
      </c>
      <c r="O35" s="45">
        <v>2</v>
      </c>
      <c r="P35" s="45">
        <v>1.8</v>
      </c>
      <c r="Q35" s="45">
        <v>1.8</v>
      </c>
      <c r="R35" s="45">
        <v>1.5</v>
      </c>
      <c r="S35" s="36"/>
    </row>
    <row r="36" spans="2:19" x14ac:dyDescent="0.25">
      <c r="B36" s="42" t="s">
        <v>46</v>
      </c>
      <c r="C36" s="46">
        <f>C33*C34*C35</f>
        <v>810</v>
      </c>
      <c r="D36" s="46">
        <f t="shared" ref="D36:H36" si="17">D33*D34*D35</f>
        <v>832.5</v>
      </c>
      <c r="E36" s="46">
        <f t="shared" si="17"/>
        <v>855</v>
      </c>
      <c r="F36" s="46">
        <f t="shared" si="17"/>
        <v>652.08000000000004</v>
      </c>
      <c r="G36" s="46">
        <f t="shared" si="17"/>
        <v>668.80000000000007</v>
      </c>
      <c r="H36" s="46">
        <f t="shared" si="17"/>
        <v>516.6</v>
      </c>
      <c r="I36" s="38"/>
      <c r="J36" s="68"/>
      <c r="K36" s="74"/>
      <c r="L36" s="42" t="s">
        <v>46</v>
      </c>
      <c r="M36" s="46">
        <f>M33*M34*M35</f>
        <v>312</v>
      </c>
      <c r="N36" s="46">
        <f t="shared" ref="N36:O36" si="18">N33*N34*N35</f>
        <v>259.2</v>
      </c>
      <c r="O36" s="46">
        <f t="shared" si="18"/>
        <v>268.8</v>
      </c>
      <c r="P36" s="46">
        <f t="shared" ref="P36:R36" si="19">P33*P34*P35</f>
        <v>250.55999999999997</v>
      </c>
      <c r="Q36" s="46">
        <f t="shared" si="19"/>
        <v>259.2</v>
      </c>
      <c r="R36" s="46">
        <f t="shared" si="19"/>
        <v>186</v>
      </c>
      <c r="S36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71" t="s">
        <v>101</v>
      </c>
      <c r="D3" s="271">
        <v>2016</v>
      </c>
      <c r="E3" s="271">
        <v>2017</v>
      </c>
      <c r="F3" s="271">
        <v>2018</v>
      </c>
      <c r="G3" s="271">
        <v>2019</v>
      </c>
      <c r="H3" s="271">
        <v>2020</v>
      </c>
      <c r="I3" s="271">
        <v>2021</v>
      </c>
      <c r="J3" s="271">
        <v>2022</v>
      </c>
    </row>
    <row r="4" spans="3:10" x14ac:dyDescent="0.25">
      <c r="C4" s="215" t="s">
        <v>114</v>
      </c>
      <c r="D4" s="215">
        <v>20</v>
      </c>
      <c r="E4" s="215">
        <v>25</v>
      </c>
      <c r="F4" s="215">
        <v>25</v>
      </c>
      <c r="G4" s="215">
        <v>15</v>
      </c>
      <c r="H4" s="215">
        <v>15</v>
      </c>
      <c r="I4" s="215">
        <v>10</v>
      </c>
      <c r="J4" s="215">
        <v>10</v>
      </c>
    </row>
    <row r="5" spans="3:10" x14ac:dyDescent="0.25">
      <c r="C5" s="215" t="s">
        <v>115</v>
      </c>
      <c r="D5" s="215">
        <f>D4</f>
        <v>20</v>
      </c>
      <c r="E5" s="215">
        <f>D5+E4</f>
        <v>45</v>
      </c>
      <c r="F5" s="215">
        <f t="shared" ref="F5:J5" si="0">E5+F4</f>
        <v>70</v>
      </c>
      <c r="G5" s="215">
        <f t="shared" si="0"/>
        <v>85</v>
      </c>
      <c r="H5" s="215">
        <f t="shared" si="0"/>
        <v>100</v>
      </c>
      <c r="I5" s="215">
        <f t="shared" si="0"/>
        <v>110</v>
      </c>
      <c r="J5" s="215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F11" sqref="F11"/>
    </sheetView>
  </sheetViews>
  <sheetFormatPr defaultRowHeight="15" x14ac:dyDescent="0.25"/>
  <cols>
    <col min="3" max="3" width="10.42578125" bestFit="1" customWidth="1"/>
  </cols>
  <sheetData>
    <row r="3" spans="2:3" x14ac:dyDescent="0.25">
      <c r="B3" s="300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N26"/>
  <sheetViews>
    <sheetView showGridLines="0" zoomScale="80" zoomScaleNormal="80" workbookViewId="0">
      <selection activeCell="K5" sqref="K5"/>
    </sheetView>
  </sheetViews>
  <sheetFormatPr defaultRowHeight="15" x14ac:dyDescent="0.25"/>
  <cols>
    <col min="1" max="1" width="4.42578125" customWidth="1"/>
    <col min="5" max="7" width="11.140625" bestFit="1" customWidth="1"/>
    <col min="8" max="9" width="12.5703125" bestFit="1" customWidth="1"/>
    <col min="10" max="12" width="12.5703125" customWidth="1"/>
  </cols>
  <sheetData>
    <row r="1" spans="2:14" ht="21" x14ac:dyDescent="0.35">
      <c r="B1" s="257" t="s">
        <v>112</v>
      </c>
      <c r="G1" s="19">
        <f>G2/G22</f>
        <v>0.4665861955798063</v>
      </c>
      <c r="H1" s="19">
        <f t="shared" ref="H1:L1" si="0">H2/H22</f>
        <v>0.64789650348488215</v>
      </c>
      <c r="I1" s="19">
        <f t="shared" si="0"/>
        <v>0.67417455976116092</v>
      </c>
      <c r="J1" s="19">
        <f t="shared" si="0"/>
        <v>0.72319705638307219</v>
      </c>
      <c r="K1" s="19">
        <f t="shared" si="0"/>
        <v>0.73821652705448082</v>
      </c>
      <c r="L1" s="19">
        <f t="shared" si="0"/>
        <v>0.78100482051661213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44" t="s">
        <v>101</v>
      </c>
      <c r="C3" s="245"/>
      <c r="D3" s="246"/>
      <c r="E3" s="247">
        <v>2015</v>
      </c>
      <c r="F3" s="247">
        <v>2016</v>
      </c>
      <c r="G3" s="247">
        <v>2017</v>
      </c>
      <c r="H3" s="247">
        <v>2018</v>
      </c>
      <c r="I3" s="247">
        <v>2019</v>
      </c>
      <c r="J3" s="247">
        <v>2020</v>
      </c>
      <c r="K3" s="247">
        <v>2021</v>
      </c>
      <c r="L3" s="247">
        <v>2022</v>
      </c>
    </row>
    <row r="4" spans="2:14" s="25" customFormat="1" ht="18" customHeight="1" x14ac:dyDescent="0.25">
      <c r="B4" s="262" t="s">
        <v>113</v>
      </c>
      <c r="C4" s="248"/>
      <c r="D4" s="248"/>
      <c r="E4" s="385"/>
      <c r="F4" s="385"/>
      <c r="G4" s="387">
        <f>G13/F13-1</f>
        <v>0.4389244080445498</v>
      </c>
      <c r="H4" s="385"/>
      <c r="I4" s="385"/>
      <c r="J4" s="385"/>
      <c r="K4" s="385"/>
      <c r="L4" s="386"/>
    </row>
    <row r="5" spans="2:14" s="163" customFormat="1" ht="18" customHeight="1" x14ac:dyDescent="0.25">
      <c r="B5" s="263" t="s">
        <v>114</v>
      </c>
      <c r="C5" s="264"/>
      <c r="D5" s="264"/>
      <c r="E5" s="265"/>
      <c r="F5" s="265">
        <v>20</v>
      </c>
      <c r="G5" s="265">
        <v>25</v>
      </c>
      <c r="H5" s="265">
        <v>25</v>
      </c>
      <c r="I5" s="265">
        <v>15</v>
      </c>
      <c r="J5" s="265">
        <f>SUM('Total Agency'!BJ3:BU3)</f>
        <v>8</v>
      </c>
      <c r="K5" s="265">
        <f>SUM('Total Agency'!BV3:CG3)</f>
        <v>6</v>
      </c>
      <c r="L5" s="266">
        <f>SUM('Total Agency'!CH3:CS3)</f>
        <v>6</v>
      </c>
    </row>
    <row r="6" spans="2:14" s="163" customFormat="1" ht="18" customHeight="1" x14ac:dyDescent="0.25">
      <c r="B6" s="267" t="s">
        <v>115</v>
      </c>
      <c r="C6" s="264"/>
      <c r="D6" s="264"/>
      <c r="E6" s="265"/>
      <c r="F6" s="265">
        <f>F5</f>
        <v>20</v>
      </c>
      <c r="G6" s="265">
        <f>F6+G5</f>
        <v>45</v>
      </c>
      <c r="H6" s="265">
        <f t="shared" ref="H6:I6" si="1">G6+H5</f>
        <v>70</v>
      </c>
      <c r="I6" s="265">
        <f t="shared" si="1"/>
        <v>85</v>
      </c>
      <c r="J6" s="265">
        <f t="shared" ref="J6:L6" si="2">I6+J5</f>
        <v>93</v>
      </c>
      <c r="K6" s="265">
        <f t="shared" si="2"/>
        <v>99</v>
      </c>
      <c r="L6" s="265">
        <f t="shared" si="2"/>
        <v>105</v>
      </c>
    </row>
    <row r="7" spans="2:14" ht="18" customHeight="1" x14ac:dyDescent="0.25">
      <c r="B7" s="253" t="s">
        <v>107</v>
      </c>
      <c r="C7" s="248"/>
      <c r="D7" s="248"/>
      <c r="E7" s="248"/>
      <c r="F7" s="248"/>
      <c r="G7" s="248"/>
      <c r="H7" s="248"/>
      <c r="I7" s="248"/>
      <c r="J7" s="248"/>
      <c r="K7" s="248"/>
      <c r="L7" s="249"/>
    </row>
    <row r="8" spans="2:14" ht="18" customHeight="1" x14ac:dyDescent="0.25">
      <c r="B8" s="250" t="s">
        <v>65</v>
      </c>
      <c r="C8" s="241"/>
      <c r="D8" s="242"/>
      <c r="E8" s="238">
        <f>'Data_KPIs Trend'!C3</f>
        <v>994</v>
      </c>
      <c r="F8" s="238">
        <f>'Data_KPIs Trend'!D3</f>
        <v>1902.2251123898</v>
      </c>
      <c r="G8" s="238">
        <f>'Data_KPIs Trend'!E3</f>
        <v>2508.4328014594726</v>
      </c>
      <c r="H8" s="238">
        <f>'Data_KPIs Trend'!F3</f>
        <v>2964.6959881171629</v>
      </c>
      <c r="I8" s="238">
        <f>'Data_KPIs Trend'!G3</f>
        <v>3592.8349340910254</v>
      </c>
      <c r="J8" s="238">
        <f>'Data_KPIs Trend'!H3</f>
        <v>3905.0757369174785</v>
      </c>
      <c r="K8" s="238">
        <f>'Data_KPIs Trend'!I3</f>
        <v>4497.143389184972</v>
      </c>
      <c r="L8" s="238">
        <f>'Data_KPIs Trend'!J3</f>
        <v>5133.8735087424111</v>
      </c>
    </row>
    <row r="9" spans="2:14" ht="18" customHeight="1" x14ac:dyDescent="0.25">
      <c r="B9" s="251" t="s">
        <v>71</v>
      </c>
      <c r="C9" s="241"/>
      <c r="D9" s="242"/>
      <c r="E9" s="240">
        <f>'Data_KPIs Trend'!C4</f>
        <v>0.30862733471686926</v>
      </c>
      <c r="F9" s="240">
        <f>'Data_KPIs Trend'!D4</f>
        <v>0.31722040253240313</v>
      </c>
      <c r="G9" s="240">
        <f>'Data_KPIs Trend'!E4</f>
        <v>0.29497624576059656</v>
      </c>
      <c r="H9" s="240">
        <f>'Data_KPIs Trend'!F4</f>
        <v>0.30384004518452984</v>
      </c>
      <c r="I9" s="240">
        <f>'Data_KPIs Trend'!G4</f>
        <v>0.30148766316149822</v>
      </c>
      <c r="J9" s="240">
        <f>'Data_KPIs Trend'!H4</f>
        <v>0.30036127927385681</v>
      </c>
      <c r="K9" s="240">
        <f>'Data_KPIs Trend'!I4</f>
        <v>0.30131126640023598</v>
      </c>
      <c r="L9" s="240">
        <f>'Data_KPIs Trend'!J4</f>
        <v>0.30150427477770436</v>
      </c>
    </row>
    <row r="10" spans="2:14" ht="18" customHeight="1" x14ac:dyDescent="0.25">
      <c r="B10" s="251" t="s">
        <v>103</v>
      </c>
      <c r="C10" s="241"/>
      <c r="D10" s="242"/>
      <c r="E10" s="237">
        <f>'Data_KPIs Trend'!C5</f>
        <v>1.6916426512968299</v>
      </c>
      <c r="F10" s="237">
        <f>'Data_KPIs Trend'!D5</f>
        <v>1.99432892483585</v>
      </c>
      <c r="G10" s="237">
        <f>'Data_KPIs Trend'!E5</f>
        <v>1.9760936497463046</v>
      </c>
      <c r="H10" s="237">
        <f>'Data_KPIs Trend'!F5</f>
        <v>1.9631488654199447</v>
      </c>
      <c r="I10" s="237">
        <f>'Data_KPIs Trend'!G5</f>
        <v>1.9840097674105779</v>
      </c>
      <c r="J10" s="237">
        <f>'Data_KPIs Trend'!H5</f>
        <v>1.9709361185818006</v>
      </c>
      <c r="K10" s="237">
        <f>'Data_KPIs Trend'!I5</f>
        <v>1.9739040756997071</v>
      </c>
      <c r="L10" s="237">
        <f>'Data_KPIs Trend'!J5</f>
        <v>1.9751923780079468</v>
      </c>
    </row>
    <row r="11" spans="2:14" ht="18" customHeight="1" x14ac:dyDescent="0.25">
      <c r="B11" s="251" t="s">
        <v>109</v>
      </c>
      <c r="C11" s="241"/>
      <c r="D11" s="242"/>
      <c r="E11" s="238">
        <v>807</v>
      </c>
      <c r="F11" s="238">
        <f>VLOOKUP(F3,'Yearly Summary'!$B$3:$D$10,3,0)</f>
        <v>1061</v>
      </c>
      <c r="G11" s="238">
        <f>VLOOKUP(G3,'Yearly Summary'!$B$3:$D$10,3,0)</f>
        <v>550</v>
      </c>
      <c r="H11" s="238">
        <f>VLOOKUP(H3,'Yearly Summary'!$B$3:$D$10,3,0)</f>
        <v>600</v>
      </c>
      <c r="I11" s="238">
        <f>VLOOKUP(I3,'Yearly Summary'!$B$3:$D$10,3,0)</f>
        <v>460</v>
      </c>
      <c r="J11" s="238">
        <f>VLOOKUP(J3,'Yearly Summary'!$B$3:$D$10,3,0)</f>
        <v>240</v>
      </c>
      <c r="K11" s="238">
        <f>VLOOKUP(K3,'Yearly Summary'!$B$3:$D$10,3,0)</f>
        <v>240</v>
      </c>
      <c r="L11" s="238">
        <f>VLOOKUP(L3,'Yearly Summary'!$B$3:$D$10,3,0)</f>
        <v>240</v>
      </c>
    </row>
    <row r="12" spans="2:14" ht="18" customHeight="1" x14ac:dyDescent="0.25">
      <c r="B12" s="251" t="s">
        <v>108</v>
      </c>
      <c r="C12" s="241"/>
      <c r="D12" s="242"/>
      <c r="E12" s="239">
        <f>'Data_KPIs Trend'!C6</f>
        <v>7797</v>
      </c>
      <c r="F12" s="239">
        <f>'Data_KPIs Trend'!D6</f>
        <v>11124.831529778599</v>
      </c>
      <c r="G12" s="239">
        <f>'Data_KPIs Trend'!E6</f>
        <v>15382.93032320885</v>
      </c>
      <c r="H12" s="239">
        <f>'Data_KPIs Trend'!F6</f>
        <v>19282.212929541856</v>
      </c>
      <c r="I12" s="239">
        <f>'Data_KPIs Trend'!G6</f>
        <v>23469.337657971824</v>
      </c>
      <c r="J12" s="239">
        <f>'Data_KPIs Trend'!H6</f>
        <v>26126.714010511419</v>
      </c>
      <c r="K12" s="239">
        <f>'Data_KPIs Trend'!I6</f>
        <v>29697.111487265938</v>
      </c>
      <c r="L12" s="239">
        <f>'Data_KPIs Trend'!J6</f>
        <v>33992.383219356852</v>
      </c>
      <c r="M12" s="29"/>
    </row>
    <row r="13" spans="2:14" ht="18" customHeight="1" x14ac:dyDescent="0.25">
      <c r="B13" s="251" t="s">
        <v>9</v>
      </c>
      <c r="C13" s="241"/>
      <c r="D13" s="242"/>
      <c r="E13" s="239">
        <f>'Data_KPIs Trend'!C7</f>
        <v>4117</v>
      </c>
      <c r="F13" s="239">
        <f>'Data_KPIs Trend'!D7</f>
        <v>10244.923698985</v>
      </c>
      <c r="G13" s="239">
        <f>'Data_KPIs Trend'!E7</f>
        <v>14741.670769023571</v>
      </c>
      <c r="H13" s="239">
        <f>'Data_KPIs Trend'!F7</f>
        <v>17485.917328914958</v>
      </c>
      <c r="I13" s="239">
        <f>'Data_KPIs Trend'!G7</f>
        <v>21566.585749495702</v>
      </c>
      <c r="J13" s="239">
        <f>'Data_KPIs Trend'!H7</f>
        <v>24339.48890427122</v>
      </c>
      <c r="K13" s="239">
        <f>'Data_KPIs Trend'!I7</f>
        <v>27603.838470002378</v>
      </c>
      <c r="L13" s="239">
        <f>'Data_KPIs Trend'!J7</f>
        <v>31669.217270708541</v>
      </c>
      <c r="M13" s="28"/>
      <c r="N13" s="29"/>
    </row>
    <row r="14" spans="2:14" ht="18" customHeight="1" x14ac:dyDescent="0.25">
      <c r="B14" s="243"/>
      <c r="C14" s="241"/>
      <c r="D14" s="242"/>
      <c r="E14" s="293">
        <f>E13/E8</f>
        <v>4.1418511066398391</v>
      </c>
      <c r="F14" s="293">
        <f t="shared" ref="F14:I14" si="3">F13/F8</f>
        <v>5.3857577803260712</v>
      </c>
      <c r="G14" s="293">
        <f t="shared" si="3"/>
        <v>5.8768450007695945</v>
      </c>
      <c r="H14" s="293">
        <f t="shared" si="3"/>
        <v>5.8980473542651568</v>
      </c>
      <c r="I14" s="293">
        <f t="shared" si="3"/>
        <v>6.002665345089663</v>
      </c>
      <c r="J14" s="293">
        <f t="shared" ref="J14" si="4">J13/J8</f>
        <v>6.2327828047411717</v>
      </c>
      <c r="K14" s="293">
        <f t="shared" ref="K14" si="5">K13/K8</f>
        <v>6.1380827963782334</v>
      </c>
      <c r="L14" s="293">
        <f t="shared" ref="L14" si="6">L13/L8</f>
        <v>6.168678915984084</v>
      </c>
    </row>
    <row r="15" spans="2:14" ht="18" customHeight="1" x14ac:dyDescent="0.25">
      <c r="B15" s="252" t="s">
        <v>110</v>
      </c>
      <c r="C15" s="241"/>
      <c r="D15" s="242"/>
      <c r="E15" s="239"/>
      <c r="F15" s="239"/>
      <c r="G15" s="239"/>
      <c r="H15" s="239"/>
      <c r="I15" s="239"/>
      <c r="J15" s="239"/>
      <c r="K15" s="239"/>
      <c r="L15" s="239"/>
    </row>
    <row r="16" spans="2:14" ht="18" customHeight="1" x14ac:dyDescent="0.25">
      <c r="B16" s="251" t="s">
        <v>10</v>
      </c>
      <c r="C16" s="241"/>
      <c r="D16" s="242"/>
      <c r="E16" s="239">
        <f>'Data_KPIs Trend'!C8</f>
        <v>5648</v>
      </c>
      <c r="F16" s="239">
        <f>'Data_KPIs Trend'!D8</f>
        <v>18091.673146246114</v>
      </c>
      <c r="G16" s="239">
        <f>'Data_KPIs Trend'!E8</f>
        <v>29395.952996976965</v>
      </c>
      <c r="H16" s="239">
        <f>'Data_KPIs Trend'!F8</f>
        <v>37486.632650057356</v>
      </c>
      <c r="I16" s="239">
        <f>'Data_KPIs Trend'!G8</f>
        <v>47707.734746382368</v>
      </c>
      <c r="J16" s="239">
        <f>'Data_KPIs Trend'!H8</f>
        <v>56924.891314878638</v>
      </c>
      <c r="K16" s="239">
        <f>'Data_KPIs Trend'!I8</f>
        <v>65976.24960569384</v>
      </c>
      <c r="L16" s="239">
        <f>'Data_KPIs Trend'!J8</f>
        <v>75887.789556690652</v>
      </c>
    </row>
    <row r="17" spans="2:12" ht="18" customHeight="1" x14ac:dyDescent="0.25">
      <c r="B17" s="251" t="s">
        <v>11</v>
      </c>
      <c r="C17" s="241"/>
      <c r="D17" s="242"/>
      <c r="E17" s="240">
        <f>'Data_KPIs Trend'!C9</f>
        <v>0.29070695112849682</v>
      </c>
      <c r="F17" s="240">
        <f>'Data_KPIs Trend'!D9</f>
        <v>0.23578557538102102</v>
      </c>
      <c r="G17" s="240">
        <f>'Data_KPIs Trend'!E9</f>
        <v>0.20909422924719515</v>
      </c>
      <c r="H17" s="240">
        <f>'Data_KPIs Trend'!F9</f>
        <v>0.20902109817531037</v>
      </c>
      <c r="I17" s="240">
        <f>'Data_KPIs Trend'!G9</f>
        <v>0.21909968143050945</v>
      </c>
      <c r="J17" s="240">
        <f>'Data_KPIs Trend'!H9</f>
        <v>0.22026439715963406</v>
      </c>
      <c r="K17" s="240">
        <f>'Data_KPIs Trend'!I9</f>
        <v>0.22652371401632046</v>
      </c>
      <c r="L17" s="240">
        <f>'Data_KPIs Trend'!J9</f>
        <v>0.22793072535752404</v>
      </c>
    </row>
    <row r="18" spans="2:12" ht="18" customHeight="1" x14ac:dyDescent="0.25">
      <c r="B18" s="251" t="s">
        <v>35</v>
      </c>
      <c r="C18" s="241"/>
      <c r="D18" s="242"/>
      <c r="E18" s="237">
        <f>'Data_KPIs Trend'!C10</f>
        <v>1.6303116147308783</v>
      </c>
      <c r="F18" s="237">
        <f>'Data_KPIs Trend'!D10</f>
        <v>1.5309299103746168</v>
      </c>
      <c r="G18" s="237">
        <f>'Data_KPIs Trend'!E10</f>
        <v>1.4838163748627737</v>
      </c>
      <c r="H18" s="237">
        <f>'Data_KPIs Trend'!F10</f>
        <v>1.555326142749482</v>
      </c>
      <c r="I18" s="237">
        <f>'Data_KPIs Trend'!G10</f>
        <v>1.6247991659089773</v>
      </c>
      <c r="J18" s="237">
        <f>'Data_KPIs Trend'!H10</f>
        <v>1.6582521884854549</v>
      </c>
      <c r="K18" s="237">
        <f>'Data_KPIs Trend'!I10</f>
        <v>1.7155983365421703</v>
      </c>
      <c r="L18" s="237">
        <f>'Data_KPIs Trend'!J10</f>
        <v>1.78003860080581</v>
      </c>
    </row>
    <row r="19" spans="2:12" ht="18" customHeight="1" x14ac:dyDescent="0.25">
      <c r="B19" s="251" t="s">
        <v>14</v>
      </c>
      <c r="C19" s="241"/>
      <c r="D19" s="242"/>
      <c r="E19" s="237">
        <f>'Data_KPIs Trend'!C11</f>
        <v>19.940748262380538</v>
      </c>
      <c r="F19" s="237">
        <f>'Data_KPIs Trend'!D11</f>
        <v>17.022629359639133</v>
      </c>
      <c r="G19" s="237">
        <f>'Data_KPIs Trend'!E11</f>
        <v>16.051940334403685</v>
      </c>
      <c r="H19" s="237">
        <f>'Data_KPIs Trend'!F11</f>
        <v>16.601734372738939</v>
      </c>
      <c r="I19" s="237">
        <f>'Data_KPIs Trend'!G11</f>
        <v>17.424411684862505</v>
      </c>
      <c r="J19" s="237">
        <f>'Data_KPIs Trend'!H11</f>
        <v>18.574387948417524</v>
      </c>
      <c r="K19" s="237">
        <f>'Data_KPIs Trend'!I11</f>
        <v>20.115166719366094</v>
      </c>
      <c r="L19" s="237">
        <f>'Data_KPIs Trend'!J11</f>
        <v>21.897961607341092</v>
      </c>
    </row>
    <row r="20" spans="2:12" ht="18" customHeight="1" x14ac:dyDescent="0.25">
      <c r="B20" s="251" t="s">
        <v>104</v>
      </c>
      <c r="C20" s="241"/>
      <c r="D20" s="242"/>
      <c r="E20" s="237">
        <f>'Data_KPIs Trend'!C12</f>
        <v>32.509633498583568</v>
      </c>
      <c r="F20" s="237">
        <f>'Data_KPIs Trend'!D12</f>
        <v>26.060452439892657</v>
      </c>
      <c r="G20" s="237">
        <f>'Data_KPIs Trend'!E12</f>
        <v>23.81813191650842</v>
      </c>
      <c r="H20" s="237">
        <f>'Data_KPIs Trend'!F12</f>
        <v>25.821111484903543</v>
      </c>
      <c r="I20" s="237">
        <f>'Data_KPIs Trend'!G12</f>
        <v>28.311169572019239</v>
      </c>
      <c r="J20" s="237">
        <f>'Data_KPIs Trend'!H12</f>
        <v>30.801019465241218</v>
      </c>
      <c r="K20" s="237">
        <f>'Data_KPIs Trend'!I12</f>
        <v>34.509546563012897</v>
      </c>
      <c r="L20" s="237">
        <f>'Data_KPIs Trend'!J12</f>
        <v>38.979216940030781</v>
      </c>
    </row>
    <row r="21" spans="2:12" ht="18" customHeight="1" x14ac:dyDescent="0.25">
      <c r="B21" s="251" t="s">
        <v>66</v>
      </c>
      <c r="C21" s="241"/>
      <c r="D21" s="242"/>
      <c r="E21" s="237">
        <f>'Data_KPIs Trend'!C13</f>
        <v>9.4507764366780762</v>
      </c>
      <c r="F21" s="237">
        <f>'Data_KPIs Trend'!D13</f>
        <v>6.1446787732298231</v>
      </c>
      <c r="G21" s="237">
        <f>'Data_KPIs Trend'!E13</f>
        <v>4.9802339351903466</v>
      </c>
      <c r="H21" s="237">
        <f>'Data_KPIs Trend'!F13</f>
        <v>5.3971570786816576</v>
      </c>
      <c r="I21" s="237">
        <f>'Data_KPIs Trend'!G13</f>
        <v>6.2029682341545476</v>
      </c>
      <c r="J21" s="237">
        <f>'Data_KPIs Trend'!H13</f>
        <v>6.7843679844135112</v>
      </c>
      <c r="K21" s="237">
        <f>'Data_KPIs Trend'!I13</f>
        <v>7.8172306564728284</v>
      </c>
      <c r="L21" s="237">
        <f>'Data_KPIs Trend'!J13</f>
        <v>8.884561191009503</v>
      </c>
    </row>
    <row r="22" spans="2:12" ht="18" customHeight="1" x14ac:dyDescent="0.25">
      <c r="B22" s="254" t="s">
        <v>0</v>
      </c>
      <c r="C22" s="255"/>
      <c r="D22" s="256"/>
      <c r="E22" s="268">
        <v>319929.83399999997</v>
      </c>
      <c r="F22" s="268">
        <f>VLOOKUP(F3,'Yearly Summary'!$B$3:$S$10,18,0)</f>
        <v>471477.18758582999</v>
      </c>
      <c r="G22" s="268">
        <f>VLOOKUP(G3,'Yearly Summary'!$B$3:$S$10,18,0)</f>
        <v>700156.68629347836</v>
      </c>
      <c r="H22" s="268">
        <f>VLOOKUP(H3,'Yearly Summary'!$B$3:$S$10,18,0)</f>
        <v>967946.52085075621</v>
      </c>
      <c r="I22" s="268">
        <f>VLOOKUP(I3,'Yearly Summary'!$B$3:$S$10,18,0)</f>
        <v>1350661.7683017454</v>
      </c>
      <c r="J22" s="268">
        <f>VLOOKUP(J3,'Yearly Summary'!$B$3:$S$10,18,0)</f>
        <v>1753344.6854463178</v>
      </c>
      <c r="K22" s="268">
        <f>VLOOKUP(K3,'Yearly Summary'!$B$3:$S$10,18,0)</f>
        <v>2276810.457820653</v>
      </c>
      <c r="L22" s="268">
        <f>VLOOKUP(L3,'Yearly Summary'!$B$3:$S$10,18,0)</f>
        <v>2958046.6122296471</v>
      </c>
    </row>
    <row r="23" spans="2:12" ht="18" customHeight="1" x14ac:dyDescent="0.25">
      <c r="B23" s="254" t="s">
        <v>97</v>
      </c>
      <c r="C23" s="255"/>
      <c r="D23" s="256"/>
      <c r="E23" s="269"/>
      <c r="F23" s="270">
        <f>F22/E22-1</f>
        <v>0.47368934522633488</v>
      </c>
      <c r="G23" s="270">
        <f>G22/F22-1</f>
        <v>0.48502770596089229</v>
      </c>
      <c r="H23" s="270">
        <f t="shared" ref="H23:L23" si="7">H22/G22-1</f>
        <v>0.38247129506813105</v>
      </c>
      <c r="I23" s="270">
        <f t="shared" si="7"/>
        <v>0.39538883523710555</v>
      </c>
      <c r="J23" s="270">
        <f t="shared" si="7"/>
        <v>0.29813749570396575</v>
      </c>
      <c r="K23" s="270">
        <f t="shared" si="7"/>
        <v>0.29855269002117857</v>
      </c>
      <c r="L23" s="270">
        <f t="shared" si="7"/>
        <v>0.29920635337430257</v>
      </c>
    </row>
    <row r="24" spans="2:12" ht="18" customHeight="1" x14ac:dyDescent="0.25">
      <c r="B24" s="251" t="s">
        <v>111</v>
      </c>
      <c r="C24" s="241"/>
      <c r="D24" s="242"/>
      <c r="E24" s="240">
        <f>'Data_KPIs Trend'!C39</f>
        <v>0.16912469626074336</v>
      </c>
      <c r="F24" s="240">
        <f>'Data_KPIs Trend'!D39</f>
        <v>0.24037440507521143</v>
      </c>
      <c r="G24" s="240">
        <f>'Data_KPIs Trend'!E39</f>
        <v>0.15981919412265855</v>
      </c>
      <c r="H24" s="240">
        <f>'Data_KPIs Trend'!F39</f>
        <v>0.15266265563396306</v>
      </c>
      <c r="I24" s="240">
        <f>'Data_KPIs Trend'!G39</f>
        <v>0.1523044294537324</v>
      </c>
      <c r="J24" s="240">
        <f>'Data_KPIs Trend'!H39</f>
        <v>0.14329601880081852</v>
      </c>
      <c r="K24" s="240">
        <f>'Data_KPIs Trend'!I39</f>
        <v>0.14403723413868064</v>
      </c>
      <c r="L24" s="240">
        <f>'Data_KPIs Trend'!J39</f>
        <v>0.14411165345053914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9"/>
      <c r="G26" s="15"/>
      <c r="H26" s="15"/>
      <c r="I26" s="15"/>
      <c r="J26" s="19"/>
      <c r="K26" s="1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B2:J45"/>
  <sheetViews>
    <sheetView showGridLines="0" topLeftCell="A25" zoomScale="90" zoomScaleNormal="90" workbookViewId="0">
      <selection activeCell="C15" sqref="C15"/>
    </sheetView>
  </sheetViews>
  <sheetFormatPr defaultRowHeight="15" x14ac:dyDescent="0.25"/>
  <cols>
    <col min="1" max="1" width="5.42578125" customWidth="1"/>
    <col min="2" max="2" width="25.140625" bestFit="1" customWidth="1"/>
    <col min="3" max="3" width="11.140625" bestFit="1" customWidth="1"/>
    <col min="4" max="4" width="12.42578125" customWidth="1"/>
    <col min="5" max="5" width="12.140625" customWidth="1"/>
    <col min="6" max="6" width="11.140625" bestFit="1" customWidth="1"/>
    <col min="7" max="10" width="12.5703125" bestFit="1" customWidth="1"/>
  </cols>
  <sheetData>
    <row r="2" spans="2:10" x14ac:dyDescent="0.25">
      <c r="B2" s="234" t="s">
        <v>101</v>
      </c>
      <c r="C2" s="234">
        <v>2015</v>
      </c>
      <c r="D2" s="234">
        <v>2016</v>
      </c>
      <c r="E2" s="234">
        <v>2017</v>
      </c>
      <c r="F2" s="234">
        <v>2018</v>
      </c>
      <c r="G2" s="234">
        <v>2019</v>
      </c>
      <c r="H2" s="234">
        <v>2020</v>
      </c>
      <c r="I2" s="234">
        <v>2021</v>
      </c>
      <c r="J2" s="234">
        <v>2022</v>
      </c>
    </row>
    <row r="3" spans="2:10" s="25" customFormat="1" x14ac:dyDescent="0.25">
      <c r="B3" s="236" t="s">
        <v>106</v>
      </c>
      <c r="C3" s="236">
        <v>994</v>
      </c>
      <c r="D3" s="216">
        <f>VLOOKUP(D$2,'Yearly Summary'!$B$3:$U$10,11,0)</f>
        <v>1902.2251123898</v>
      </c>
      <c r="E3" s="216">
        <f>VLOOKUP(E$2,'Yearly Summary'!$B$3:$U$10,11,0)</f>
        <v>2508.4328014594726</v>
      </c>
      <c r="F3" s="216">
        <f>VLOOKUP(F$2,'Yearly Summary'!$B$3:$U$10,11,0)</f>
        <v>2964.6959881171629</v>
      </c>
      <c r="G3" s="216">
        <f>VLOOKUP(G$2,'Yearly Summary'!$B$3:$U$10,11,0)</f>
        <v>3592.8349340910254</v>
      </c>
      <c r="H3" s="216">
        <f>VLOOKUP(H$2,'Yearly Summary'!$B$3:$U$10,11,0)</f>
        <v>3905.0757369174785</v>
      </c>
      <c r="I3" s="216">
        <f>VLOOKUP(I$2,'Yearly Summary'!$B$3:$U$10,11,0)</f>
        <v>4497.143389184972</v>
      </c>
      <c r="J3" s="216">
        <f>VLOOKUP(J$2,'Yearly Summary'!$B$3:$U$10,11,0)</f>
        <v>5133.8735087424111</v>
      </c>
    </row>
    <row r="4" spans="2:10" x14ac:dyDescent="0.25">
      <c r="B4" s="215" t="s">
        <v>71</v>
      </c>
      <c r="C4" s="217">
        <v>0.30862733471686926</v>
      </c>
      <c r="D4" s="217">
        <f>VLOOKUP(D$2,'Yearly Summary'!$B$3:$U$10,6,0)</f>
        <v>0.31722040253240313</v>
      </c>
      <c r="E4" s="217">
        <f>VLOOKUP(E$2,'Yearly Summary'!$B$3:$U$10,6,0)</f>
        <v>0.29497624576059656</v>
      </c>
      <c r="F4" s="217">
        <f>VLOOKUP(F$2,'Yearly Summary'!$B$3:$U$10,6,0)</f>
        <v>0.30384004518452984</v>
      </c>
      <c r="G4" s="217">
        <f>VLOOKUP(G$2,'Yearly Summary'!$B$3:$U$10,6,0)</f>
        <v>0.30148766316149822</v>
      </c>
      <c r="H4" s="217">
        <f>VLOOKUP(H$2,'Yearly Summary'!$B$3:$U$10,6,0)</f>
        <v>0.30036127927385681</v>
      </c>
      <c r="I4" s="217">
        <f>VLOOKUP(I$2,'Yearly Summary'!$B$3:$U$10,6,0)</f>
        <v>0.30131126640023598</v>
      </c>
      <c r="J4" s="217">
        <f>VLOOKUP(J$2,'Yearly Summary'!$B$3:$U$10,6,0)</f>
        <v>0.30150427477770436</v>
      </c>
    </row>
    <row r="5" spans="2:10" x14ac:dyDescent="0.25">
      <c r="B5" s="215" t="s">
        <v>103</v>
      </c>
      <c r="C5" s="218">
        <v>1.6916426512968299</v>
      </c>
      <c r="D5" s="219">
        <f>VLOOKUP(D$2,'Yearly Summary'!$B$3:$U$10,7,0)</f>
        <v>1.99432892483585</v>
      </c>
      <c r="E5" s="219">
        <f>VLOOKUP(E$2,'Yearly Summary'!$B$3:$U$10,7,0)</f>
        <v>1.9760936497463046</v>
      </c>
      <c r="F5" s="219">
        <f>VLOOKUP(F$2,'Yearly Summary'!$B$3:$U$10,7,0)</f>
        <v>1.9631488654199447</v>
      </c>
      <c r="G5" s="219">
        <f>VLOOKUP(G$2,'Yearly Summary'!$B$3:$U$10,7,0)</f>
        <v>1.9840097674105779</v>
      </c>
      <c r="H5" s="219">
        <f>VLOOKUP(H$2,'Yearly Summary'!$B$3:$U$10,7,0)</f>
        <v>1.9709361185818006</v>
      </c>
      <c r="I5" s="219">
        <f>VLOOKUP(I$2,'Yearly Summary'!$B$3:$U$10,7,0)</f>
        <v>1.9739040756997071</v>
      </c>
      <c r="J5" s="219">
        <f>VLOOKUP(J$2,'Yearly Summary'!$B$3:$U$10,7,0)</f>
        <v>1.9751923780079468</v>
      </c>
    </row>
    <row r="6" spans="2:10" x14ac:dyDescent="0.25">
      <c r="B6" s="215" t="s">
        <v>102</v>
      </c>
      <c r="C6" s="216">
        <v>7797</v>
      </c>
      <c r="D6" s="216">
        <f>VLOOKUP(D$2,'Yearly Summary'!$B$3:$U$10,8,0)</f>
        <v>11124.831529778599</v>
      </c>
      <c r="E6" s="216">
        <f>VLOOKUP(E$2,'Yearly Summary'!$B$3:$U$10,8,0)</f>
        <v>15382.93032320885</v>
      </c>
      <c r="F6" s="216">
        <f>VLOOKUP(F$2,'Yearly Summary'!$B$3:$U$10,8,0)</f>
        <v>19282.212929541856</v>
      </c>
      <c r="G6" s="216">
        <f>VLOOKUP(G$2,'Yearly Summary'!$B$3:$U$10,8,0)</f>
        <v>23469.337657971824</v>
      </c>
      <c r="H6" s="216">
        <f>VLOOKUP(H$2,'Yearly Summary'!$B$3:$U$10,8,0)</f>
        <v>26126.714010511419</v>
      </c>
      <c r="I6" s="216">
        <f>VLOOKUP(I$2,'Yearly Summary'!$B$3:$U$10,8,0)</f>
        <v>29697.111487265938</v>
      </c>
      <c r="J6" s="216">
        <f>VLOOKUP(J$2,'Yearly Summary'!$B$3:$U$10,8,0)</f>
        <v>33992.383219356852</v>
      </c>
    </row>
    <row r="7" spans="2:10" x14ac:dyDescent="0.25">
      <c r="B7" s="215" t="s">
        <v>9</v>
      </c>
      <c r="C7" s="216">
        <v>4117</v>
      </c>
      <c r="D7" s="216">
        <f>VLOOKUP(D$2,'Yearly Summary'!$B$3:$U$10,12,0)</f>
        <v>10244.923698985</v>
      </c>
      <c r="E7" s="216">
        <f>VLOOKUP(E$2,'Yearly Summary'!$B$3:$U$10,12,0)</f>
        <v>14741.670769023571</v>
      </c>
      <c r="F7" s="216">
        <f>VLOOKUP(F$2,'Yearly Summary'!$B$3:$U$10,12,0)</f>
        <v>17485.917328914958</v>
      </c>
      <c r="G7" s="216">
        <f>VLOOKUP(G$2,'Yearly Summary'!$B$3:$U$10,12,0)</f>
        <v>21566.585749495702</v>
      </c>
      <c r="H7" s="216">
        <f>VLOOKUP(H$2,'Yearly Summary'!$B$3:$U$10,12,0)</f>
        <v>24339.48890427122</v>
      </c>
      <c r="I7" s="216">
        <f>VLOOKUP(I$2,'Yearly Summary'!$B$3:$U$10,12,0)</f>
        <v>27603.838470002378</v>
      </c>
      <c r="J7" s="216">
        <f>VLOOKUP(J$2,'Yearly Summary'!$B$3:$U$10,12,0)</f>
        <v>31669.217270708541</v>
      </c>
    </row>
    <row r="8" spans="2:10" x14ac:dyDescent="0.25">
      <c r="B8" s="215" t="s">
        <v>10</v>
      </c>
      <c r="C8" s="216">
        <v>5648</v>
      </c>
      <c r="D8" s="216">
        <f>VLOOKUP(D$2,'Yearly Summary'!$B$3:$U$10,13,0)</f>
        <v>18091.673146246114</v>
      </c>
      <c r="E8" s="216">
        <f>VLOOKUP(E$2,'Yearly Summary'!$B$3:$U$10,13,0)</f>
        <v>29395.952996976965</v>
      </c>
      <c r="F8" s="216">
        <f>VLOOKUP(F$2,'Yearly Summary'!$B$3:$U$10,13,0)</f>
        <v>37486.632650057356</v>
      </c>
      <c r="G8" s="216">
        <f>VLOOKUP(G$2,'Yearly Summary'!$B$3:$U$10,13,0)</f>
        <v>47707.734746382368</v>
      </c>
      <c r="H8" s="216">
        <f>VLOOKUP(H$2,'Yearly Summary'!$B$3:$U$10,13,0)</f>
        <v>56924.891314878638</v>
      </c>
      <c r="I8" s="216">
        <f>VLOOKUP(I$2,'Yearly Summary'!$B$3:$U$10,13,0)</f>
        <v>65976.24960569384</v>
      </c>
      <c r="J8" s="216">
        <f>VLOOKUP(J$2,'Yearly Summary'!$B$3:$U$10,13,0)</f>
        <v>75887.789556690652</v>
      </c>
    </row>
    <row r="9" spans="2:10" x14ac:dyDescent="0.25">
      <c r="B9" s="215" t="s">
        <v>11</v>
      </c>
      <c r="C9" s="217">
        <v>0.29070695112849682</v>
      </c>
      <c r="D9" s="217">
        <f>VLOOKUP(D$2,'Yearly Summary'!$B$3:$U$10,14,0)</f>
        <v>0.23578557538102102</v>
      </c>
      <c r="E9" s="217">
        <f>VLOOKUP(E$2,'Yearly Summary'!$B$3:$U$10,14,0)</f>
        <v>0.20909422924719515</v>
      </c>
      <c r="F9" s="217">
        <f>VLOOKUP(F$2,'Yearly Summary'!$B$3:$U$10,14,0)</f>
        <v>0.20902109817531037</v>
      </c>
      <c r="G9" s="217">
        <f>VLOOKUP(G$2,'Yearly Summary'!$B$3:$U$10,14,0)</f>
        <v>0.21909968143050945</v>
      </c>
      <c r="H9" s="217">
        <f>VLOOKUP(H$2,'Yearly Summary'!$B$3:$U$10,14,0)</f>
        <v>0.22026439715963406</v>
      </c>
      <c r="I9" s="217">
        <f>VLOOKUP(I$2,'Yearly Summary'!$B$3:$U$10,14,0)</f>
        <v>0.22652371401632046</v>
      </c>
      <c r="J9" s="217">
        <f>VLOOKUP(J$2,'Yearly Summary'!$B$3:$U$10,14,0)</f>
        <v>0.22793072535752404</v>
      </c>
    </row>
    <row r="10" spans="2:10" x14ac:dyDescent="0.25">
      <c r="B10" s="215" t="s">
        <v>35</v>
      </c>
      <c r="C10" s="218">
        <v>1.6303116147308783</v>
      </c>
      <c r="D10" s="218">
        <f>VLOOKUP(D$2,'Yearly Summary'!$B$3:$U$10,15,0)</f>
        <v>1.5309299103746168</v>
      </c>
      <c r="E10" s="218">
        <f>VLOOKUP(E$2,'Yearly Summary'!$B$3:$U$10,15,0)</f>
        <v>1.4838163748627737</v>
      </c>
      <c r="F10" s="218">
        <f>VLOOKUP(F$2,'Yearly Summary'!$B$3:$U$10,15,0)</f>
        <v>1.555326142749482</v>
      </c>
      <c r="G10" s="218">
        <f>VLOOKUP(G$2,'Yearly Summary'!$B$3:$U$10,15,0)</f>
        <v>1.6247991659089773</v>
      </c>
      <c r="H10" s="218">
        <f>VLOOKUP(H$2,'Yearly Summary'!$B$3:$U$10,15,0)</f>
        <v>1.6582521884854549</v>
      </c>
      <c r="I10" s="218">
        <f>VLOOKUP(I$2,'Yearly Summary'!$B$3:$U$10,15,0)</f>
        <v>1.7155983365421703</v>
      </c>
      <c r="J10" s="218">
        <f>VLOOKUP(J$2,'Yearly Summary'!$B$3:$U$10,15,0)</f>
        <v>1.78003860080581</v>
      </c>
    </row>
    <row r="11" spans="2:10" x14ac:dyDescent="0.25">
      <c r="B11" s="215" t="s">
        <v>14</v>
      </c>
      <c r="C11" s="219">
        <v>19.940748262380538</v>
      </c>
      <c r="D11" s="219">
        <f>VLOOKUP(D$2,'Yearly Summary'!$B$3:$U$10,17,0)</f>
        <v>17.022629359639133</v>
      </c>
      <c r="E11" s="219">
        <f>VLOOKUP(E$2,'Yearly Summary'!$B$3:$U$10,17,0)</f>
        <v>16.051940334403685</v>
      </c>
      <c r="F11" s="219">
        <f>VLOOKUP(F$2,'Yearly Summary'!$B$3:$U$10,17,0)</f>
        <v>16.601734372738939</v>
      </c>
      <c r="G11" s="219">
        <f>VLOOKUP(G$2,'Yearly Summary'!$B$3:$U$10,17,0)</f>
        <v>17.424411684862505</v>
      </c>
      <c r="H11" s="219">
        <f>VLOOKUP(H$2,'Yearly Summary'!$B$3:$U$10,17,0)</f>
        <v>18.574387948417524</v>
      </c>
      <c r="I11" s="219">
        <f>VLOOKUP(I$2,'Yearly Summary'!$B$3:$U$10,17,0)</f>
        <v>20.115166719366094</v>
      </c>
      <c r="J11" s="219">
        <f>VLOOKUP(J$2,'Yearly Summary'!$B$3:$U$10,17,0)</f>
        <v>21.897961607341092</v>
      </c>
    </row>
    <row r="12" spans="2:10" x14ac:dyDescent="0.25">
      <c r="B12" s="215" t="s">
        <v>104</v>
      </c>
      <c r="C12" s="219">
        <v>32.509633498583568</v>
      </c>
      <c r="D12" s="219">
        <f>VLOOKUP(D$2,'Yearly Summary'!$B$3:$U$10,19,0)</f>
        <v>26.060452439892657</v>
      </c>
      <c r="E12" s="219">
        <f>VLOOKUP(E$2,'Yearly Summary'!$B$3:$U$10,19,0)</f>
        <v>23.81813191650842</v>
      </c>
      <c r="F12" s="219">
        <f>VLOOKUP(F$2,'Yearly Summary'!$B$3:$U$10,19,0)</f>
        <v>25.821111484903543</v>
      </c>
      <c r="G12" s="219">
        <f>VLOOKUP(G$2,'Yearly Summary'!$B$3:$U$10,19,0)</f>
        <v>28.311169572019239</v>
      </c>
      <c r="H12" s="219">
        <f>VLOOKUP(H$2,'Yearly Summary'!$B$3:$U$10,19,0)</f>
        <v>30.801019465241218</v>
      </c>
      <c r="I12" s="219">
        <f>VLOOKUP(I$2,'Yearly Summary'!$B$3:$U$10,19,0)</f>
        <v>34.509546563012897</v>
      </c>
      <c r="J12" s="219">
        <f>VLOOKUP(J$2,'Yearly Summary'!$B$3:$U$10,19,0)</f>
        <v>38.979216940030781</v>
      </c>
    </row>
    <row r="13" spans="2:10" x14ac:dyDescent="0.25">
      <c r="B13" s="215" t="s">
        <v>66</v>
      </c>
      <c r="C13" s="219">
        <v>9.4507764366780762</v>
      </c>
      <c r="D13" s="219">
        <f>VLOOKUP(D$2,'Yearly Summary'!$B$3:$U$10,20,0)</f>
        <v>6.1446787732298231</v>
      </c>
      <c r="E13" s="219">
        <f>VLOOKUP(E$2,'Yearly Summary'!$B$3:$U$10,20,0)</f>
        <v>4.9802339351903466</v>
      </c>
      <c r="F13" s="219">
        <f>VLOOKUP(F$2,'Yearly Summary'!$B$3:$U$10,20,0)</f>
        <v>5.3971570786816576</v>
      </c>
      <c r="G13" s="219">
        <f>VLOOKUP(G$2,'Yearly Summary'!$B$3:$U$10,20,0)</f>
        <v>6.2029682341545476</v>
      </c>
      <c r="H13" s="219">
        <f>VLOOKUP(H$2,'Yearly Summary'!$B$3:$U$10,20,0)</f>
        <v>6.7843679844135112</v>
      </c>
      <c r="I13" s="219">
        <f>VLOOKUP(I$2,'Yearly Summary'!$B$3:$U$10,20,0)</f>
        <v>7.8172306564728284</v>
      </c>
      <c r="J13" s="219">
        <f>VLOOKUP(J$2,'Yearly Summary'!$B$3:$U$10,20,0)</f>
        <v>8.884561191009503</v>
      </c>
    </row>
    <row r="15" spans="2:10" x14ac:dyDescent="0.25">
      <c r="C15" s="29">
        <f>C17*1000</f>
        <v>319929.83399999997</v>
      </c>
    </row>
    <row r="16" spans="2:10" x14ac:dyDescent="0.25">
      <c r="B16" s="234"/>
      <c r="C16" s="234">
        <v>2015</v>
      </c>
      <c r="D16" s="234">
        <v>2016</v>
      </c>
      <c r="E16" s="234">
        <v>2017</v>
      </c>
      <c r="F16" s="234">
        <v>2018</v>
      </c>
      <c r="G16" s="234">
        <v>2019</v>
      </c>
      <c r="H16" s="234">
        <v>2020</v>
      </c>
      <c r="I16" s="234">
        <v>2021</v>
      </c>
      <c r="J16" s="234">
        <v>2022</v>
      </c>
    </row>
    <row r="17" spans="2:10" x14ac:dyDescent="0.25">
      <c r="B17" s="215" t="s">
        <v>93</v>
      </c>
      <c r="C17" s="235">
        <f>C35/1000</f>
        <v>319.92983399999997</v>
      </c>
      <c r="D17" s="216">
        <f>VLOOKUP(D16,'Yearly Summary'!$B$2:$S$10,18,0)/1000</f>
        <v>471.47718758582999</v>
      </c>
      <c r="E17" s="216">
        <f>VLOOKUP(E16,'Yearly Summary'!$B$2:$S$10,18,0)/1000</f>
        <v>700.1566862934784</v>
      </c>
      <c r="F17" s="216">
        <f>VLOOKUP(F16,'Yearly Summary'!$B$2:$S$10,18,0)/1000</f>
        <v>967.9465208507562</v>
      </c>
      <c r="G17" s="216">
        <f>VLOOKUP(G16,'Yearly Summary'!$B$2:$S$10,18,0)/1000</f>
        <v>1350.6617683017455</v>
      </c>
      <c r="H17" s="216">
        <f>VLOOKUP(H16,'Yearly Summary'!$B$2:$S$10,18,0)/1000</f>
        <v>1753.3446854463177</v>
      </c>
      <c r="I17" s="216">
        <f>VLOOKUP(I16,'Yearly Summary'!$B$2:$S$10,18,0)/1000</f>
        <v>2276.810457820653</v>
      </c>
      <c r="J17" s="216">
        <f>VLOOKUP(J16,'Yearly Summary'!$B$2:$S$10,18,0)/1000</f>
        <v>2958.0466122296471</v>
      </c>
    </row>
    <row r="18" spans="2:10" x14ac:dyDescent="0.25">
      <c r="B18" s="215" t="s">
        <v>105</v>
      </c>
      <c r="C18" s="215"/>
      <c r="D18" s="217">
        <f>D17/C17-1</f>
        <v>0.47368934522633488</v>
      </c>
      <c r="E18" s="217">
        <f t="shared" ref="E18:J18" si="0">E17/D17-1</f>
        <v>0.48502770596089229</v>
      </c>
      <c r="F18" s="217">
        <f t="shared" si="0"/>
        <v>0.38247129506813105</v>
      </c>
      <c r="G18" s="217">
        <f t="shared" si="0"/>
        <v>0.39538883523710555</v>
      </c>
      <c r="H18" s="217">
        <f t="shared" si="0"/>
        <v>0.29813749570396553</v>
      </c>
      <c r="I18" s="217">
        <f t="shared" si="0"/>
        <v>0.29855269002117857</v>
      </c>
      <c r="J18" s="217">
        <f t="shared" si="0"/>
        <v>0.29920635337430257</v>
      </c>
    </row>
    <row r="20" spans="2:10" x14ac:dyDescent="0.25">
      <c r="B20" s="234" t="s">
        <v>96</v>
      </c>
      <c r="C20" s="234">
        <v>2015</v>
      </c>
      <c r="D20" s="234">
        <v>2016</v>
      </c>
      <c r="E20" s="234">
        <v>2017</v>
      </c>
      <c r="F20" s="234">
        <v>2018</v>
      </c>
      <c r="G20" s="234">
        <v>2019</v>
      </c>
      <c r="H20" s="234">
        <v>2020</v>
      </c>
      <c r="I20" s="234">
        <v>2021</v>
      </c>
      <c r="J20" s="234">
        <v>2022</v>
      </c>
    </row>
    <row r="21" spans="2:10" x14ac:dyDescent="0.25">
      <c r="B21" s="215" t="s">
        <v>97</v>
      </c>
      <c r="C21" s="215"/>
      <c r="D21" s="221">
        <f>D18</f>
        <v>0.47368934522633488</v>
      </c>
      <c r="E21" s="221">
        <f t="shared" ref="E21:J21" si="1">E18</f>
        <v>0.48502770596089229</v>
      </c>
      <c r="F21" s="221">
        <f t="shared" si="1"/>
        <v>0.38247129506813105</v>
      </c>
      <c r="G21" s="221">
        <f t="shared" si="1"/>
        <v>0.39538883523710555</v>
      </c>
      <c r="H21" s="221">
        <f t="shared" si="1"/>
        <v>0.29813749570396553</v>
      </c>
      <c r="I21" s="221">
        <f t="shared" si="1"/>
        <v>0.29855269002117857</v>
      </c>
      <c r="J21" s="221">
        <f t="shared" si="1"/>
        <v>0.29920635337430257</v>
      </c>
    </row>
    <row r="22" spans="2:10" x14ac:dyDescent="0.25">
      <c r="B22" s="215" t="s">
        <v>98</v>
      </c>
      <c r="C22" s="215"/>
      <c r="D22" s="217">
        <f>D11/C11-1</f>
        <v>-0.14633948858612378</v>
      </c>
      <c r="E22" s="217">
        <f t="shared" ref="E22:J22" si="2">E11/D11-1</f>
        <v>-5.7023448300940083E-2</v>
      </c>
      <c r="F22" s="217">
        <f t="shared" si="2"/>
        <v>3.425093956752967E-2</v>
      </c>
      <c r="G22" s="217">
        <f t="shared" si="2"/>
        <v>4.9553696839918837E-2</v>
      </c>
      <c r="H22" s="217">
        <f t="shared" si="2"/>
        <v>6.5997996624130639E-2</v>
      </c>
      <c r="I22" s="217">
        <f t="shared" si="2"/>
        <v>8.2951792286638515E-2</v>
      </c>
      <c r="J22" s="217">
        <f t="shared" si="2"/>
        <v>8.8629386613962025E-2</v>
      </c>
    </row>
    <row r="23" spans="2:10" x14ac:dyDescent="0.25">
      <c r="B23" s="215" t="s">
        <v>99</v>
      </c>
      <c r="C23" s="215"/>
      <c r="D23" s="217">
        <f>D8/C8-1</f>
        <v>2.2031999196611389</v>
      </c>
      <c r="E23" s="217">
        <f t="shared" ref="E23:J23" si="3">E8/D8-1</f>
        <v>0.62483330089767875</v>
      </c>
      <c r="F23" s="217">
        <f t="shared" si="3"/>
        <v>0.27523107190681739</v>
      </c>
      <c r="G23" s="217">
        <f t="shared" si="3"/>
        <v>0.27265991564887537</v>
      </c>
      <c r="H23" s="217">
        <f t="shared" si="3"/>
        <v>0.19320046565814364</v>
      </c>
      <c r="I23" s="217">
        <f t="shared" si="3"/>
        <v>0.15900528014621651</v>
      </c>
      <c r="J23" s="217">
        <f t="shared" si="3"/>
        <v>0.15022890828492064</v>
      </c>
    </row>
    <row r="24" spans="2:10" x14ac:dyDescent="0.25">
      <c r="B24" s="215" t="s">
        <v>100</v>
      </c>
      <c r="C24" s="215"/>
      <c r="D24" s="217">
        <f>D10/C10-1</f>
        <v>-6.0958717007402741E-2</v>
      </c>
      <c r="E24" s="217">
        <f t="shared" ref="E24:J24" si="4">E10/D10-1</f>
        <v>-3.0774456225964308E-2</v>
      </c>
      <c r="F24" s="217">
        <f t="shared" si="4"/>
        <v>4.8193138381642076E-2</v>
      </c>
      <c r="G24" s="217">
        <f t="shared" si="4"/>
        <v>4.4667816768438007E-2</v>
      </c>
      <c r="H24" s="217">
        <f t="shared" si="4"/>
        <v>2.0589020032985239E-2</v>
      </c>
      <c r="I24" s="217">
        <f t="shared" si="4"/>
        <v>3.4582283958323634E-2</v>
      </c>
      <c r="J24" s="217">
        <f t="shared" si="4"/>
        <v>3.7561393533127596E-2</v>
      </c>
    </row>
    <row r="27" spans="2:10" x14ac:dyDescent="0.25">
      <c r="B27" s="234" t="s">
        <v>94</v>
      </c>
      <c r="C27" s="234">
        <v>2015</v>
      </c>
      <c r="D27" s="234">
        <v>2016</v>
      </c>
      <c r="E27" s="234">
        <v>2017</v>
      </c>
      <c r="F27" s="234">
        <v>2018</v>
      </c>
      <c r="G27" s="234">
        <v>2019</v>
      </c>
      <c r="H27" s="234">
        <v>2020</v>
      </c>
      <c r="I27" s="234">
        <v>2021</v>
      </c>
      <c r="J27" s="234">
        <v>2022</v>
      </c>
    </row>
    <row r="28" spans="2:10" x14ac:dyDescent="0.25">
      <c r="B28" s="215" t="s">
        <v>5</v>
      </c>
      <c r="C28" s="216">
        <f>SUM('Total Agency'!B23:M23)</f>
        <v>54108.036000000036</v>
      </c>
      <c r="D28" s="216">
        <f>SUM('Total Agency'!N23:Y23)</f>
        <v>113331.04847247776</v>
      </c>
      <c r="E28" s="216">
        <f>SUM('Total Agency'!Z23:AK23)</f>
        <v>111898.47736301477</v>
      </c>
      <c r="F28" s="216">
        <f>SUM('Total Agency'!AL23:AW23)</f>
        <v>147769.28638473165</v>
      </c>
      <c r="G28" s="216">
        <f>SUM('Total Agency'!AX23:BI23)</f>
        <v>205711.7700061666</v>
      </c>
      <c r="H28" s="216">
        <f>SUM('Total Agency'!BJ23:BU23)</f>
        <v>251247.31301003083</v>
      </c>
      <c r="I28" s="216">
        <f>SUM('Total Agency'!BV23:CG23)</f>
        <v>327945.48100251012</v>
      </c>
      <c r="J28" s="216">
        <f>SUM('Total Agency'!CH23:CS23)</f>
        <v>426288.9882721802</v>
      </c>
    </row>
    <row r="29" spans="2:10" x14ac:dyDescent="0.25">
      <c r="B29" s="215" t="s">
        <v>6</v>
      </c>
      <c r="C29" s="216">
        <f>SUM('Total Agency'!B24:M24)</f>
        <v>43519.103500000005</v>
      </c>
      <c r="D29" s="216">
        <f>SUM('Total Agency'!N24:Y24)</f>
        <v>65341.087779195681</v>
      </c>
      <c r="E29" s="216">
        <f>SUM('Total Agency'!Z24:AK24)</f>
        <v>76426.067591690226</v>
      </c>
      <c r="F29" s="216">
        <f>SUM('Total Agency'!AL24:AW24)</f>
        <v>103534.08006584368</v>
      </c>
      <c r="G29" s="216">
        <f>SUM('Total Agency'!AX24:BI24)</f>
        <v>142410.34705361334</v>
      </c>
      <c r="H29" s="216">
        <f>SUM('Total Agency'!BJ24:BU24)</f>
        <v>175920.05403163322</v>
      </c>
      <c r="I29" s="216">
        <f>SUM('Total Agency'!BV24:CG24)</f>
        <v>228494.6205978514</v>
      </c>
      <c r="J29" s="216">
        <f>SUM('Total Agency'!CH24:CS24)</f>
        <v>296993.56199877267</v>
      </c>
    </row>
    <row r="30" spans="2:10" x14ac:dyDescent="0.25">
      <c r="B30" s="215" t="s">
        <v>7</v>
      </c>
      <c r="C30" s="216">
        <f>SUM('Total Agency'!B25:M25)</f>
        <v>51220.436499999982</v>
      </c>
      <c r="D30" s="216">
        <f>SUM('Total Agency'!N25:Y25)</f>
        <v>64387.118390888929</v>
      </c>
      <c r="E30" s="216">
        <f>SUM('Total Agency'!Z25:AK25)</f>
        <v>67870.145799825448</v>
      </c>
      <c r="F30" s="216">
        <f>SUM('Total Agency'!AL25:AW25)</f>
        <v>93933.892190796905</v>
      </c>
      <c r="G30" s="216">
        <f>SUM('Total Agency'!AX25:BI25)</f>
        <v>129588.76272222948</v>
      </c>
      <c r="H30" s="216">
        <f>SUM('Total Agency'!BJ25:BU25)</f>
        <v>161089.73603425181</v>
      </c>
      <c r="I30" s="216">
        <f>SUM('Total Agency'!BV25:CG25)</f>
        <v>208501.65746458195</v>
      </c>
      <c r="J30" s="216">
        <f>SUM('Total Agency'!CH25:CS25)</f>
        <v>271202.88899179507</v>
      </c>
    </row>
    <row r="31" spans="2:10" x14ac:dyDescent="0.25">
      <c r="B31" s="215" t="s">
        <v>8</v>
      </c>
      <c r="C31" s="216">
        <f>SUM('Total Agency'!B26:M26)</f>
        <v>44020.06299999998</v>
      </c>
      <c r="D31" s="216">
        <f>SUM('Total Agency'!N26:Y26)</f>
        <v>65686.436459494405</v>
      </c>
      <c r="E31" s="216">
        <f>SUM('Total Agency'!Z26:AK26)</f>
        <v>107939.21311329283</v>
      </c>
      <c r="F31" s="216">
        <f>SUM('Total Agency'!AL26:AW26)</f>
        <v>151963.46528853866</v>
      </c>
      <c r="G31" s="216">
        <f>SUM('Total Agency'!AX26:BI26)</f>
        <v>209700.70925115354</v>
      </c>
      <c r="H31" s="216">
        <f>SUM('Total Agency'!BJ26:BU26)</f>
        <v>265428.64462448511</v>
      </c>
      <c r="I31" s="216">
        <f>SUM('Total Agency'!BV26:CG26)</f>
        <v>339044.11605514959</v>
      </c>
      <c r="J31" s="216">
        <f>SUM('Total Agency'!CH26:CS26)</f>
        <v>441375.68010208977</v>
      </c>
    </row>
    <row r="32" spans="2:10" x14ac:dyDescent="0.25">
      <c r="B32" s="215" t="s">
        <v>1</v>
      </c>
      <c r="C32" s="216">
        <f>SUM('Total Agency'!B27:M27)</f>
        <v>48216.125000000015</v>
      </c>
      <c r="D32" s="216">
        <f>SUM('Total Agency'!N27:Y27)</f>
        <v>64697.370700000014</v>
      </c>
      <c r="E32" s="216">
        <f>SUM('Total Agency'!Z27:AK27)</f>
        <v>165826.42469205247</v>
      </c>
      <c r="F32" s="216">
        <f>SUM('Total Agency'!AL27:AW27)</f>
        <v>221010.35177061515</v>
      </c>
      <c r="G32" s="216">
        <f>SUM('Total Agency'!AX27:BI27)</f>
        <v>301868.53564654599</v>
      </c>
      <c r="H32" s="216">
        <f>SUM('Total Agency'!BJ27:BU27)</f>
        <v>417274.7133965856</v>
      </c>
      <c r="I32" s="216">
        <f>SUM('Total Agency'!BV27:CG27)</f>
        <v>538324.72703762888</v>
      </c>
      <c r="J32" s="216">
        <f>SUM('Total Agency'!CH27:CS27)</f>
        <v>709694.12010877824</v>
      </c>
    </row>
    <row r="33" spans="2:10" x14ac:dyDescent="0.25">
      <c r="B33" s="215" t="s">
        <v>2</v>
      </c>
      <c r="C33" s="216">
        <f>SUM('Total Agency'!B28:M28)</f>
        <v>21055.80049999999</v>
      </c>
      <c r="D33" s="216">
        <f>SUM('Total Agency'!N28:Y28)</f>
        <v>47203.516790000001</v>
      </c>
      <c r="E33" s="216">
        <f>SUM('Total Agency'!Z28:AK28)</f>
        <v>119081.47245679102</v>
      </c>
      <c r="F33" s="216">
        <f>SUM('Total Agency'!AL28:AW28)</f>
        <v>178315.87856131553</v>
      </c>
      <c r="G33" s="216">
        <f>SUM('Total Agency'!AX28:BI28)</f>
        <v>258745.59983719175</v>
      </c>
      <c r="H33" s="216">
        <f>SUM('Total Agency'!BJ28:BU28)</f>
        <v>347225.90251085046</v>
      </c>
      <c r="I33" s="216">
        <f>SUM('Total Agency'!BV28:CG28)</f>
        <v>454222.80894667818</v>
      </c>
      <c r="J33" s="216">
        <f>SUM('Total Agency'!CH28:CS28)</f>
        <v>579026.12854835473</v>
      </c>
    </row>
    <row r="34" spans="2:10" x14ac:dyDescent="0.25">
      <c r="B34" s="215" t="s">
        <v>4</v>
      </c>
      <c r="C34" s="216">
        <f>SUM('Total Agency'!B22:M22)</f>
        <v>57790.26949999998</v>
      </c>
      <c r="D34" s="216">
        <f>SUM('Total Agency'!N22:Y22)</f>
        <v>50830.608993773239</v>
      </c>
      <c r="E34" s="216">
        <f>SUM('Total Agency'!Z22:AK22)</f>
        <v>51114.885276811641</v>
      </c>
      <c r="F34" s="216">
        <f>SUM('Total Agency'!AL22:AW22)</f>
        <v>71419.566588914691</v>
      </c>
      <c r="G34" s="216">
        <f>SUM('Total Agency'!AX22:BI22)</f>
        <v>102636.04378484454</v>
      </c>
      <c r="H34" s="216">
        <f>SUM('Total Agency'!BJ22:BU22)</f>
        <v>135158.32183848083</v>
      </c>
      <c r="I34" s="216">
        <f>SUM('Total Agency'!BV22:CG22)</f>
        <v>180277.04671625319</v>
      </c>
      <c r="J34" s="216">
        <f>SUM('Total Agency'!CH22:CS22)</f>
        <v>233465.24420767638</v>
      </c>
    </row>
    <row r="35" spans="2:10" x14ac:dyDescent="0.25">
      <c r="B35" s="215" t="s">
        <v>95</v>
      </c>
      <c r="C35" s="220">
        <f>SUM(C28:C34)</f>
        <v>319929.83399999997</v>
      </c>
      <c r="D35" s="220">
        <f t="shared" ref="D35:J35" si="5">SUM(D28:D34)</f>
        <v>471477.18758583005</v>
      </c>
      <c r="E35" s="220">
        <f t="shared" si="5"/>
        <v>700156.68629347836</v>
      </c>
      <c r="F35" s="220">
        <f t="shared" si="5"/>
        <v>967946.52085075621</v>
      </c>
      <c r="G35" s="220">
        <f t="shared" si="5"/>
        <v>1350661.7683017452</v>
      </c>
      <c r="H35" s="220">
        <f t="shared" si="5"/>
        <v>1753344.685446318</v>
      </c>
      <c r="I35" s="220">
        <f t="shared" si="5"/>
        <v>2276810.4578206534</v>
      </c>
      <c r="J35" s="220">
        <f t="shared" si="5"/>
        <v>2958046.6122296471</v>
      </c>
    </row>
    <row r="37" spans="2:10" x14ac:dyDescent="0.25">
      <c r="C37" s="28"/>
    </row>
    <row r="38" spans="2:10" x14ac:dyDescent="0.25">
      <c r="B38" s="234" t="s">
        <v>94</v>
      </c>
      <c r="C38" s="234">
        <v>2015</v>
      </c>
      <c r="D38" s="234">
        <v>2016</v>
      </c>
      <c r="E38" s="234">
        <v>2017</v>
      </c>
      <c r="F38" s="234">
        <v>2018</v>
      </c>
      <c r="G38" s="234">
        <v>2019</v>
      </c>
      <c r="H38" s="234">
        <v>2020</v>
      </c>
      <c r="I38" s="234">
        <v>2021</v>
      </c>
      <c r="J38" s="234">
        <v>2022</v>
      </c>
    </row>
    <row r="39" spans="2:10" x14ac:dyDescent="0.25">
      <c r="B39" s="215" t="s">
        <v>5</v>
      </c>
      <c r="C39" s="217">
        <f t="shared" ref="C39:J39" si="6">C28/C$35</f>
        <v>0.16912469626074336</v>
      </c>
      <c r="D39" s="217">
        <f t="shared" si="6"/>
        <v>0.24037440507521143</v>
      </c>
      <c r="E39" s="217">
        <f t="shared" si="6"/>
        <v>0.15981919412265855</v>
      </c>
      <c r="F39" s="217">
        <f t="shared" si="6"/>
        <v>0.15266265563396306</v>
      </c>
      <c r="G39" s="217">
        <f t="shared" si="6"/>
        <v>0.1523044294537324</v>
      </c>
      <c r="H39" s="217">
        <f t="shared" si="6"/>
        <v>0.14329601880081852</v>
      </c>
      <c r="I39" s="217">
        <f t="shared" si="6"/>
        <v>0.14403723413868064</v>
      </c>
      <c r="J39" s="217">
        <f t="shared" si="6"/>
        <v>0.14411165345053914</v>
      </c>
    </row>
    <row r="40" spans="2:10" x14ac:dyDescent="0.25">
      <c r="B40" s="215" t="s">
        <v>6</v>
      </c>
      <c r="C40" s="217">
        <f t="shared" ref="C40:J40" si="7">C29/C$35</f>
        <v>0.13602702491321897</v>
      </c>
      <c r="D40" s="217">
        <f t="shared" si="7"/>
        <v>0.13858801549608518</v>
      </c>
      <c r="E40" s="217">
        <f t="shared" si="7"/>
        <v>0.10915566342196638</v>
      </c>
      <c r="F40" s="217">
        <f t="shared" si="7"/>
        <v>0.10696260365174368</v>
      </c>
      <c r="G40" s="217">
        <f t="shared" si="7"/>
        <v>0.10543746065506319</v>
      </c>
      <c r="H40" s="217">
        <f t="shared" si="7"/>
        <v>0.1003339819556657</v>
      </c>
      <c r="I40" s="217">
        <f t="shared" si="7"/>
        <v>0.10035733093766831</v>
      </c>
      <c r="J40" s="217">
        <f t="shared" si="7"/>
        <v>0.10040192090648356</v>
      </c>
    </row>
    <row r="41" spans="2:10" x14ac:dyDescent="0.25">
      <c r="B41" s="215" t="s">
        <v>7</v>
      </c>
      <c r="C41" s="217">
        <f t="shared" ref="C41:J41" si="8">C30/C$35</f>
        <v>0.16009896876325697</v>
      </c>
      <c r="D41" s="217">
        <f t="shared" si="8"/>
        <v>0.13656465272599766</v>
      </c>
      <c r="E41" s="217">
        <f t="shared" si="8"/>
        <v>9.693565330229087E-2</v>
      </c>
      <c r="F41" s="217">
        <f t="shared" si="8"/>
        <v>9.7044506248377946E-2</v>
      </c>
      <c r="G41" s="217">
        <f t="shared" si="8"/>
        <v>9.5944644146674807E-2</v>
      </c>
      <c r="H41" s="217">
        <f t="shared" si="8"/>
        <v>9.1875680447422142E-2</v>
      </c>
      <c r="I41" s="217">
        <f t="shared" si="8"/>
        <v>9.157620334551618E-2</v>
      </c>
      <c r="J41" s="217">
        <f t="shared" si="8"/>
        <v>9.168310190601564E-2</v>
      </c>
    </row>
    <row r="42" spans="2:10" x14ac:dyDescent="0.25">
      <c r="B42" s="215" t="s">
        <v>8</v>
      </c>
      <c r="C42" s="217">
        <f t="shared" ref="C42:J42" si="9">C31/C$35</f>
        <v>0.13759286669088819</v>
      </c>
      <c r="D42" s="217">
        <f t="shared" si="9"/>
        <v>0.13932049776541208</v>
      </c>
      <c r="E42" s="217">
        <f t="shared" si="9"/>
        <v>0.15416436809981263</v>
      </c>
      <c r="F42" s="217">
        <f t="shared" si="9"/>
        <v>0.15699572446933699</v>
      </c>
      <c r="G42" s="217">
        <f t="shared" si="9"/>
        <v>0.15525775155005739</v>
      </c>
      <c r="H42" s="217">
        <f t="shared" si="9"/>
        <v>0.15138417838071561</v>
      </c>
      <c r="I42" s="217">
        <f t="shared" si="9"/>
        <v>0.14891187577365583</v>
      </c>
      <c r="J42" s="217">
        <f t="shared" si="9"/>
        <v>0.14921187457874435</v>
      </c>
    </row>
    <row r="43" spans="2:10" x14ac:dyDescent="0.25">
      <c r="B43" s="215" t="s">
        <v>1</v>
      </c>
      <c r="C43" s="217">
        <f t="shared" ref="C43:J43" si="10">C32/C$35</f>
        <v>0.15070843627543662</v>
      </c>
      <c r="D43" s="217">
        <f t="shared" si="10"/>
        <v>0.13722269582390384</v>
      </c>
      <c r="E43" s="217">
        <f t="shared" si="10"/>
        <v>0.23684187830857123</v>
      </c>
      <c r="F43" s="217">
        <f t="shared" si="10"/>
        <v>0.22832909361186893</v>
      </c>
      <c r="G43" s="217">
        <f t="shared" si="10"/>
        <v>0.22349676486815825</v>
      </c>
      <c r="H43" s="217">
        <f t="shared" si="10"/>
        <v>0.23798783939072843</v>
      </c>
      <c r="I43" s="217">
        <f t="shared" si="10"/>
        <v>0.23643809487457706</v>
      </c>
      <c r="J43" s="217">
        <f t="shared" si="10"/>
        <v>0.23991985696731183</v>
      </c>
    </row>
    <row r="44" spans="2:10" x14ac:dyDescent="0.25">
      <c r="B44" s="215" t="s">
        <v>2</v>
      </c>
      <c r="C44" s="217">
        <f t="shared" ref="C44:J44" si="11">C33/C$35</f>
        <v>6.5813807473797489E-2</v>
      </c>
      <c r="D44" s="217">
        <f t="shared" si="11"/>
        <v>0.10011834725599919</v>
      </c>
      <c r="E44" s="217">
        <f t="shared" si="11"/>
        <v>0.17007831930762526</v>
      </c>
      <c r="F44" s="217">
        <f t="shared" si="11"/>
        <v>0.1842207960049162</v>
      </c>
      <c r="G44" s="217">
        <f t="shared" si="11"/>
        <v>0.19156950015881888</v>
      </c>
      <c r="H44" s="217">
        <f t="shared" si="11"/>
        <v>0.19803630477966361</v>
      </c>
      <c r="I44" s="217">
        <f t="shared" si="11"/>
        <v>0.1994996146413773</v>
      </c>
      <c r="J44" s="217">
        <f t="shared" si="11"/>
        <v>0.19574611372060496</v>
      </c>
    </row>
    <row r="45" spans="2:10" x14ac:dyDescent="0.25">
      <c r="B45" s="215" t="s">
        <v>4</v>
      </c>
      <c r="C45" s="217">
        <f t="shared" ref="C45:J45" si="12">C34/C$35</f>
        <v>0.18063419962265848</v>
      </c>
      <c r="D45" s="217">
        <f t="shared" si="12"/>
        <v>0.10781138585739057</v>
      </c>
      <c r="E45" s="217">
        <f t="shared" si="12"/>
        <v>7.3004923437075167E-2</v>
      </c>
      <c r="F45" s="217">
        <f t="shared" si="12"/>
        <v>7.3784620379793261E-2</v>
      </c>
      <c r="G45" s="217">
        <f t="shared" si="12"/>
        <v>7.5989449167495129E-2</v>
      </c>
      <c r="H45" s="217">
        <f t="shared" si="12"/>
        <v>7.7085996244985883E-2</v>
      </c>
      <c r="I45" s="217">
        <f t="shared" si="12"/>
        <v>7.9179646288524641E-2</v>
      </c>
      <c r="J45" s="217">
        <f t="shared" si="12"/>
        <v>7.8925478470300514E-2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17"/>
  <sheetViews>
    <sheetView showGridLines="0" zoomScale="70" zoomScaleNormal="70" workbookViewId="0">
      <selection activeCell="C15" sqref="C15"/>
    </sheetView>
  </sheetViews>
  <sheetFormatPr defaultRowHeight="15" x14ac:dyDescent="0.25"/>
  <cols>
    <col min="1" max="1" width="8" customWidth="1"/>
    <col min="2" max="2" width="10.42578125" style="129" customWidth="1"/>
    <col min="3" max="6" width="9.5703125" style="208" customWidth="1"/>
    <col min="7" max="7" width="9.5703125" style="210" customWidth="1"/>
    <col min="8" max="8" width="9.5703125" style="206" customWidth="1"/>
    <col min="9" max="9" width="9.5703125" style="208" customWidth="1"/>
    <col min="10" max="10" width="12.42578125" style="208" bestFit="1" customWidth="1"/>
    <col min="11" max="11" width="9.5703125" style="210" customWidth="1"/>
    <col min="12" max="14" width="9.5703125" style="208" customWidth="1"/>
    <col min="15" max="15" width="9.5703125" style="210" customWidth="1"/>
    <col min="16" max="16" width="9.5703125" style="214" customWidth="1"/>
    <col min="17" max="17" width="9.5703125" style="208" customWidth="1"/>
    <col min="18" max="18" width="9.5703125" style="206" customWidth="1"/>
    <col min="19" max="19" width="11.85546875" style="208" customWidth="1"/>
    <col min="20" max="20" width="10.140625" style="206" bestFit="1" customWidth="1"/>
    <col min="21" max="21" width="10.28515625" style="206" bestFit="1" customWidth="1"/>
    <col min="22" max="22" width="17.140625" style="224" bestFit="1" customWidth="1"/>
    <col min="23" max="23" width="17.140625" style="224" customWidth="1"/>
    <col min="24" max="24" width="10.28515625" style="226" customWidth="1"/>
    <col min="26" max="26" width="13.42578125" bestFit="1" customWidth="1"/>
    <col min="27" max="27" width="11" bestFit="1" customWidth="1"/>
  </cols>
  <sheetData>
    <row r="1" spans="1:28" x14ac:dyDescent="0.25">
      <c r="J1" s="214"/>
      <c r="S1" s="208">
        <f>700000-S5</f>
        <v>-156.68629347835667</v>
      </c>
    </row>
    <row r="2" spans="1:28" x14ac:dyDescent="0.25">
      <c r="B2" s="129">
        <v>1</v>
      </c>
      <c r="C2" s="208">
        <v>2</v>
      </c>
      <c r="D2" s="129">
        <v>3</v>
      </c>
      <c r="E2" s="208">
        <v>4</v>
      </c>
      <c r="F2" s="129">
        <v>5</v>
      </c>
      <c r="G2" s="208">
        <v>6</v>
      </c>
      <c r="H2" s="129">
        <v>7</v>
      </c>
      <c r="I2" s="208">
        <v>8</v>
      </c>
      <c r="J2" s="129">
        <v>9</v>
      </c>
      <c r="K2" s="208">
        <v>10</v>
      </c>
      <c r="L2" s="129">
        <v>11</v>
      </c>
      <c r="M2" s="208">
        <v>12</v>
      </c>
      <c r="N2" s="129">
        <v>13</v>
      </c>
      <c r="O2" s="208">
        <v>14</v>
      </c>
      <c r="P2" s="129">
        <v>15</v>
      </c>
      <c r="Q2" s="208">
        <v>16</v>
      </c>
      <c r="R2" s="129">
        <v>17</v>
      </c>
      <c r="S2" s="208">
        <v>18</v>
      </c>
      <c r="T2" s="129">
        <v>19</v>
      </c>
      <c r="U2" s="208">
        <v>20</v>
      </c>
      <c r="X2" s="381"/>
      <c r="AA2" s="28">
        <f>Z3-S4</f>
        <v>0</v>
      </c>
    </row>
    <row r="3" spans="1:28" ht="38.25" x14ac:dyDescent="0.25">
      <c r="B3" s="131" t="s">
        <v>91</v>
      </c>
      <c r="C3" s="207" t="s">
        <v>76</v>
      </c>
      <c r="D3" s="207" t="s">
        <v>77</v>
      </c>
      <c r="E3" s="207" t="s">
        <v>78</v>
      </c>
      <c r="F3" s="207" t="s">
        <v>70</v>
      </c>
      <c r="G3" s="209" t="s">
        <v>71</v>
      </c>
      <c r="H3" s="205" t="s">
        <v>88</v>
      </c>
      <c r="I3" s="207" t="s">
        <v>84</v>
      </c>
      <c r="J3" s="207" t="s">
        <v>85</v>
      </c>
      <c r="K3" s="209" t="s">
        <v>87</v>
      </c>
      <c r="L3" s="207" t="s">
        <v>79</v>
      </c>
      <c r="M3" s="207" t="s">
        <v>80</v>
      </c>
      <c r="N3" s="207" t="s">
        <v>81</v>
      </c>
      <c r="O3" s="209" t="s">
        <v>11</v>
      </c>
      <c r="P3" s="211" t="s">
        <v>82</v>
      </c>
      <c r="Q3" s="207" t="s">
        <v>83</v>
      </c>
      <c r="R3" s="205" t="s">
        <v>14</v>
      </c>
      <c r="S3" s="207" t="s">
        <v>0</v>
      </c>
      <c r="T3" s="205" t="s">
        <v>15</v>
      </c>
      <c r="U3" s="205" t="s">
        <v>86</v>
      </c>
      <c r="V3" s="382"/>
      <c r="W3" s="382"/>
      <c r="X3" s="225"/>
      <c r="Z3" s="15">
        <v>471477.18758582999</v>
      </c>
      <c r="AA3" s="28">
        <f>Z3-S4</f>
        <v>0</v>
      </c>
    </row>
    <row r="4" spans="1:28" x14ac:dyDescent="0.25">
      <c r="B4" s="130">
        <v>2016</v>
      </c>
      <c r="C4" s="137">
        <f>C27</f>
        <v>9212.6747621484792</v>
      </c>
      <c r="D4" s="137">
        <f t="shared" ref="D4:U4" si="0">D27</f>
        <v>1061</v>
      </c>
      <c r="E4" s="137">
        <f t="shared" si="0"/>
        <v>10320.916560827747</v>
      </c>
      <c r="F4" s="137">
        <f t="shared" si="0"/>
        <v>5175.1325632893004</v>
      </c>
      <c r="G4" s="138">
        <f t="shared" si="0"/>
        <v>0.31722040253240313</v>
      </c>
      <c r="H4" s="136">
        <f t="shared" si="0"/>
        <v>1.99432892483585</v>
      </c>
      <c r="I4" s="137">
        <f t="shared" si="0"/>
        <v>11124.831529778599</v>
      </c>
      <c r="J4" s="137">
        <f t="shared" si="0"/>
        <v>4996.9078307936006</v>
      </c>
      <c r="K4" s="138">
        <f t="shared" si="0"/>
        <v>7.0776304819396479E-2</v>
      </c>
      <c r="L4" s="137">
        <f>L27</f>
        <v>1902.2251123898</v>
      </c>
      <c r="M4" s="137">
        <f t="shared" si="0"/>
        <v>10244.923698985</v>
      </c>
      <c r="N4" s="137">
        <f t="shared" si="0"/>
        <v>18091.673146246114</v>
      </c>
      <c r="O4" s="138">
        <f t="shared" si="0"/>
        <v>0.23578557538102102</v>
      </c>
      <c r="P4" s="212">
        <f t="shared" si="0"/>
        <v>1.5309299103746168</v>
      </c>
      <c r="Q4" s="137">
        <f t="shared" si="0"/>
        <v>27697.083548309423</v>
      </c>
      <c r="R4" s="136">
        <f t="shared" si="0"/>
        <v>17.022629359639133</v>
      </c>
      <c r="S4" s="137">
        <f t="shared" si="0"/>
        <v>471477.18758582999</v>
      </c>
      <c r="T4" s="136">
        <f t="shared" si="0"/>
        <v>26.060452439892657</v>
      </c>
      <c r="U4" s="136">
        <f t="shared" si="0"/>
        <v>6.1446787732298231</v>
      </c>
      <c r="V4" s="390"/>
      <c r="W4" s="381"/>
      <c r="X4" s="226">
        <f>M4/L4</f>
        <v>5.3857577803260712</v>
      </c>
      <c r="Y4" s="228"/>
      <c r="Z4" s="143">
        <v>450048.71032794175</v>
      </c>
      <c r="AA4" s="28">
        <f>Z4-S4</f>
        <v>-21428.47725788824</v>
      </c>
    </row>
    <row r="5" spans="1:28" x14ac:dyDescent="0.25">
      <c r="A5" s="15"/>
      <c r="B5" s="130">
        <v>2017</v>
      </c>
      <c r="C5" s="137">
        <f>C42</f>
        <v>13772.12079595208</v>
      </c>
      <c r="D5" s="137">
        <f t="shared" ref="D5:U5" si="1">D42</f>
        <v>550</v>
      </c>
      <c r="E5" s="137">
        <f t="shared" si="1"/>
        <v>14832.93032320885</v>
      </c>
      <c r="F5" s="137">
        <f t="shared" si="1"/>
        <v>7506.1879405933696</v>
      </c>
      <c r="G5" s="138">
        <f t="shared" si="1"/>
        <v>0.29497624576059656</v>
      </c>
      <c r="H5" s="136">
        <f t="shared" si="1"/>
        <v>1.9760936497463046</v>
      </c>
      <c r="I5" s="137">
        <f t="shared" si="1"/>
        <v>15382.93032320885</v>
      </c>
      <c r="J5" s="137">
        <f t="shared" si="1"/>
        <v>10886.183253170277</v>
      </c>
      <c r="K5" s="138">
        <f t="shared" si="1"/>
        <v>7.9992316692111987E-2</v>
      </c>
      <c r="L5" s="137">
        <f t="shared" si="1"/>
        <v>2508.4328014594726</v>
      </c>
      <c r="M5" s="137">
        <f t="shared" si="1"/>
        <v>14741.670769023571</v>
      </c>
      <c r="N5" s="137">
        <f t="shared" si="1"/>
        <v>29395.952996976965</v>
      </c>
      <c r="O5" s="138">
        <f t="shared" si="1"/>
        <v>0.20909422924719515</v>
      </c>
      <c r="P5" s="212">
        <f t="shared" si="1"/>
        <v>1.4838163748627737</v>
      </c>
      <c r="Q5" s="137">
        <f t="shared" si="1"/>
        <v>43618.19641161085</v>
      </c>
      <c r="R5" s="136">
        <f t="shared" si="1"/>
        <v>16.051940334403685</v>
      </c>
      <c r="S5" s="137">
        <f t="shared" si="1"/>
        <v>700156.68629347836</v>
      </c>
      <c r="T5" s="136">
        <f t="shared" si="1"/>
        <v>23.81813191650842</v>
      </c>
      <c r="U5" s="136">
        <f t="shared" si="1"/>
        <v>4.9802339351903466</v>
      </c>
      <c r="V5" s="390">
        <f>5.9-4.8</f>
        <v>1.1000000000000005</v>
      </c>
      <c r="W5" s="381"/>
      <c r="X5" s="226">
        <f t="shared" ref="X5:X10" si="2">M5/L5</f>
        <v>5.8768450007695945</v>
      </c>
      <c r="Y5" s="228">
        <f>S5/S4-1</f>
        <v>0.48502770596089229</v>
      </c>
      <c r="Z5" s="143">
        <v>721970.33417667029</v>
      </c>
      <c r="AA5" s="28">
        <f t="shared" ref="AA5:AA10" si="3">Z5-S5</f>
        <v>21813.647883191938</v>
      </c>
      <c r="AB5" s="19">
        <v>0.5</v>
      </c>
    </row>
    <row r="6" spans="1:28" x14ac:dyDescent="0.25">
      <c r="A6" s="15"/>
      <c r="B6" s="130">
        <v>2018</v>
      </c>
      <c r="C6" s="137">
        <f>C57</f>
        <v>16889.254695453907</v>
      </c>
      <c r="D6" s="137">
        <f t="shared" ref="D6:U6" si="4">D57</f>
        <v>600</v>
      </c>
      <c r="E6" s="137">
        <f t="shared" si="4"/>
        <v>18682.212929541856</v>
      </c>
      <c r="F6" s="137">
        <f t="shared" si="4"/>
        <v>9516.4525006846452</v>
      </c>
      <c r="G6" s="138">
        <f t="shared" si="4"/>
        <v>0.30384004518452984</v>
      </c>
      <c r="H6" s="136">
        <f t="shared" si="4"/>
        <v>1.9631488654199447</v>
      </c>
      <c r="I6" s="137">
        <f t="shared" si="4"/>
        <v>19282.212929541856</v>
      </c>
      <c r="J6" s="137">
        <f t="shared" si="4"/>
        <v>16537.966369650472</v>
      </c>
      <c r="K6" s="138">
        <f t="shared" si="4"/>
        <v>9.3646719125113659E-2</v>
      </c>
      <c r="L6" s="137">
        <f t="shared" si="4"/>
        <v>2964.6959881171629</v>
      </c>
      <c r="M6" s="137">
        <f t="shared" si="4"/>
        <v>17485.917328914958</v>
      </c>
      <c r="N6" s="137">
        <f t="shared" si="4"/>
        <v>37486.632650057356</v>
      </c>
      <c r="O6" s="138">
        <f t="shared" si="4"/>
        <v>0.20902109817531037</v>
      </c>
      <c r="P6" s="212">
        <f t="shared" si="4"/>
        <v>1.555326142749482</v>
      </c>
      <c r="Q6" s="137">
        <f t="shared" si="4"/>
        <v>58303.939764280498</v>
      </c>
      <c r="R6" s="136">
        <f t="shared" si="4"/>
        <v>16.601734372738939</v>
      </c>
      <c r="S6" s="137">
        <f t="shared" si="4"/>
        <v>967946.52085075621</v>
      </c>
      <c r="T6" s="136">
        <f t="shared" si="4"/>
        <v>25.821111484903543</v>
      </c>
      <c r="U6" s="136">
        <f t="shared" si="4"/>
        <v>5.3971570786816576</v>
      </c>
      <c r="V6" s="383"/>
      <c r="W6" s="381"/>
      <c r="X6" s="226">
        <f t="shared" si="2"/>
        <v>5.8980473542651568</v>
      </c>
      <c r="Y6" s="228">
        <f t="shared" ref="Y6:Y10" si="5">S6/S5-1</f>
        <v>0.38247129506813105</v>
      </c>
      <c r="Z6" s="143">
        <v>1083092.045304813</v>
      </c>
      <c r="AA6" s="28">
        <f t="shared" si="3"/>
        <v>115145.52445405675</v>
      </c>
      <c r="AB6" s="19">
        <v>0.5</v>
      </c>
    </row>
    <row r="7" spans="1:28" x14ac:dyDescent="0.25">
      <c r="A7" s="15"/>
      <c r="B7" s="130">
        <v>2019</v>
      </c>
      <c r="C7" s="137">
        <f>C72</f>
        <v>20860.295038489341</v>
      </c>
      <c r="D7" s="137">
        <f t="shared" ref="D7:U7" si="6">D72</f>
        <v>460</v>
      </c>
      <c r="E7" s="137">
        <f t="shared" si="6"/>
        <v>23009.337657971824</v>
      </c>
      <c r="F7" s="137">
        <f t="shared" si="6"/>
        <v>11597.391321315099</v>
      </c>
      <c r="G7" s="138">
        <f t="shared" si="6"/>
        <v>0.30148766316149822</v>
      </c>
      <c r="H7" s="136">
        <f t="shared" si="6"/>
        <v>1.9840097674105779</v>
      </c>
      <c r="I7" s="137">
        <f t="shared" si="6"/>
        <v>23469.337657971824</v>
      </c>
      <c r="J7" s="137">
        <f t="shared" si="6"/>
        <v>19388.669237391077</v>
      </c>
      <c r="K7" s="138">
        <f t="shared" si="6"/>
        <v>9.0743836489185367E-2</v>
      </c>
      <c r="L7" s="137">
        <f t="shared" si="6"/>
        <v>3592.8349340910254</v>
      </c>
      <c r="M7" s="137">
        <f t="shared" si="6"/>
        <v>21566.585749495702</v>
      </c>
      <c r="N7" s="137">
        <f t="shared" si="6"/>
        <v>47707.734746382368</v>
      </c>
      <c r="O7" s="138">
        <f>O72</f>
        <v>0.21909968143050945</v>
      </c>
      <c r="P7" s="212">
        <f t="shared" si="6"/>
        <v>1.6247991659089773</v>
      </c>
      <c r="Q7" s="137">
        <f t="shared" si="6"/>
        <v>77515.487623328809</v>
      </c>
      <c r="R7" s="136">
        <f t="shared" si="6"/>
        <v>17.424411684862505</v>
      </c>
      <c r="S7" s="137">
        <f t="shared" si="6"/>
        <v>1350661.7683017454</v>
      </c>
      <c r="T7" s="136">
        <f t="shared" si="6"/>
        <v>28.311169572019239</v>
      </c>
      <c r="U7" s="136">
        <f t="shared" si="6"/>
        <v>6.2029682341545476</v>
      </c>
      <c r="V7" s="391"/>
      <c r="W7" s="381"/>
      <c r="X7" s="226">
        <f t="shared" si="2"/>
        <v>6.002665345089663</v>
      </c>
      <c r="Y7" s="228">
        <f t="shared" si="5"/>
        <v>0.39538883523710555</v>
      </c>
      <c r="Z7" s="143">
        <v>1514852.8884563446</v>
      </c>
      <c r="AA7" s="28">
        <f t="shared" si="3"/>
        <v>164191.12015459919</v>
      </c>
      <c r="AB7" s="19">
        <v>0.4</v>
      </c>
    </row>
    <row r="8" spans="1:28" x14ac:dyDescent="0.25">
      <c r="B8" s="130">
        <v>2020</v>
      </c>
      <c r="C8" s="137">
        <f>C87</f>
        <v>23697.617490092987</v>
      </c>
      <c r="D8" s="137">
        <f t="shared" ref="D8:U8" si="7">D87</f>
        <v>240</v>
      </c>
      <c r="E8" s="137">
        <f t="shared" si="7"/>
        <v>25886.714010511419</v>
      </c>
      <c r="F8" s="137">
        <f t="shared" si="7"/>
        <v>13134.222751541214</v>
      </c>
      <c r="G8" s="138">
        <f t="shared" si="7"/>
        <v>0.30036127927385681</v>
      </c>
      <c r="H8" s="136">
        <f t="shared" si="7"/>
        <v>1.9709361185818006</v>
      </c>
      <c r="I8" s="137">
        <f t="shared" si="7"/>
        <v>26126.714010511419</v>
      </c>
      <c r="J8" s="137">
        <f t="shared" si="7"/>
        <v>23353.810855735905</v>
      </c>
      <c r="K8" s="138">
        <f t="shared" si="7"/>
        <v>9.1344996914584753E-2</v>
      </c>
      <c r="L8" s="137">
        <f t="shared" si="7"/>
        <v>3905.0757369174785</v>
      </c>
      <c r="M8" s="137">
        <f t="shared" si="7"/>
        <v>24339.48890427122</v>
      </c>
      <c r="N8" s="137">
        <f t="shared" si="7"/>
        <v>56924.891314878638</v>
      </c>
      <c r="O8" s="138">
        <f t="shared" si="7"/>
        <v>0.22026439715963406</v>
      </c>
      <c r="P8" s="212">
        <f t="shared" si="7"/>
        <v>1.6582521884854549</v>
      </c>
      <c r="Q8" s="137">
        <f t="shared" si="7"/>
        <v>94395.825602194163</v>
      </c>
      <c r="R8" s="136">
        <f t="shared" si="7"/>
        <v>18.574387948417524</v>
      </c>
      <c r="S8" s="137">
        <f t="shared" si="7"/>
        <v>1753344.6854463178</v>
      </c>
      <c r="T8" s="136">
        <f t="shared" si="7"/>
        <v>30.801019465241218</v>
      </c>
      <c r="U8" s="136">
        <f t="shared" si="7"/>
        <v>6.7843679844135112</v>
      </c>
      <c r="V8" s="383"/>
      <c r="W8" s="381"/>
      <c r="X8" s="226">
        <f t="shared" si="2"/>
        <v>6.2327828047411717</v>
      </c>
      <c r="Y8" s="228">
        <f t="shared" si="5"/>
        <v>0.29813749570396575</v>
      </c>
      <c r="Z8" s="143">
        <v>2066525.2717666051</v>
      </c>
      <c r="AA8" s="28">
        <f t="shared" si="3"/>
        <v>313180.58632028732</v>
      </c>
      <c r="AB8" s="19">
        <v>0.3</v>
      </c>
    </row>
    <row r="9" spans="1:28" x14ac:dyDescent="0.25">
      <c r="B9" s="130">
        <v>2021</v>
      </c>
      <c r="C9" s="137">
        <f>C102</f>
        <v>26825.903945776576</v>
      </c>
      <c r="D9" s="137">
        <f t="shared" ref="D9:U9" si="8">D102</f>
        <v>240</v>
      </c>
      <c r="E9" s="137">
        <f t="shared" si="8"/>
        <v>29457.111487265938</v>
      </c>
      <c r="F9" s="137">
        <f t="shared" si="8"/>
        <v>14923.274058707244</v>
      </c>
      <c r="G9" s="138">
        <f t="shared" si="8"/>
        <v>0.30131126640023598</v>
      </c>
      <c r="H9" s="136">
        <f t="shared" si="8"/>
        <v>1.9739040756997071</v>
      </c>
      <c r="I9" s="137">
        <f t="shared" si="8"/>
        <v>29697.111487265938</v>
      </c>
      <c r="J9" s="137">
        <f t="shared" si="8"/>
        <v>26432.761921534784</v>
      </c>
      <c r="K9" s="138">
        <f t="shared" si="8"/>
        <v>9.1783282991395598E-2</v>
      </c>
      <c r="L9" s="137">
        <f t="shared" si="8"/>
        <v>4497.143389184972</v>
      </c>
      <c r="M9" s="137">
        <f t="shared" si="8"/>
        <v>27603.838470002378</v>
      </c>
      <c r="N9" s="137">
        <f t="shared" si="8"/>
        <v>65976.24960569384</v>
      </c>
      <c r="O9" s="138">
        <f t="shared" si="8"/>
        <v>0.22652371401632046</v>
      </c>
      <c r="P9" s="212">
        <f t="shared" si="8"/>
        <v>1.7155983365421703</v>
      </c>
      <c r="Q9" s="137">
        <f t="shared" si="8"/>
        <v>113188.74407481938</v>
      </c>
      <c r="R9" s="136">
        <f t="shared" si="8"/>
        <v>20.115166719366094</v>
      </c>
      <c r="S9" s="137">
        <f t="shared" si="8"/>
        <v>2276810.457820653</v>
      </c>
      <c r="T9" s="136">
        <f t="shared" si="8"/>
        <v>34.509546563012897</v>
      </c>
      <c r="U9" s="136">
        <f t="shared" si="8"/>
        <v>7.8172306564728284</v>
      </c>
      <c r="V9" s="383"/>
      <c r="W9" s="381"/>
      <c r="X9" s="226">
        <f t="shared" si="2"/>
        <v>6.1380827963782334</v>
      </c>
      <c r="Y9" s="228">
        <f t="shared" si="5"/>
        <v>0.29855269002117857</v>
      </c>
      <c r="Z9" s="143">
        <v>2696278.0786708733</v>
      </c>
      <c r="AA9" s="28">
        <f t="shared" si="3"/>
        <v>419467.62085022032</v>
      </c>
      <c r="AB9" s="19">
        <v>0.3</v>
      </c>
    </row>
    <row r="10" spans="1:28" x14ac:dyDescent="0.25">
      <c r="B10" s="130">
        <v>2022</v>
      </c>
      <c r="C10" s="137">
        <f>C117</f>
        <v>30759.917537674573</v>
      </c>
      <c r="D10" s="137">
        <f t="shared" ref="D10:U10" si="9">D117</f>
        <v>240</v>
      </c>
      <c r="E10" s="137">
        <f t="shared" si="9"/>
        <v>33752.383219356852</v>
      </c>
      <c r="F10" s="137">
        <f t="shared" si="9"/>
        <v>17088.149789944691</v>
      </c>
      <c r="G10" s="138">
        <f t="shared" si="9"/>
        <v>0.30150427477770436</v>
      </c>
      <c r="H10" s="136">
        <f t="shared" si="9"/>
        <v>1.9751923780079468</v>
      </c>
      <c r="I10" s="137">
        <f t="shared" si="9"/>
        <v>33992.383219356852</v>
      </c>
      <c r="J10" s="137">
        <f t="shared" si="9"/>
        <v>29927.004418650686</v>
      </c>
      <c r="K10" s="138">
        <f t="shared" si="9"/>
        <v>9.0997569761640001E-2</v>
      </c>
      <c r="L10" s="137">
        <f t="shared" si="9"/>
        <v>5133.8735087424111</v>
      </c>
      <c r="M10" s="137">
        <f t="shared" si="9"/>
        <v>31669.217270708541</v>
      </c>
      <c r="N10" s="137">
        <f t="shared" si="9"/>
        <v>75887.789556690652</v>
      </c>
      <c r="O10" s="138">
        <f t="shared" si="9"/>
        <v>0.22793072535752404</v>
      </c>
      <c r="P10" s="212">
        <f t="shared" si="9"/>
        <v>1.78003860080581</v>
      </c>
      <c r="Q10" s="137">
        <f t="shared" si="9"/>
        <v>135083.19474073738</v>
      </c>
      <c r="R10" s="136">
        <f t="shared" si="9"/>
        <v>21.897961607341092</v>
      </c>
      <c r="S10" s="137">
        <f t="shared" si="9"/>
        <v>2958046.6122296471</v>
      </c>
      <c r="T10" s="136">
        <f t="shared" si="9"/>
        <v>38.979216940030781</v>
      </c>
      <c r="U10" s="136">
        <f t="shared" si="9"/>
        <v>8.884561191009503</v>
      </c>
      <c r="V10" s="383"/>
      <c r="W10" s="381"/>
      <c r="X10" s="226">
        <f t="shared" si="2"/>
        <v>6.168678915984084</v>
      </c>
      <c r="Y10" s="228">
        <f t="shared" si="5"/>
        <v>0.29920635337430257</v>
      </c>
      <c r="Z10" s="143">
        <v>3308770.2414658391</v>
      </c>
      <c r="AA10" s="28">
        <f t="shared" si="3"/>
        <v>350723.62923619198</v>
      </c>
      <c r="AB10" s="19">
        <v>0.3</v>
      </c>
    </row>
    <row r="11" spans="1:28" x14ac:dyDescent="0.25">
      <c r="D11" s="214"/>
    </row>
    <row r="14" spans="1:28" ht="38.25" x14ac:dyDescent="0.25">
      <c r="B14" s="131">
        <v>2016</v>
      </c>
      <c r="C14" s="207" t="s">
        <v>76</v>
      </c>
      <c r="D14" s="207" t="s">
        <v>77</v>
      </c>
      <c r="E14" s="207" t="s">
        <v>78</v>
      </c>
      <c r="F14" s="207" t="s">
        <v>70</v>
      </c>
      <c r="G14" s="209" t="s">
        <v>71</v>
      </c>
      <c r="H14" s="205" t="s">
        <v>88</v>
      </c>
      <c r="I14" s="207" t="s">
        <v>84</v>
      </c>
      <c r="J14" s="207" t="s">
        <v>85</v>
      </c>
      <c r="K14" s="209" t="s">
        <v>87</v>
      </c>
      <c r="L14" s="207" t="s">
        <v>79</v>
      </c>
      <c r="M14" s="207" t="s">
        <v>80</v>
      </c>
      <c r="N14" s="207" t="s">
        <v>81</v>
      </c>
      <c r="O14" s="209" t="s">
        <v>11</v>
      </c>
      <c r="P14" s="211" t="s">
        <v>82</v>
      </c>
      <c r="Q14" s="207" t="s">
        <v>83</v>
      </c>
      <c r="R14" s="205" t="s">
        <v>14</v>
      </c>
      <c r="S14" s="207" t="s">
        <v>0</v>
      </c>
      <c r="T14" s="205" t="s">
        <v>15</v>
      </c>
      <c r="U14" s="205" t="s">
        <v>86</v>
      </c>
      <c r="V14" s="382"/>
      <c r="W14" s="382"/>
      <c r="X14" s="225"/>
    </row>
    <row r="15" spans="1:28" x14ac:dyDescent="0.25">
      <c r="A15" s="135">
        <v>1</v>
      </c>
      <c r="B15" s="130">
        <v>1</v>
      </c>
      <c r="C15" s="137">
        <f>INDEX('Total Agency'!$N$42:$CS$42,1,A15)</f>
        <v>4117</v>
      </c>
      <c r="D15" s="137">
        <f>INDEX('Total Agency'!$N$8:$CS$8,1,'Yearly Summary'!A15)</f>
        <v>14</v>
      </c>
      <c r="E15" s="137">
        <f>INDEX('Total Agency'!$N$15:$CS$15,1,'Yearly Summary'!A15)</f>
        <v>192</v>
      </c>
      <c r="F15" s="137">
        <f>INDEX('Total Agency'!$N$13:$CS$13,1,'Yearly Summary'!A15)</f>
        <v>145</v>
      </c>
      <c r="G15" s="138">
        <f>INDEX('Total Agency'!$N$12:$CS$12,1,'Yearly Summary'!A15)</f>
        <v>0.14471057884231536</v>
      </c>
      <c r="H15" s="136">
        <f>INDEX('Total Agency'!$N$14:$CS$14,1,'Yearly Summary'!A15)</f>
        <v>1.3241379310344827</v>
      </c>
      <c r="I15" s="137">
        <f>INDEX('Total Agency'!$N$34:$CS$34,1,'Yearly Summary'!A15)</f>
        <v>205</v>
      </c>
      <c r="J15" s="137">
        <f>INDEX('Total Agency'!$N$43:$CS$43,1,'Yearly Summary'!A15)</f>
        <v>166</v>
      </c>
      <c r="K15" s="138">
        <f>INDEX('Total Agency'!$N$44:$CS$44,1,'Yearly Summary'!A15)</f>
        <v>4.0320621811999031E-2</v>
      </c>
      <c r="L15" s="137">
        <f>INDEX('Total Agency'!$N$11:$CS$11,1,'Yearly Summary'!A15)</f>
        <v>1002</v>
      </c>
      <c r="M15" s="137">
        <f>INDEX('Total Agency'!$N$40:$CS$40,1,'Yearly Summary'!A15)</f>
        <v>4156</v>
      </c>
      <c r="N15" s="137">
        <f>INDEX('Total Agency'!$N$55:$CS$55,1,'Yearly Summary'!A15)</f>
        <v>635</v>
      </c>
      <c r="O15" s="138">
        <f>INDEX('Total Agency'!$N$66:$CS$66,1,'Yearly Summary'!A15)</f>
        <v>0.15279114533205004</v>
      </c>
      <c r="P15" s="212">
        <f>INDEX('Total Agency'!$N$88:$CS$88,1,'Yearly Summary'!A15)</f>
        <v>1.2598425196850394</v>
      </c>
      <c r="Q15" s="137">
        <f>INDEX('Total Agency'!$N$77:$CS$77,1,'Yearly Summary'!A15)</f>
        <v>800</v>
      </c>
      <c r="R15" s="136">
        <f>INDEX('Total Agency'!$N$99:$CS$99,1,'Yearly Summary'!A15)</f>
        <v>16.047856249999999</v>
      </c>
      <c r="S15" s="137">
        <f>INDEX('Total Agency'!$N$29:$CS$29,1,'Yearly Summary'!A15)</f>
        <v>12838.284999999998</v>
      </c>
      <c r="T15" s="136">
        <f>INDEX('Total Agency'!$N$110:$CS$110,1,'Yearly Summary'!A15)</f>
        <v>20.217771653543306</v>
      </c>
      <c r="U15" s="136">
        <f>INDEX('Total Agency'!$N$121:$CS$121,1,'Yearly Summary'!A15)</f>
        <v>3.0890964870067368</v>
      </c>
      <c r="V15" s="381"/>
      <c r="W15" s="381"/>
    </row>
    <row r="16" spans="1:28" x14ac:dyDescent="0.25">
      <c r="A16" s="135">
        <v>2</v>
      </c>
      <c r="B16" s="130">
        <v>2</v>
      </c>
      <c r="C16" s="137">
        <f>INDEX('Total Agency'!$N$42:$CS$42,1,A16)</f>
        <v>4156</v>
      </c>
      <c r="D16" s="137">
        <f>INDEX('Total Agency'!$N$8:$CS$8,1,'Yearly Summary'!A16)</f>
        <v>10</v>
      </c>
      <c r="E16" s="137">
        <f>INDEX('Total Agency'!$N$15:$CS$15,1,'Yearly Summary'!A16)</f>
        <v>186</v>
      </c>
      <c r="F16" s="137">
        <f>INDEX('Total Agency'!$N$13:$CS$13,1,'Yearly Summary'!A16)</f>
        <v>123</v>
      </c>
      <c r="G16" s="138">
        <f>INDEX('Total Agency'!$N$12:$CS$12,1,'Yearly Summary'!A16)</f>
        <v>0.12386706948640483</v>
      </c>
      <c r="H16" s="136">
        <f>INDEX('Total Agency'!$N$14:$CS$14,1,'Yearly Summary'!A16)</f>
        <v>1.5121951219512195</v>
      </c>
      <c r="I16" s="137">
        <f>INDEX('Total Agency'!$N$34:$CS$34,1,'Yearly Summary'!A16)</f>
        <v>196</v>
      </c>
      <c r="J16" s="137">
        <f>INDEX('Total Agency'!$N$43:$CS$43,1,'Yearly Summary'!A16)</f>
        <v>285</v>
      </c>
      <c r="K16" s="138">
        <f>INDEX('Total Agency'!$N$44:$CS$44,1,'Yearly Summary'!A16)</f>
        <v>6.8575553416746871E-2</v>
      </c>
      <c r="L16" s="137">
        <f>INDEX('Total Agency'!$N$11:$CS$11,1,'Yearly Summary'!A16)</f>
        <v>993</v>
      </c>
      <c r="M16" s="137">
        <f>INDEX('Total Agency'!$N$40:$CS$40,1,'Yearly Summary'!A16)</f>
        <v>4067</v>
      </c>
      <c r="N16" s="137">
        <f>INDEX('Total Agency'!$N$55:$CS$55,1,'Yearly Summary'!A16)</f>
        <v>620</v>
      </c>
      <c r="O16" s="138">
        <f>INDEX('Total Agency'!$N$66:$CS$66,1,'Yearly Summary'!A16)</f>
        <v>0.15244652077698551</v>
      </c>
      <c r="P16" s="212">
        <f>INDEX('Total Agency'!$N$88:$CS$88,1,'Yearly Summary'!A16)</f>
        <v>1.2983870967741935</v>
      </c>
      <c r="Q16" s="137">
        <f>INDEX('Total Agency'!$N$77:$CS$77,1,'Yearly Summary'!A16)</f>
        <v>805</v>
      </c>
      <c r="R16" s="136">
        <f>INDEX('Total Agency'!$N$99:$CS$99,1,'Yearly Summary'!A16)</f>
        <v>17.109705590062077</v>
      </c>
      <c r="S16" s="137">
        <f>INDEX('Total Agency'!$N$29:$CS$29,1,'Yearly Summary'!A16)</f>
        <v>13773.312999999971</v>
      </c>
      <c r="T16" s="136">
        <f>INDEX('Total Agency'!$N$110:$CS$110,1,'Yearly Summary'!A16)</f>
        <v>22.215020967741889</v>
      </c>
      <c r="U16" s="136">
        <f>INDEX('Total Agency'!$N$121:$CS$121,1,'Yearly Summary'!A16)</f>
        <v>3.3866026555200324</v>
      </c>
      <c r="V16" s="381"/>
      <c r="W16" s="381"/>
    </row>
    <row r="17" spans="1:24" x14ac:dyDescent="0.25">
      <c r="A17" s="135">
        <v>3</v>
      </c>
      <c r="B17" s="130">
        <v>3</v>
      </c>
      <c r="C17" s="137">
        <f>INDEX('Total Agency'!$N$42:$CS$42,1,A17)</f>
        <v>4067</v>
      </c>
      <c r="D17" s="137">
        <f>INDEX('Total Agency'!$N$8:$CS$8,1,'Yearly Summary'!A17)</f>
        <v>65</v>
      </c>
      <c r="E17" s="137">
        <f>INDEX('Total Agency'!$N$15:$CS$15,1,'Yearly Summary'!A17)</f>
        <v>620</v>
      </c>
      <c r="F17" s="137">
        <f>INDEX('Total Agency'!$N$13:$CS$13,1,'Yearly Summary'!A17)</f>
        <v>338</v>
      </c>
      <c r="G17" s="138">
        <f>INDEX('Total Agency'!$N$12:$CS$12,1,'Yearly Summary'!A17)</f>
        <v>0.32344497607655504</v>
      </c>
      <c r="H17" s="136">
        <f>INDEX('Total Agency'!$N$14:$CS$14,1,'Yearly Summary'!A17)</f>
        <v>1.834319526627219</v>
      </c>
      <c r="I17" s="137">
        <f>INDEX('Total Agency'!$N$34:$CS$34,1,'Yearly Summary'!A17)</f>
        <v>683</v>
      </c>
      <c r="J17" s="137">
        <f>INDEX('Total Agency'!$N$43:$CS$43,1,'Yearly Summary'!A17)</f>
        <v>424</v>
      </c>
      <c r="K17" s="138">
        <f>INDEX('Total Agency'!$N$44:$CS$44,1,'Yearly Summary'!A17)</f>
        <v>0.10425374969264814</v>
      </c>
      <c r="L17" s="137">
        <f>INDEX('Total Agency'!$N$11:$CS$11,1,'Yearly Summary'!A17)</f>
        <v>1045</v>
      </c>
      <c r="M17" s="137">
        <f>INDEX('Total Agency'!$N$40:$CS$40,1,'Yearly Summary'!A17)</f>
        <v>4326</v>
      </c>
      <c r="N17" s="137">
        <f>INDEX('Total Agency'!$N$55:$CS$55,1,'Yearly Summary'!A17)</f>
        <v>1116</v>
      </c>
      <c r="O17" s="138">
        <f>INDEX('Total Agency'!$N$66:$CS$66,1,'Yearly Summary'!A17)</f>
        <v>0.2579750346740638</v>
      </c>
      <c r="P17" s="212">
        <f>INDEX('Total Agency'!$N$88:$CS$88,1,'Yearly Summary'!A17)</f>
        <v>1.7114695340501793</v>
      </c>
      <c r="Q17" s="137">
        <f>INDEX('Total Agency'!$N$77:$CS$77,1,'Yearly Summary'!A17)</f>
        <v>1910</v>
      </c>
      <c r="R17" s="136">
        <f>INDEX('Total Agency'!$N$99:$CS$99,1,'Yearly Summary'!A17)</f>
        <v>17.897929842931934</v>
      </c>
      <c r="S17" s="137">
        <f>INDEX('Total Agency'!$N$29:$CS$29,1,'Yearly Summary'!A17)</f>
        <v>34185.045999999995</v>
      </c>
      <c r="T17" s="136">
        <f>INDEX('Total Agency'!$N$110:$CS$110,1,'Yearly Summary'!A17)</f>
        <v>30.631761648745513</v>
      </c>
      <c r="U17" s="136">
        <f>INDEX('Total Agency'!$N$121:$CS$121,1,'Yearly Summary'!A17)</f>
        <v>7.902229773462782</v>
      </c>
      <c r="V17" s="381"/>
      <c r="W17" s="381"/>
    </row>
    <row r="18" spans="1:24" x14ac:dyDescent="0.25">
      <c r="A18" s="135">
        <v>4</v>
      </c>
      <c r="B18" s="130">
        <v>4</v>
      </c>
      <c r="C18" s="137">
        <f>INDEX('Total Agency'!$N$42:$CS$42,1,A18)</f>
        <v>4326</v>
      </c>
      <c r="D18" s="137">
        <f>INDEX('Total Agency'!$N$8:$CS$8,1,'Yearly Summary'!A18)</f>
        <v>74</v>
      </c>
      <c r="E18" s="137">
        <f>INDEX('Total Agency'!$N$15:$CS$15,1,'Yearly Summary'!A18)</f>
        <v>471</v>
      </c>
      <c r="F18" s="137">
        <f>INDEX('Total Agency'!$N$13:$CS$13,1,'Yearly Summary'!A18)</f>
        <v>266</v>
      </c>
      <c r="G18" s="138">
        <f>INDEX('Total Agency'!$N$12:$CS$12,1,'Yearly Summary'!A18)</f>
        <v>0.23560673162090345</v>
      </c>
      <c r="H18" s="136">
        <f>INDEX('Total Agency'!$N$14:$CS$14,1,'Yearly Summary'!A18)</f>
        <v>1.7706766917293233</v>
      </c>
      <c r="I18" s="137">
        <f>INDEX('Total Agency'!$N$34:$CS$34,1,'Yearly Summary'!A18)</f>
        <v>545</v>
      </c>
      <c r="J18" s="137">
        <f>INDEX('Total Agency'!$N$43:$CS$43,1,'Yearly Summary'!A18)</f>
        <v>366</v>
      </c>
      <c r="K18" s="138">
        <f>INDEX('Total Agency'!$N$44:$CS$44,1,'Yearly Summary'!A18)</f>
        <v>8.4604715672676842E-2</v>
      </c>
      <c r="L18" s="137">
        <f>INDEX('Total Agency'!$N$11:$CS$11,1,'Yearly Summary'!A18)</f>
        <v>1129</v>
      </c>
      <c r="M18" s="137">
        <f>INDEX('Total Agency'!$N$40:$CS$40,1,'Yearly Summary'!A18)</f>
        <v>4505</v>
      </c>
      <c r="N18" s="137">
        <f>INDEX('Total Agency'!$N$55:$CS$55,1,'Yearly Summary'!A18)</f>
        <v>979</v>
      </c>
      <c r="O18" s="138">
        <f>INDEX('Total Agency'!$N$66:$CS$66,1,'Yearly Summary'!A18)</f>
        <v>0.21731409544950056</v>
      </c>
      <c r="P18" s="212">
        <f>INDEX('Total Agency'!$N$88:$CS$88,1,'Yearly Summary'!A18)</f>
        <v>1.5117466802860062</v>
      </c>
      <c r="Q18" s="137">
        <f>INDEX('Total Agency'!$N$77:$CS$77,1,'Yearly Summary'!A18)</f>
        <v>1480</v>
      </c>
      <c r="R18" s="136">
        <f>INDEX('Total Agency'!$N$99:$CS$99,1,'Yearly Summary'!A18)</f>
        <v>20.842603378378385</v>
      </c>
      <c r="S18" s="137">
        <f>INDEX('Total Agency'!$N$29:$CS$29,1,'Yearly Summary'!A18)</f>
        <v>30847.053000000011</v>
      </c>
      <c r="T18" s="136">
        <f>INDEX('Total Agency'!$N$110:$CS$110,1,'Yearly Summary'!A18)</f>
        <v>31.508736465781421</v>
      </c>
      <c r="U18" s="136">
        <f>INDEX('Total Agency'!$N$121:$CS$121,1,'Yearly Summary'!A18)</f>
        <v>6.847292563817982</v>
      </c>
      <c r="V18" s="381"/>
      <c r="W18" s="381"/>
    </row>
    <row r="19" spans="1:24" x14ac:dyDescent="0.25">
      <c r="A19" s="135">
        <v>5</v>
      </c>
      <c r="B19" s="130">
        <v>5</v>
      </c>
      <c r="C19" s="137">
        <f>INDEX('Total Agency'!$N$42:$CS$42,1,A19)</f>
        <v>4505</v>
      </c>
      <c r="D19" s="137">
        <f>INDEX('Total Agency'!$N$8:$CS$8,1,'Yearly Summary'!A19)</f>
        <v>130</v>
      </c>
      <c r="E19" s="137">
        <f>INDEX('Total Agency'!$N$15:$CS$15,1,'Yearly Summary'!A19)</f>
        <v>619</v>
      </c>
      <c r="F19" s="137">
        <f>INDEX('Total Agency'!$N$13:$CS$13,1,'Yearly Summary'!A19)</f>
        <v>333</v>
      </c>
      <c r="G19" s="138">
        <f>INDEX('Total Agency'!$N$12:$CS$12,1,'Yearly Summary'!A19)</f>
        <v>0.27475247524752477</v>
      </c>
      <c r="H19" s="136">
        <f>INDEX('Total Agency'!$N$14:$CS$14,1,'Yearly Summary'!A19)</f>
        <v>1.8588588588588588</v>
      </c>
      <c r="I19" s="137">
        <f>INDEX('Total Agency'!$N$34:$CS$34,1,'Yearly Summary'!A19)</f>
        <v>748</v>
      </c>
      <c r="J19" s="137">
        <f>INDEX('Total Agency'!$N$43:$CS$43,1,'Yearly Summary'!A19)</f>
        <v>323</v>
      </c>
      <c r="K19" s="138">
        <f>INDEX('Total Agency'!$N$44:$CS$44,1,'Yearly Summary'!A19)</f>
        <v>7.1698113207547168E-2</v>
      </c>
      <c r="L19" s="137">
        <f>INDEX('Total Agency'!$N$11:$CS$11,1,'Yearly Summary'!A19)</f>
        <v>1212</v>
      </c>
      <c r="M19" s="137">
        <f>INDEX('Total Agency'!$N$40:$CS$40,1,'Yearly Summary'!A19)</f>
        <v>4930</v>
      </c>
      <c r="N19" s="137">
        <f>INDEX('Total Agency'!$N$55:$CS$55,1,'Yearly Summary'!A19)</f>
        <v>1088</v>
      </c>
      <c r="O19" s="138">
        <f>INDEX('Total Agency'!$N$66:$CS$66,1,'Yearly Summary'!A19)</f>
        <v>0.22068965517241379</v>
      </c>
      <c r="P19" s="212">
        <f>INDEX('Total Agency'!$N$88:$CS$88,1,'Yearly Summary'!A19)</f>
        <v>1.4751838235294117</v>
      </c>
      <c r="Q19" s="137">
        <f>INDEX('Total Agency'!$N$77:$CS$77,1,'Yearly Summary'!A19)</f>
        <v>1605</v>
      </c>
      <c r="R19" s="136">
        <f>INDEX('Total Agency'!$N$99:$CS$99,1,'Yearly Summary'!A19)</f>
        <v>17.541184423676011</v>
      </c>
      <c r="S19" s="137">
        <f>INDEX('Total Agency'!$N$29:$CS$29,1,'Yearly Summary'!A19)</f>
        <v>28153.600999999995</v>
      </c>
      <c r="T19" s="136">
        <f>INDEX('Total Agency'!$N$110:$CS$110,1,'Yearly Summary'!A19)</f>
        <v>25.876471507352935</v>
      </c>
      <c r="U19" s="136">
        <f>INDEX('Total Agency'!$N$121:$CS$121,1,'Yearly Summary'!A19)</f>
        <v>5.7106695740365101</v>
      </c>
      <c r="V19" s="381"/>
      <c r="W19" s="381"/>
    </row>
    <row r="20" spans="1:24" x14ac:dyDescent="0.25">
      <c r="A20" s="135">
        <v>6</v>
      </c>
      <c r="B20" s="130">
        <v>6</v>
      </c>
      <c r="C20" s="137">
        <f>INDEX('Total Agency'!$N$42:$CS$42,1,A20)</f>
        <v>4930</v>
      </c>
      <c r="D20" s="137">
        <f>INDEX('Total Agency'!$N$8:$CS$8,1,'Yearly Summary'!A20)</f>
        <v>180</v>
      </c>
      <c r="E20" s="137">
        <f>INDEX('Total Agency'!$N$15:$CS$15,1,'Yearly Summary'!A20)</f>
        <v>1120</v>
      </c>
      <c r="F20" s="137">
        <f>INDEX('Total Agency'!$N$13:$CS$13,1,'Yearly Summary'!A20)</f>
        <v>493</v>
      </c>
      <c r="G20" s="138">
        <f>INDEX('Total Agency'!$N$12:$CS$12,1,'Yearly Summary'!A20)</f>
        <v>0.37519025875190259</v>
      </c>
      <c r="H20" s="136">
        <f>INDEX('Total Agency'!$N$14:$CS$14,1,'Yearly Summary'!A20)</f>
        <v>2.2718052738336714</v>
      </c>
      <c r="I20" s="137">
        <f>INDEX('Total Agency'!$N$34:$CS$34,1,'Yearly Summary'!A20)</f>
        <v>1300</v>
      </c>
      <c r="J20" s="137">
        <f>INDEX('Total Agency'!$N$43:$CS$43,1,'Yearly Summary'!A20)</f>
        <v>411</v>
      </c>
      <c r="K20" s="138">
        <f>INDEX('Total Agency'!$N$44:$CS$44,1,'Yearly Summary'!A20)</f>
        <v>8.3367139959432054E-2</v>
      </c>
      <c r="L20" s="137">
        <f>INDEX('Total Agency'!$N$11:$CS$11,1,'Yearly Summary'!A20)</f>
        <v>1314</v>
      </c>
      <c r="M20" s="137">
        <f>INDEX('Total Agency'!$N$40:$CS$40,1,'Yearly Summary'!A20)</f>
        <v>5819</v>
      </c>
      <c r="N20" s="137">
        <f>INDEX('Total Agency'!$N$55:$CS$55,1,'Yearly Summary'!A20)</f>
        <v>1647</v>
      </c>
      <c r="O20" s="138">
        <f>INDEX('Total Agency'!$N$66:$CS$66,1,'Yearly Summary'!A20)</f>
        <v>0.28303832273586527</v>
      </c>
      <c r="P20" s="212">
        <f>INDEX('Total Agency'!$N$88:$CS$88,1,'Yearly Summary'!A20)</f>
        <v>1.6721311475409837</v>
      </c>
      <c r="Q20" s="137">
        <f>INDEX('Total Agency'!$N$77:$CS$77,1,'Yearly Summary'!A20)</f>
        <v>2754</v>
      </c>
      <c r="R20" s="136">
        <f>INDEX('Total Agency'!$N$99:$CS$99,1,'Yearly Summary'!A20)</f>
        <v>15.312570806100243</v>
      </c>
      <c r="S20" s="137">
        <f>INDEX('Total Agency'!$N$29:$CS$29,1,'Yearly Summary'!A20)</f>
        <v>42170.820000000072</v>
      </c>
      <c r="T20" s="136">
        <f>INDEX('Total Agency'!$N$110:$CS$110,1,'Yearly Summary'!A20)</f>
        <v>25.604626593806966</v>
      </c>
      <c r="U20" s="136">
        <f>INDEX('Total Agency'!$N$121:$CS$121,1,'Yearly Summary'!A20)</f>
        <v>7.2470905653892546</v>
      </c>
      <c r="V20" s="381"/>
      <c r="W20" s="381"/>
    </row>
    <row r="21" spans="1:24" x14ac:dyDescent="0.25">
      <c r="A21" s="135">
        <v>7</v>
      </c>
      <c r="B21" s="130">
        <v>7</v>
      </c>
      <c r="C21" s="137">
        <f>INDEX('Total Agency'!$N$42:$CS$42,1,A21)</f>
        <v>5819</v>
      </c>
      <c r="D21" s="137">
        <f>INDEX('Total Agency'!$N$8:$CS$8,1,'Yearly Summary'!A21)</f>
        <v>103</v>
      </c>
      <c r="E21" s="137">
        <f>INDEX('Total Agency'!$N$15:$CS$15,1,'Yearly Summary'!A21)</f>
        <v>1070.1598550491449</v>
      </c>
      <c r="F21" s="137">
        <f>INDEX('Total Agency'!$N$13:$CS$13,1,'Yearly Summary'!A21)</f>
        <v>476.46800000000007</v>
      </c>
      <c r="G21" s="138">
        <f>INDEX('Total Agency'!$N$12:$CS$12,1,'Yearly Summary'!A21)</f>
        <v>0.35971794407199381</v>
      </c>
      <c r="H21" s="136">
        <f>INDEX('Total Agency'!$N$14:$CS$14,1,'Yearly Summary'!A21)</f>
        <v>2.2460267112358956</v>
      </c>
      <c r="I21" s="137">
        <f>INDEX('Total Agency'!$N$34:$CS$34,1,'Yearly Summary'!A21)</f>
        <v>926</v>
      </c>
      <c r="J21" s="137">
        <f>INDEX('Total Agency'!$N$43:$CS$43,1,'Yearly Summary'!A21)</f>
        <v>410</v>
      </c>
      <c r="K21" s="138">
        <f>INDEX('Total Agency'!$N$44:$CS$44,1,'Yearly Summary'!A21)</f>
        <v>7.0458841725382373E-2</v>
      </c>
      <c r="L21" s="137">
        <f>INDEX('Total Agency'!$N$11:$CS$11,1,'Yearly Summary'!A21)</f>
        <v>1324.56</v>
      </c>
      <c r="M21" s="137">
        <f>INDEX('Total Agency'!$N$40:$CS$40,1,'Yearly Summary'!A21)</f>
        <v>6335</v>
      </c>
      <c r="N21" s="137">
        <f>INDEX('Total Agency'!$N$55:$CS$55,1,'Yearly Summary'!A21)</f>
        <v>1310</v>
      </c>
      <c r="O21" s="138">
        <f>INDEX('Total Agency'!$N$66:$CS$66,1,'Yearly Summary'!A21)</f>
        <v>0.20678768745067089</v>
      </c>
      <c r="P21" s="212">
        <f>INDEX('Total Agency'!$N$88:$CS$88,1,'Yearly Summary'!A21)</f>
        <v>1.3503816793893131</v>
      </c>
      <c r="Q21" s="137">
        <f>INDEX('Total Agency'!$N$77:$CS$77,1,'Yearly Summary'!A21)</f>
        <v>1769</v>
      </c>
      <c r="R21" s="136">
        <f>INDEX('Total Agency'!$N$99:$CS$99,1,'Yearly Summary'!A21)</f>
        <v>16.966228377614478</v>
      </c>
      <c r="S21" s="137">
        <f>INDEX('Total Agency'!$N$29:$CS$29,1,'Yearly Summary'!A21)</f>
        <v>30013.258000000013</v>
      </c>
      <c r="T21" s="136">
        <f>INDEX('Total Agency'!$N$110:$CS$110,1,'Yearly Summary'!A21)</f>
        <v>22.910883969465658</v>
      </c>
      <c r="U21" s="136">
        <f>INDEX('Total Agency'!$N$121:$CS$121,1,'Yearly Summary'!A21)</f>
        <v>4.7376887134964507</v>
      </c>
      <c r="V21" s="381"/>
      <c r="W21" s="381"/>
    </row>
    <row r="22" spans="1:24" x14ac:dyDescent="0.25">
      <c r="A22" s="135">
        <v>8</v>
      </c>
      <c r="B22" s="130">
        <v>8</v>
      </c>
      <c r="C22" s="137">
        <f>INDEX('Total Agency'!$N$42:$CS$42,1,A22)</f>
        <v>6335</v>
      </c>
      <c r="D22" s="137">
        <f>INDEX('Total Agency'!$N$8:$CS$8,1,'Yearly Summary'!A22)</f>
        <v>95</v>
      </c>
      <c r="E22" s="137">
        <f>INDEX('Total Agency'!$N$15:$CS$15,1,'Yearly Summary'!A22)</f>
        <v>962.92517599999996</v>
      </c>
      <c r="F22" s="137">
        <f>INDEX('Total Agency'!$N$13:$CS$13,1,'Yearly Summary'!A22)</f>
        <v>516.09331999999995</v>
      </c>
      <c r="G22" s="138">
        <f>INDEX('Total Agency'!$N$12:$CS$12,1,'Yearly Summary'!A22)</f>
        <v>0.35906280403502483</v>
      </c>
      <c r="H22" s="136">
        <f>INDEX('Total Agency'!$N$14:$CS$14,1,'Yearly Summary'!A22)</f>
        <v>1.8657966276331577</v>
      </c>
      <c r="I22" s="137">
        <f>INDEX('Total Agency'!$N$34:$CS$34,1,'Yearly Summary'!A22)</f>
        <v>1052</v>
      </c>
      <c r="J22" s="137">
        <f>INDEX('Total Agency'!$N$43:$CS$43,1,'Yearly Summary'!A22)</f>
        <v>417</v>
      </c>
      <c r="K22" s="138">
        <f>INDEX('Total Agency'!$N$44:$CS$44,1,'Yearly Summary'!A22)</f>
        <v>6.5824782951854774E-2</v>
      </c>
      <c r="L22" s="137">
        <f>INDEX('Total Agency'!$N$11:$CS$11,1,'Yearly Summary'!A22)</f>
        <v>1437.3344</v>
      </c>
      <c r="M22" s="137">
        <f>INDEX('Total Agency'!$N$40:$CS$40,1,'Yearly Summary'!A22)</f>
        <v>6970</v>
      </c>
      <c r="N22" s="137">
        <f>INDEX('Total Agency'!$N$55:$CS$55,1,'Yearly Summary'!A22)</f>
        <v>1420</v>
      </c>
      <c r="O22" s="138">
        <f>INDEX('Total Agency'!$N$66:$CS$66,1,'Yearly Summary'!A22)</f>
        <v>0.20373027259684362</v>
      </c>
      <c r="P22" s="212">
        <f>INDEX('Total Agency'!$N$88:$CS$88,1,'Yearly Summary'!A22)</f>
        <v>1.4003521126760563</v>
      </c>
      <c r="Q22" s="137">
        <f>INDEX('Total Agency'!$N$77:$CS$77,1,'Yearly Summary'!A22)</f>
        <v>1988.5</v>
      </c>
      <c r="R22" s="136">
        <f>INDEX('Total Agency'!$N$99:$CS$99,1,'Yearly Summary'!A22)</f>
        <v>16.020025647472984</v>
      </c>
      <c r="S22" s="137">
        <f>INDEX('Total Agency'!$N$29:$CS$29,1,'Yearly Summary'!A22)</f>
        <v>31855.821000000029</v>
      </c>
      <c r="T22" s="136">
        <f>INDEX('Total Agency'!$N$110:$CS$110,1,'Yearly Summary'!A22)</f>
        <v>22.433676760563401</v>
      </c>
      <c r="U22" s="136">
        <f>INDEX('Total Agency'!$N$121:$CS$121,1,'Yearly Summary'!A22)</f>
        <v>4.5704190817790575</v>
      </c>
      <c r="V22" s="381"/>
      <c r="W22" s="381"/>
    </row>
    <row r="23" spans="1:24" x14ac:dyDescent="0.25">
      <c r="A23" s="135">
        <v>9</v>
      </c>
      <c r="B23" s="130">
        <v>9</v>
      </c>
      <c r="C23" s="137">
        <f>INDEX('Total Agency'!$N$42:$CS$42,1,A23)</f>
        <v>6970</v>
      </c>
      <c r="D23" s="137">
        <f>INDEX('Total Agency'!$N$8:$CS$8,1,'Yearly Summary'!A23)</f>
        <v>95</v>
      </c>
      <c r="E23" s="137">
        <f>INDEX('Total Agency'!$N$15:$CS$15,1,'Yearly Summary'!A23)</f>
        <v>1156.0592182400001</v>
      </c>
      <c r="F23" s="137">
        <f>INDEX('Total Agency'!$N$13:$CS$13,1,'Yearly Summary'!A23)</f>
        <v>560.73003679999999</v>
      </c>
      <c r="G23" s="138">
        <f>INDEX('Total Agency'!$N$12:$CS$12,1,'Yearly Summary'!A23)</f>
        <v>0.35866498103454059</v>
      </c>
      <c r="H23" s="136">
        <f>INDEX('Total Agency'!$N$14:$CS$14,1,'Yearly Summary'!A23)</f>
        <v>2.0617037475599704</v>
      </c>
      <c r="I23" s="137">
        <f>INDEX('Total Agency'!$N$34:$CS$34,1,'Yearly Summary'!A23)</f>
        <v>1251.0592182400001</v>
      </c>
      <c r="J23" s="137">
        <f>INDEX('Total Agency'!$N$43:$CS$43,1,'Yearly Summary'!A23)</f>
        <v>496.29999999999836</v>
      </c>
      <c r="K23" s="138">
        <f>INDEX('Total Agency'!$N$44:$CS$44,1,'Yearly Summary'!A23)</f>
        <v>7.120516499282617E-2</v>
      </c>
      <c r="L23" s="137">
        <f>INDEX('Total Agency'!$N$11:$CS$11,1,'Yearly Summary'!A23)</f>
        <v>1563.3810559999999</v>
      </c>
      <c r="M23" s="137">
        <f>INDEX('Total Agency'!$N$40:$CS$40,1,'Yearly Summary'!A23)</f>
        <v>7724.7592182400012</v>
      </c>
      <c r="N23" s="137">
        <f>INDEX('Total Agency'!$N$55:$CS$55,1,'Yearly Summary'!A23)</f>
        <v>1988.8982776287999</v>
      </c>
      <c r="O23" s="138">
        <f>INDEX('Total Agency'!$N$66:$CS$66,1,'Yearly Summary'!A23)</f>
        <v>0.25747058535268463</v>
      </c>
      <c r="P23" s="212">
        <f>INDEX('Total Agency'!$N$88:$CS$88,1,'Yearly Summary'!A23)</f>
        <v>1.6226000650266286</v>
      </c>
      <c r="Q23" s="137">
        <f>INDEX('Total Agency'!$N$77:$CS$77,1,'Yearly Summary'!A23)</f>
        <v>3227.1864746118404</v>
      </c>
      <c r="R23" s="136">
        <f>INDEX('Total Agency'!$N$99:$CS$99,1,'Yearly Summary'!A23)</f>
        <v>16.948043921416051</v>
      </c>
      <c r="S23" s="137">
        <f>INDEX('Total Agency'!$N$29:$CS$29,1,'Yearly Summary'!A23)</f>
        <v>54694.498114321294</v>
      </c>
      <c r="T23" s="136">
        <f>INDEX('Total Agency'!$N$110:$CS$110,1,'Yearly Summary'!A23)</f>
        <v>27.499897168963841</v>
      </c>
      <c r="U23" s="136">
        <f>INDEX('Total Agency'!$N$121:$CS$121,1,'Yearly Summary'!A23)</f>
        <v>7.080414621231756</v>
      </c>
      <c r="V23" s="381"/>
      <c r="W23" s="381"/>
    </row>
    <row r="24" spans="1:24" x14ac:dyDescent="0.25">
      <c r="A24" s="135">
        <v>10</v>
      </c>
      <c r="B24" s="130">
        <v>10</v>
      </c>
      <c r="C24" s="137">
        <f>INDEX('Total Agency'!$N$42:$CS$42,1,A24)</f>
        <v>7724.7592182400003</v>
      </c>
      <c r="D24" s="137">
        <f>INDEX('Total Agency'!$N$8:$CS$8,1,'Yearly Summary'!A24)</f>
        <v>100</v>
      </c>
      <c r="E24" s="137">
        <f>INDEX('Total Agency'!$N$15:$CS$15,1,'Yearly Summary'!A24)</f>
        <v>1269.9197429120002</v>
      </c>
      <c r="F24" s="137">
        <f>INDEX('Total Agency'!$N$13:$CS$13,1,'Yearly Summary'!A24)</f>
        <v>596.914922176</v>
      </c>
      <c r="G24" s="138">
        <f>INDEX('Total Agency'!$N$12:$CS$12,1,'Yearly Summary'!A24)</f>
        <v>0.36675037956154766</v>
      </c>
      <c r="H24" s="136">
        <f>INDEX('Total Agency'!$N$14:$CS$14,1,'Yearly Summary'!A24)</f>
        <v>2.1274719323193017</v>
      </c>
      <c r="I24" s="137">
        <f>INDEX('Total Agency'!$N$34:$CS$34,1,'Yearly Summary'!A24)</f>
        <v>1369.9197429120002</v>
      </c>
      <c r="J24" s="137">
        <f>INDEX('Total Agency'!$N$43:$CS$43,1,'Yearly Summary'!A24)</f>
        <v>655.69000000000233</v>
      </c>
      <c r="K24" s="138">
        <f>INDEX('Total Agency'!$N$44:$CS$44,1,'Yearly Summary'!A24)</f>
        <v>8.4881610089769757E-2</v>
      </c>
      <c r="L24" s="137">
        <f>INDEX('Total Agency'!$N$11:$CS$11,1,'Yearly Summary'!A24)</f>
        <v>1627.5781987999999</v>
      </c>
      <c r="M24" s="137">
        <f>INDEX('Total Agency'!$N$40:$CS$40,1,'Yearly Summary'!A24)</f>
        <v>8438.9889611519993</v>
      </c>
      <c r="N24" s="137">
        <f>INDEX('Total Agency'!$N$55:$CS$55,1,'Yearly Summary'!A24)</f>
        <v>2040.7345535187198</v>
      </c>
      <c r="O24" s="138">
        <f>INDEX('Total Agency'!$N$66:$CS$66,1,'Yearly Summary'!A24)</f>
        <v>0.24182216174390408</v>
      </c>
      <c r="P24" s="212">
        <f>INDEX('Total Agency'!$N$88:$CS$88,1,'Yearly Summary'!A24)</f>
        <v>1.4681316059252292</v>
      </c>
      <c r="Q24" s="137">
        <f>INDEX('Total Agency'!$N$77:$CS$77,1,'Yearly Summary'!A24)</f>
        <v>2996.0668973245438</v>
      </c>
      <c r="R24" s="136">
        <f>INDEX('Total Agency'!$N$99:$CS$99,1,'Yearly Summary'!A24)</f>
        <v>16.897775013619928</v>
      </c>
      <c r="S24" s="137">
        <f>INDEX('Total Agency'!$N$29:$CS$29,1,'Yearly Summary'!A24)</f>
        <v>50626.864356744452</v>
      </c>
      <c r="T24" s="136">
        <f>INDEX('Total Agency'!$N$110:$CS$110,1,'Yearly Summary'!A24)</f>
        <v>24.808157567309035</v>
      </c>
      <c r="U24" s="136">
        <f>INDEX('Total Agency'!$N$121:$CS$121,1,'Yearly Summary'!A24)</f>
        <v>5.9991622918100633</v>
      </c>
      <c r="V24" s="381"/>
      <c r="W24" s="381"/>
    </row>
    <row r="25" spans="1:24" x14ac:dyDescent="0.25">
      <c r="A25" s="135">
        <v>11</v>
      </c>
      <c r="B25" s="130">
        <v>11</v>
      </c>
      <c r="C25" s="137">
        <f>INDEX('Total Agency'!$N$42:$CS$42,1,A25)</f>
        <v>8438.9889611520011</v>
      </c>
      <c r="D25" s="137">
        <f>INDEX('Total Agency'!$N$8:$CS$8,1,'Yearly Summary'!A25)</f>
        <v>100</v>
      </c>
      <c r="E25" s="137">
        <f>INDEX('Total Agency'!$N$15:$CS$15,1,'Yearly Summary'!A25)</f>
        <v>1292.70876190848</v>
      </c>
      <c r="F25" s="137">
        <f>INDEX('Total Agency'!$N$13:$CS$13,1,'Yearly Summary'!A25)</f>
        <v>646.35438095424001</v>
      </c>
      <c r="G25" s="138">
        <f>INDEX('Total Agency'!$N$12:$CS$12,1,'Yearly Summary'!A25)</f>
        <v>0.3664311198593268</v>
      </c>
      <c r="H25" s="136">
        <f>INDEX('Total Agency'!$N$14:$CS$14,1,'Yearly Summary'!A25)</f>
        <v>2</v>
      </c>
      <c r="I25" s="137">
        <f>INDEX('Total Agency'!$N$34:$CS$34,1,'Yearly Summary'!A25)</f>
        <v>1392.70876190848</v>
      </c>
      <c r="J25" s="137">
        <f>INDEX('Total Agency'!$N$43:$CS$43,1,'Yearly Summary'!A25)</f>
        <v>619.02296091199969</v>
      </c>
      <c r="K25" s="138">
        <f>INDEX('Total Agency'!$N$44:$CS$44,1,'Yearly Summary'!A25)</f>
        <v>7.3352739737142306E-2</v>
      </c>
      <c r="L25" s="137">
        <f>INDEX('Total Agency'!$N$11:$CS$11,1,'Yearly Summary'!A25)</f>
        <v>1763.917816812</v>
      </c>
      <c r="M25" s="137">
        <f>INDEX('Total Agency'!$N$40:$CS$40,1,'Yearly Summary'!A25)</f>
        <v>9212.6747621484792</v>
      </c>
      <c r="N25" s="137">
        <f>INDEX('Total Agency'!$N$55:$CS$55,1,'Yearly Summary'!A25)</f>
        <v>2401.5950068477828</v>
      </c>
      <c r="O25" s="138">
        <f>INDEX('Total Agency'!$N$66:$CS$66,1,'Yearly Summary'!A25)</f>
        <v>0.26068379367033129</v>
      </c>
      <c r="P25" s="212">
        <f>INDEX('Total Agency'!$N$88:$CS$88,1,'Yearly Summary'!A25)</f>
        <v>1.5077366598159954</v>
      </c>
      <c r="Q25" s="137">
        <f>INDEX('Total Agency'!$N$77:$CS$77,1,'Yearly Summary'!A25)</f>
        <v>3620.9728338554487</v>
      </c>
      <c r="R25" s="136">
        <f>INDEX('Total Agency'!$N$99:$CS$99,1,'Yearly Summary'!A25)</f>
        <v>17.120619588742265</v>
      </c>
      <c r="S25" s="137">
        <f>INDEX('Total Agency'!$N$29:$CS$29,1,'Yearly Summary'!A25)</f>
        <v>61993.298429609182</v>
      </c>
      <c r="T25" s="136">
        <f>INDEX('Total Agency'!$N$110:$CS$110,1,'Yearly Summary'!A25)</f>
        <v>25.813385792710562</v>
      </c>
      <c r="U25" s="136">
        <f>INDEX('Total Agency'!$N$121:$CS$121,1,'Yearly Summary'!A25)</f>
        <v>6.7291313359196216</v>
      </c>
      <c r="V25" s="381"/>
      <c r="W25" s="381"/>
    </row>
    <row r="26" spans="1:24" x14ac:dyDescent="0.25">
      <c r="A26" s="135">
        <v>12</v>
      </c>
      <c r="B26" s="130">
        <v>12</v>
      </c>
      <c r="C26" s="137">
        <f>INDEX('Total Agency'!$N$42:$CS$42,1,A26)</f>
        <v>9212.6747621484792</v>
      </c>
      <c r="D26" s="137">
        <f>INDEX('Total Agency'!$N$8:$CS$8,1,'Yearly Summary'!A26)</f>
        <v>95</v>
      </c>
      <c r="E26" s="137">
        <f>INDEX('Total Agency'!$N$15:$CS$15,1,'Yearly Summary'!A26)</f>
        <v>1361.14380671812</v>
      </c>
      <c r="F26" s="137">
        <f>INDEX('Total Agency'!$N$13:$CS$13,1,'Yearly Summary'!A26)</f>
        <v>680.57190335906</v>
      </c>
      <c r="G26" s="138">
        <f>INDEX('Total Agency'!$N$12:$CS$12,1,'Yearly Summary'!A26)</f>
        <v>0.35777674205133647</v>
      </c>
      <c r="H26" s="136">
        <f>INDEX('Total Agency'!$N$14:$CS$14,1,'Yearly Summary'!A26)</f>
        <v>2</v>
      </c>
      <c r="I26" s="137">
        <f>INDEX('Total Agency'!$N$34:$CS$34,1,'Yearly Summary'!A26)</f>
        <v>1456.14380671812</v>
      </c>
      <c r="J26" s="137">
        <f>INDEX('Total Agency'!$N$43:$CS$43,1,'Yearly Summary'!A26)</f>
        <v>423.89486988160024</v>
      </c>
      <c r="K26" s="138">
        <f>INDEX('Total Agency'!$N$44:$CS$44,1,'Yearly Summary'!A26)</f>
        <v>4.601213880069116E-2</v>
      </c>
      <c r="L26" s="137">
        <f>INDEX('Total Agency'!$N$11:$CS$11,1,'Yearly Summary'!A26)</f>
        <v>1902.2251123898</v>
      </c>
      <c r="M26" s="137">
        <f>INDEX('Total Agency'!$N$40:$CS$40,1,'Yearly Summary'!A26)</f>
        <v>10244.923698985</v>
      </c>
      <c r="N26" s="137">
        <f>INDEX('Total Agency'!$N$55:$CS$55,1,'Yearly Summary'!A26)</f>
        <v>2845.445308250813</v>
      </c>
      <c r="O26" s="138">
        <f>INDEX('Total Agency'!$N$66:$CS$66,1,'Yearly Summary'!A26)</f>
        <v>0.27774197171743908</v>
      </c>
      <c r="P26" s="212">
        <f>INDEX('Total Agency'!$N$88:$CS$88,1,'Yearly Summary'!A26)</f>
        <v>1.6662971271207649</v>
      </c>
      <c r="Q26" s="137">
        <f>INDEX('Total Agency'!$N$77:$CS$77,1,'Yearly Summary'!A26)</f>
        <v>4741.3573425175891</v>
      </c>
      <c r="R26" s="136">
        <f>INDEX('Total Agency'!$N$99:$CS$99,1,'Yearly Summary'!A26)</f>
        <v>16.941420754104872</v>
      </c>
      <c r="S26" s="137">
        <f>INDEX('Total Agency'!$N$29:$CS$29,1,'Yearly Summary'!A26)</f>
        <v>80325.329685155011</v>
      </c>
      <c r="T26" s="136">
        <f>INDEX('Total Agency'!$N$110:$CS$110,1,'Yearly Summary'!A26)</f>
        <v>28.229440731909055</v>
      </c>
      <c r="U26" s="136">
        <f>INDEX('Total Agency'!$N$121:$CS$121,1,'Yearly Summary'!A26)</f>
        <v>7.8405005293610062</v>
      </c>
      <c r="V26" s="381"/>
      <c r="W26" s="381"/>
    </row>
    <row r="27" spans="1:24" s="1" customFormat="1" ht="45" x14ac:dyDescent="0.25">
      <c r="B27" s="139" t="s">
        <v>90</v>
      </c>
      <c r="C27" s="142">
        <f>C26</f>
        <v>9212.6747621484792</v>
      </c>
      <c r="D27" s="142">
        <f>SUM(D15:D26)</f>
        <v>1061</v>
      </c>
      <c r="E27" s="142">
        <f>SUM(E15:E26)</f>
        <v>10320.916560827747</v>
      </c>
      <c r="F27" s="142">
        <f>SUM(F15:F26)</f>
        <v>5175.1325632893004</v>
      </c>
      <c r="G27" s="140">
        <f>SUM(F15:F26)/SUM(L15:L26)</f>
        <v>0.31722040253240313</v>
      </c>
      <c r="H27" s="141">
        <f>E27/F27</f>
        <v>1.99432892483585</v>
      </c>
      <c r="I27" s="142">
        <f>SUM(I15:I26)</f>
        <v>11124.831529778599</v>
      </c>
      <c r="J27" s="142">
        <f>SUM(J15:J26)</f>
        <v>4996.9078307936006</v>
      </c>
      <c r="K27" s="140">
        <f>SUM(J15:J26)/SUM(C15:C26)</f>
        <v>7.0776304819396479E-2</v>
      </c>
      <c r="L27" s="142">
        <f>L26</f>
        <v>1902.2251123898</v>
      </c>
      <c r="M27" s="142">
        <f>M26</f>
        <v>10244.923698985</v>
      </c>
      <c r="N27" s="142">
        <f>SUM(N15:N26)</f>
        <v>18091.673146246114</v>
      </c>
      <c r="O27" s="140">
        <f>N27/SUM(M15:M26)</f>
        <v>0.23578557538102102</v>
      </c>
      <c r="P27" s="213">
        <f>Q27/N27</f>
        <v>1.5309299103746168</v>
      </c>
      <c r="Q27" s="142">
        <f>SUM(Q15:Q26)</f>
        <v>27697.083548309423</v>
      </c>
      <c r="R27" s="141">
        <f>S27/Q27</f>
        <v>17.022629359639133</v>
      </c>
      <c r="S27" s="142">
        <f>SUM(S15:S26)</f>
        <v>471477.18758582999</v>
      </c>
      <c r="T27" s="141">
        <f>S27/N27</f>
        <v>26.060452439892657</v>
      </c>
      <c r="U27" s="141">
        <f>S27/SUM(M15:M26)</f>
        <v>6.1446787732298231</v>
      </c>
      <c r="V27" s="384"/>
      <c r="W27" s="384"/>
      <c r="X27" s="227"/>
    </row>
    <row r="29" spans="1:24" ht="38.25" x14ac:dyDescent="0.25">
      <c r="B29" s="131">
        <v>2017</v>
      </c>
      <c r="C29" s="207" t="s">
        <v>76</v>
      </c>
      <c r="D29" s="207" t="s">
        <v>77</v>
      </c>
      <c r="E29" s="207" t="s">
        <v>78</v>
      </c>
      <c r="F29" s="207" t="s">
        <v>70</v>
      </c>
      <c r="G29" s="209" t="s">
        <v>71</v>
      </c>
      <c r="H29" s="205" t="s">
        <v>88</v>
      </c>
      <c r="I29" s="207" t="s">
        <v>84</v>
      </c>
      <c r="J29" s="207" t="s">
        <v>85</v>
      </c>
      <c r="K29" s="209" t="s">
        <v>87</v>
      </c>
      <c r="L29" s="207" t="s">
        <v>79</v>
      </c>
      <c r="M29" s="207" t="s">
        <v>80</v>
      </c>
      <c r="N29" s="207" t="s">
        <v>81</v>
      </c>
      <c r="O29" s="209" t="s">
        <v>11</v>
      </c>
      <c r="P29" s="211" t="s">
        <v>82</v>
      </c>
      <c r="Q29" s="207" t="s">
        <v>83</v>
      </c>
      <c r="R29" s="205" t="s">
        <v>14</v>
      </c>
      <c r="S29" s="207" t="s">
        <v>0</v>
      </c>
      <c r="T29" s="205" t="s">
        <v>15</v>
      </c>
      <c r="U29" s="205" t="s">
        <v>86</v>
      </c>
      <c r="V29" s="382"/>
      <c r="W29" s="382"/>
      <c r="X29" s="225"/>
    </row>
    <row r="30" spans="1:24" x14ac:dyDescent="0.25">
      <c r="A30" s="135">
        <v>13</v>
      </c>
      <c r="B30" s="130">
        <v>1</v>
      </c>
      <c r="C30" s="137">
        <f>INDEX('Total Agency'!$N$42:$CS$42,1,A30)</f>
        <v>10244.923698985</v>
      </c>
      <c r="D30" s="137">
        <f>INDEX('Total Agency'!$N$8:$CS$8,1,'Yearly Summary'!A30)</f>
        <v>20</v>
      </c>
      <c r="E30" s="137">
        <f>INDEX('Total Agency'!$N$15:$CS$15,1,'Yearly Summary'!A30)</f>
        <v>403.78313333889719</v>
      </c>
      <c r="F30" s="137">
        <f>INDEX('Total Agency'!$N$13:$CS$13,1,'Yearly Summary'!A30)</f>
        <v>269.18875555926479</v>
      </c>
      <c r="G30" s="138">
        <f>INDEX('Total Agency'!$N$12:$CS$12,1,'Yearly Summary'!A30)</f>
        <v>0.15</v>
      </c>
      <c r="H30" s="136">
        <f>INDEX('Total Agency'!$N$14:$CS$14,1,'Yearly Summary'!A30)</f>
        <v>1.5</v>
      </c>
      <c r="I30" s="137">
        <f>INDEX('Total Agency'!$N$34:$CS$34,1,'Yearly Summary'!A30)</f>
        <v>423.78313333889719</v>
      </c>
      <c r="J30" s="137">
        <f>INDEX('Total Agency'!$N$43:$CS$43,1,'Yearly Summary'!A30)</f>
        <v>696.92932135622323</v>
      </c>
      <c r="K30" s="138">
        <f>INDEX('Total Agency'!$N$44:$CS$44,1,'Yearly Summary'!A30)</f>
        <v>6.8026794716418482E-2</v>
      </c>
      <c r="L30" s="137">
        <f>INDEX('Total Agency'!$N$11:$CS$11,1,'Yearly Summary'!A30)</f>
        <v>1794.5917037284321</v>
      </c>
      <c r="M30" s="137">
        <f>INDEX('Total Agency'!$N$40:$CS$40,1,'Yearly Summary'!A30)</f>
        <v>9971.7775109676732</v>
      </c>
      <c r="N30" s="137">
        <f>INDEX('Total Agency'!$N$55:$CS$55,1,'Yearly Summary'!A30)</f>
        <v>1150.1355645758795</v>
      </c>
      <c r="O30" s="138">
        <f>INDEX('Total Agency'!$N$66:$CS$66,1,'Yearly Summary'!A30)</f>
        <v>0.11533907202711635</v>
      </c>
      <c r="P30" s="212">
        <f>INDEX('Total Agency'!$N$88:$CS$88,1,'Yearly Summary'!A30)</f>
        <v>1.21040602743353</v>
      </c>
      <c r="Q30" s="137">
        <f>INDEX('Total Agency'!$N$77:$CS$77,1,'Yearly Summary'!A30)</f>
        <v>1392.1310197283105</v>
      </c>
      <c r="R30" s="136">
        <f>INDEX('Total Agency'!$N$99:$CS$99,1,'Yearly Summary'!A30)</f>
        <v>15.199335108774019</v>
      </c>
      <c r="S30" s="137">
        <f>INDEX('Total Agency'!$N$29:$CS$29,1,'Yearly Summary'!A30)</f>
        <v>21159.465884169887</v>
      </c>
      <c r="T30" s="136">
        <f>INDEX('Total Agency'!$N$110:$CS$110,1,'Yearly Summary'!A30)</f>
        <v>18.397366828642141</v>
      </c>
      <c r="U30" s="136">
        <f>INDEX('Total Agency'!$N$121:$CS$121,1,'Yearly Summary'!A30)</f>
        <v>2.1219352177580371</v>
      </c>
      <c r="V30" s="381"/>
      <c r="W30" s="381"/>
    </row>
    <row r="31" spans="1:24" x14ac:dyDescent="0.25">
      <c r="A31" s="135">
        <v>14</v>
      </c>
      <c r="B31" s="130">
        <v>2</v>
      </c>
      <c r="C31" s="137">
        <f>INDEX('Total Agency'!$N$42:$CS$42,1,A31)</f>
        <v>9971.7775109676732</v>
      </c>
      <c r="D31" s="137">
        <f>INDEX('Total Agency'!$N$8:$CS$8,1,'Yearly Summary'!A31)</f>
        <v>20</v>
      </c>
      <c r="E31" s="137">
        <f>INDEX('Total Agency'!$N$15:$CS$15,1,'Yearly Summary'!A31)</f>
        <v>421.15685631665389</v>
      </c>
      <c r="F31" s="137">
        <f>INDEX('Total Agency'!$N$13:$CS$13,1,'Yearly Summary'!A31)</f>
        <v>280.77123754443591</v>
      </c>
      <c r="G31" s="138">
        <f>INDEX('Total Agency'!$N$12:$CS$12,1,'Yearly Summary'!A31)</f>
        <v>0.15</v>
      </c>
      <c r="H31" s="136">
        <f>INDEX('Total Agency'!$N$14:$CS$14,1,'Yearly Summary'!A31)</f>
        <v>1.5</v>
      </c>
      <c r="I31" s="137">
        <f>INDEX('Total Agency'!$N$34:$CS$34,1,'Yearly Summary'!A31)</f>
        <v>441.15685631665389</v>
      </c>
      <c r="J31" s="137">
        <f>INDEX('Total Agency'!$N$43:$CS$43,1,'Yearly Summary'!A31)</f>
        <v>648.41140073737915</v>
      </c>
      <c r="K31" s="138">
        <f>INDEX('Total Agency'!$N$44:$CS$44,1,'Yearly Summary'!A31)</f>
        <v>6.5024655837357975E-2</v>
      </c>
      <c r="L31" s="137">
        <f>INDEX('Total Agency'!$N$11:$CS$11,1,'Yearly Summary'!A31)</f>
        <v>1871.8082502962395</v>
      </c>
      <c r="M31" s="137">
        <f>INDEX('Total Agency'!$N$40:$CS$40,1,'Yearly Summary'!A31)</f>
        <v>9764.5229665469487</v>
      </c>
      <c r="N31" s="137">
        <f>INDEX('Total Agency'!$N$55:$CS$55,1,'Yearly Summary'!A31)</f>
        <v>1079.8660284651169</v>
      </c>
      <c r="O31" s="138">
        <f>INDEX('Total Agency'!$N$66:$CS$66,1,'Yearly Summary'!A31)</f>
        <v>0.11059076128600601</v>
      </c>
      <c r="P31" s="212">
        <f>INDEX('Total Agency'!$N$88:$CS$88,1,'Yearly Summary'!A31)</f>
        <v>1.2486383741794347</v>
      </c>
      <c r="Q31" s="137">
        <f>INDEX('Total Agency'!$N$77:$CS$77,1,'Yearly Summary'!A31)</f>
        <v>1348.3621621142865</v>
      </c>
      <c r="R31" s="136">
        <f>INDEX('Total Agency'!$N$99:$CS$99,1,'Yearly Summary'!A31)</f>
        <v>15.476289027211017</v>
      </c>
      <c r="S31" s="137">
        <f>INDEX('Total Agency'!$N$29:$CS$29,1,'Yearly Summary'!A31)</f>
        <v>20867.642534235856</v>
      </c>
      <c r="T31" s="136">
        <f>INDEX('Total Agency'!$N$110:$CS$110,1,'Yearly Summary'!A31)</f>
        <v>19.324288369267787</v>
      </c>
      <c r="U31" s="136">
        <f>INDEX('Total Agency'!$N$121:$CS$121,1,'Yearly Summary'!A31)</f>
        <v>2.1370877620676363</v>
      </c>
      <c r="V31" s="381"/>
      <c r="W31" s="381"/>
    </row>
    <row r="32" spans="1:24" x14ac:dyDescent="0.25">
      <c r="A32" s="135">
        <v>15</v>
      </c>
      <c r="B32" s="130">
        <v>3</v>
      </c>
      <c r="C32" s="137">
        <f>INDEX('Total Agency'!$N$42:$CS$42,1,A32)</f>
        <v>9764.5229665469487</v>
      </c>
      <c r="D32" s="137">
        <f>INDEX('Total Agency'!$N$8:$CS$8,1,'Yearly Summary'!A32)</f>
        <v>40</v>
      </c>
      <c r="E32" s="137">
        <f>INDEX('Total Agency'!$N$15:$CS$15,1,'Yearly Summary'!A32)</f>
        <v>1100.7202601023207</v>
      </c>
      <c r="F32" s="137">
        <f>INDEX('Total Agency'!$N$13:$CS$13,1,'Yearly Summary'!A32)</f>
        <v>550.36013005116035</v>
      </c>
      <c r="G32" s="138">
        <f>INDEX('Total Agency'!$N$12:$CS$12,1,'Yearly Summary'!A32)</f>
        <v>0.2788060944524488</v>
      </c>
      <c r="H32" s="136">
        <f>INDEX('Total Agency'!$N$14:$CS$14,1,'Yearly Summary'!A32)</f>
        <v>2</v>
      </c>
      <c r="I32" s="137">
        <f>INDEX('Total Agency'!$N$34:$CS$34,1,'Yearly Summary'!A32)</f>
        <v>1140.7202601023207</v>
      </c>
      <c r="J32" s="137">
        <f>INDEX('Total Agency'!$N$43:$CS$43,1,'Yearly Summary'!A32)</f>
        <v>830.90093950071059</v>
      </c>
      <c r="K32" s="138">
        <f>INDEX('Total Agency'!$N$44:$CS$44,1,'Yearly Summary'!A32)</f>
        <v>8.5093858895857979E-2</v>
      </c>
      <c r="L32" s="137">
        <f>INDEX('Total Agency'!$N$11:$CS$11,1,'Yearly Summary'!A32)</f>
        <v>1973.9888797338535</v>
      </c>
      <c r="M32" s="137">
        <f>INDEX('Total Agency'!$N$40:$CS$40,1,'Yearly Summary'!A32)</f>
        <v>10074.342287148558</v>
      </c>
      <c r="N32" s="137">
        <f>INDEX('Total Agency'!$N$55:$CS$55,1,'Yearly Summary'!A32)</f>
        <v>2170.5155976737065</v>
      </c>
      <c r="O32" s="138">
        <f>INDEX('Total Agency'!$N$66:$CS$66,1,'Yearly Summary'!A32)</f>
        <v>0.21544985625935578</v>
      </c>
      <c r="P32" s="212">
        <f>INDEX('Total Agency'!$N$88:$CS$88,1,'Yearly Summary'!A32)</f>
        <v>1.4030166582032118</v>
      </c>
      <c r="Q32" s="137">
        <f>INDEX('Total Agency'!$N$77:$CS$77,1,'Yearly Summary'!A32)</f>
        <v>3045.2695404261103</v>
      </c>
      <c r="R32" s="136">
        <f>INDEX('Total Agency'!$N$99:$CS$99,1,'Yearly Summary'!A32)</f>
        <v>16.313350967586789</v>
      </c>
      <c r="S32" s="137">
        <f>INDEX('Total Agency'!$N$29:$CS$29,1,'Yearly Summary'!A32)</f>
        <v>49678.550803872859</v>
      </c>
      <c r="T32" s="136">
        <f>INDEX('Total Agency'!$N$110:$CS$110,1,'Yearly Summary'!A32)</f>
        <v>22.887903158639745</v>
      </c>
      <c r="U32" s="136">
        <f>INDEX('Total Agency'!$N$121:$CS$121,1,'Yearly Summary'!A32)</f>
        <v>4.9311954456069884</v>
      </c>
      <c r="V32" s="381"/>
      <c r="W32" s="381"/>
    </row>
    <row r="33" spans="1:24" x14ac:dyDescent="0.25">
      <c r="A33" s="135">
        <v>16</v>
      </c>
      <c r="B33" s="130">
        <v>4</v>
      </c>
      <c r="C33" s="137">
        <f>INDEX('Total Agency'!$N$42:$CS$42,1,A33)</f>
        <v>10074.342287148558</v>
      </c>
      <c r="D33" s="137">
        <f>INDEX('Total Agency'!$N$8:$CS$8,1,'Yearly Summary'!A33)</f>
        <v>50</v>
      </c>
      <c r="E33" s="137">
        <f>INDEX('Total Agency'!$N$15:$CS$15,1,'Yearly Summary'!A33)</f>
        <v>1065.7614684765738</v>
      </c>
      <c r="F33" s="137">
        <f>INDEX('Total Agency'!$N$13:$CS$13,1,'Yearly Summary'!A33)</f>
        <v>554.93451383054878</v>
      </c>
      <c r="G33" s="138">
        <f>INDEX('Total Agency'!$N$12:$CS$12,1,'Yearly Summary'!A33)</f>
        <v>0.29171908919543016</v>
      </c>
      <c r="H33" s="136">
        <f>INDEX('Total Agency'!$N$14:$CS$14,1,'Yearly Summary'!A33)</f>
        <v>1.9205175420067815</v>
      </c>
      <c r="I33" s="137">
        <f>INDEX('Total Agency'!$N$34:$CS$34,1,'Yearly Summary'!A33)</f>
        <v>1115.7614684765738</v>
      </c>
      <c r="J33" s="137">
        <f>INDEX('Total Agency'!$N$43:$CS$43,1,'Yearly Summary'!A33)</f>
        <v>875.03447645052802</v>
      </c>
      <c r="K33" s="138">
        <f>INDEX('Total Agency'!$N$44:$CS$44,1,'Yearly Summary'!A33)</f>
        <v>8.6857727433658383E-2</v>
      </c>
      <c r="L33" s="137">
        <f>INDEX('Total Agency'!$N$11:$CS$11,1,'Yearly Summary'!A33)</f>
        <v>1902.2907117976904</v>
      </c>
      <c r="M33" s="137">
        <f>INDEX('Total Agency'!$N$40:$CS$40,1,'Yearly Summary'!A33)</f>
        <v>10315.069279174604</v>
      </c>
      <c r="N33" s="137">
        <f>INDEX('Total Agency'!$N$55:$CS$55,1,'Yearly Summary'!A33)</f>
        <v>2188.9250875271819</v>
      </c>
      <c r="O33" s="138">
        <f>INDEX('Total Agency'!$N$66:$CS$66,1,'Yearly Summary'!A33)</f>
        <v>0.21220653281955817</v>
      </c>
      <c r="P33" s="212">
        <f>INDEX('Total Agency'!$N$88:$CS$88,1,'Yearly Summary'!A33)</f>
        <v>1.390978153373595</v>
      </c>
      <c r="Q33" s="137">
        <f>INDEX('Total Agency'!$N$77:$CS$77,1,'Yearly Summary'!A33)</f>
        <v>3044.7469761216944</v>
      </c>
      <c r="R33" s="136">
        <f>INDEX('Total Agency'!$N$99:$CS$99,1,'Yearly Summary'!A33)</f>
        <v>16.19390962652837</v>
      </c>
      <c r="S33" s="137">
        <f>INDEX('Total Agency'!$N$29:$CS$29,1,'Yearly Summary'!A33)</f>
        <v>49306.357366960248</v>
      </c>
      <c r="T33" s="136">
        <f>INDEX('Total Agency'!$N$110:$CS$110,1,'Yearly Summary'!A33)</f>
        <v>22.525374508207314</v>
      </c>
      <c r="U33" s="136">
        <f>INDEX('Total Agency'!$N$121:$CS$121,1,'Yearly Summary'!A33)</f>
        <v>4.7800316248487347</v>
      </c>
      <c r="V33" s="381"/>
      <c r="W33" s="381"/>
    </row>
    <row r="34" spans="1:24" x14ac:dyDescent="0.25">
      <c r="A34" s="135">
        <v>17</v>
      </c>
      <c r="B34" s="130">
        <v>5</v>
      </c>
      <c r="C34" s="137">
        <f>INDEX('Total Agency'!$N$42:$CS$42,1,A34)</f>
        <v>10315.069279174604</v>
      </c>
      <c r="D34" s="137">
        <f>INDEX('Total Agency'!$N$8:$CS$8,1,'Yearly Summary'!A34)</f>
        <v>55</v>
      </c>
      <c r="E34" s="137">
        <f>INDEX('Total Agency'!$N$15:$CS$15,1,'Yearly Summary'!A34)</f>
        <v>1300.9996124012082</v>
      </c>
      <c r="F34" s="137">
        <f>INDEX('Total Agency'!$N$13:$CS$13,1,'Yearly Summary'!A34)</f>
        <v>663.12793083715314</v>
      </c>
      <c r="G34" s="138">
        <f>INDEX('Total Agency'!$N$12:$CS$12,1,'Yearly Summary'!A34)</f>
        <v>0.32910896317907534</v>
      </c>
      <c r="H34" s="136">
        <f>INDEX('Total Agency'!$N$14:$CS$14,1,'Yearly Summary'!A34)</f>
        <v>1.9619134587782876</v>
      </c>
      <c r="I34" s="137">
        <f>INDEX('Total Agency'!$N$34:$CS$34,1,'Yearly Summary'!A34)</f>
        <v>1355.9996124012082</v>
      </c>
      <c r="J34" s="137">
        <f>INDEX('Total Agency'!$N$43:$CS$43,1,'Yearly Summary'!A34)</f>
        <v>937.82873930100504</v>
      </c>
      <c r="K34" s="138">
        <f>INDEX('Total Agency'!$N$44:$CS$44,1,'Yearly Summary'!A34)</f>
        <v>9.0918317067866419E-2</v>
      </c>
      <c r="L34" s="137">
        <f>INDEX('Total Agency'!$N$11:$CS$11,1,'Yearly Summary'!A34)</f>
        <v>2014.9190846447134</v>
      </c>
      <c r="M34" s="137">
        <f>INDEX('Total Agency'!$N$40:$CS$40,1,'Yearly Summary'!A34)</f>
        <v>10733.240152274808</v>
      </c>
      <c r="N34" s="137">
        <f>INDEX('Total Agency'!$N$55:$CS$55,1,'Yearly Summary'!A34)</f>
        <v>2344.8083926775471</v>
      </c>
      <c r="O34" s="138">
        <f>INDEX('Total Agency'!$N$66:$CS$66,1,'Yearly Summary'!A34)</f>
        <v>0.21846230582855145</v>
      </c>
      <c r="P34" s="212">
        <f>INDEX('Total Agency'!$N$88:$CS$88,1,'Yearly Summary'!A34)</f>
        <v>1.5075684340395079</v>
      </c>
      <c r="Q34" s="137">
        <f>INDEX('Total Agency'!$N$77:$CS$77,1,'Yearly Summary'!A34)</f>
        <v>3534.9591166715854</v>
      </c>
      <c r="R34" s="136">
        <f>INDEX('Total Agency'!$N$99:$CS$99,1,'Yearly Summary'!A34)</f>
        <v>16.328100376653708</v>
      </c>
      <c r="S34" s="137">
        <f>INDEX('Total Agency'!$N$29:$CS$29,1,'Yearly Summary'!A34)</f>
        <v>57719.167284380776</v>
      </c>
      <c r="T34" s="136">
        <f>INDEX('Total Agency'!$N$110:$CS$110,1,'Yearly Summary'!A34)</f>
        <v>24.615728715671732</v>
      </c>
      <c r="U34" s="136">
        <f>INDEX('Total Agency'!$N$121:$CS$121,1,'Yearly Summary'!A34)</f>
        <v>5.3776088548757341</v>
      </c>
      <c r="V34" s="381"/>
      <c r="W34" s="381"/>
    </row>
    <row r="35" spans="1:24" x14ac:dyDescent="0.25">
      <c r="A35" s="135">
        <v>18</v>
      </c>
      <c r="B35" s="130">
        <v>6</v>
      </c>
      <c r="C35" s="137">
        <f>INDEX('Total Agency'!$N$42:$CS$42,1,A35)</f>
        <v>10733.240152274808</v>
      </c>
      <c r="D35" s="137">
        <f>INDEX('Total Agency'!$N$8:$CS$8,1,'Yearly Summary'!A35)</f>
        <v>55</v>
      </c>
      <c r="E35" s="137">
        <f>INDEX('Total Agency'!$N$15:$CS$15,1,'Yearly Summary'!A35)</f>
        <v>1670.6740965621302</v>
      </c>
      <c r="F35" s="137">
        <f>INDEX('Total Agency'!$N$13:$CS$13,1,'Yearly Summary'!A35)</f>
        <v>786.04845103554942</v>
      </c>
      <c r="G35" s="138">
        <f>INDEX('Total Agency'!$N$12:$CS$12,1,'Yearly Summary'!A35)</f>
        <v>0.36588512164957299</v>
      </c>
      <c r="H35" s="136">
        <f>INDEX('Total Agency'!$N$14:$CS$14,1,'Yearly Summary'!A35)</f>
        <v>2.1254085474771491</v>
      </c>
      <c r="I35" s="137">
        <f>INDEX('Total Agency'!$N$34:$CS$34,1,'Yearly Summary'!A35)</f>
        <v>1725.6740965621302</v>
      </c>
      <c r="J35" s="137">
        <f>INDEX('Total Agency'!$N$43:$CS$43,1,'Yearly Summary'!A35)</f>
        <v>922.37734417534557</v>
      </c>
      <c r="K35" s="138">
        <f>INDEX('Total Agency'!$N$44:$CS$44,1,'Yearly Summary'!A35)</f>
        <v>8.5936523462568429E-2</v>
      </c>
      <c r="L35" s="137">
        <f>INDEX('Total Agency'!$N$11:$CS$11,1,'Yearly Summary'!A35)</f>
        <v>2148.3476767016191</v>
      </c>
      <c r="M35" s="137">
        <f>INDEX('Total Agency'!$N$40:$CS$40,1,'Yearly Summary'!A35)</f>
        <v>11536.536904661592</v>
      </c>
      <c r="N35" s="137">
        <f>INDEX('Total Agency'!$N$55:$CS$55,1,'Yearly Summary'!A35)</f>
        <v>2592.8144150335875</v>
      </c>
      <c r="O35" s="138">
        <f>INDEX('Total Agency'!$N$66:$CS$66,1,'Yearly Summary'!A35)</f>
        <v>0.22474807097317945</v>
      </c>
      <c r="P35" s="212">
        <f>INDEX('Total Agency'!$N$88:$CS$88,1,'Yearly Summary'!A35)</f>
        <v>1.555378745008112</v>
      </c>
      <c r="Q35" s="137">
        <f>INDEX('Total Agency'!$N$77:$CS$77,1,'Yearly Summary'!A35)</f>
        <v>4032.8084308938833</v>
      </c>
      <c r="R35" s="136">
        <f>INDEX('Total Agency'!$N$99:$CS$99,1,'Yearly Summary'!A35)</f>
        <v>16.114414828249785</v>
      </c>
      <c r="S35" s="137">
        <f>INDEX('Total Agency'!$N$29:$CS$29,1,'Yearly Summary'!A35)</f>
        <v>64986.347978287136</v>
      </c>
      <c r="T35" s="136">
        <f>INDEX('Total Agency'!$N$110:$CS$110,1,'Yearly Summary'!A35)</f>
        <v>25.064018312103258</v>
      </c>
      <c r="U35" s="136">
        <f>INDEX('Total Agency'!$N$121:$CS$121,1,'Yearly Summary'!A35)</f>
        <v>5.6330897664816524</v>
      </c>
      <c r="V35" s="381"/>
      <c r="W35" s="381"/>
    </row>
    <row r="36" spans="1:24" x14ac:dyDescent="0.25">
      <c r="A36" s="135">
        <v>19</v>
      </c>
      <c r="B36" s="130">
        <v>7</v>
      </c>
      <c r="C36" s="137">
        <f>INDEX('Total Agency'!$N$42:$CS$42,1,A36)</f>
        <v>11536.536904661592</v>
      </c>
      <c r="D36" s="137">
        <f>INDEX('Total Agency'!$N$8:$CS$8,1,'Yearly Summary'!A36)</f>
        <v>55</v>
      </c>
      <c r="E36" s="137">
        <f>INDEX('Total Agency'!$N$15:$CS$15,1,'Yearly Summary'!A36)</f>
        <v>1160.8254547148047</v>
      </c>
      <c r="F36" s="137">
        <f>INDEX('Total Agency'!$N$13:$CS$13,1,'Yearly Summary'!A36)</f>
        <v>604.43248303043788</v>
      </c>
      <c r="G36" s="138">
        <f>INDEX('Total Agency'!$N$12:$CS$12,1,'Yearly Summary'!A36)</f>
        <v>0.29171946935387283</v>
      </c>
      <c r="H36" s="136">
        <f>INDEX('Total Agency'!$N$14:$CS$14,1,'Yearly Summary'!A36)</f>
        <v>1.920521294445964</v>
      </c>
      <c r="I36" s="137">
        <f>INDEX('Total Agency'!$N$34:$CS$34,1,'Yearly Summary'!A36)</f>
        <v>1215.8254547148047</v>
      </c>
      <c r="J36" s="137">
        <f>INDEX('Total Agency'!$N$43:$CS$43,1,'Yearly Summary'!A36)</f>
        <v>1148.429447399385</v>
      </c>
      <c r="K36" s="138">
        <f>INDEX('Total Agency'!$N$44:$CS$44,1,'Yearly Summary'!A36)</f>
        <v>9.9547156732566491E-2</v>
      </c>
      <c r="L36" s="137">
        <f>INDEX('Total Agency'!$N$11:$CS$11,1,'Yearly Summary'!A36)</f>
        <v>2071.9648378944012</v>
      </c>
      <c r="M36" s="137">
        <f>INDEX('Total Agency'!$N$40:$CS$40,1,'Yearly Summary'!A36)</f>
        <v>11603.932911977012</v>
      </c>
      <c r="N36" s="137">
        <f>INDEX('Total Agency'!$N$55:$CS$55,1,'Yearly Summary'!A36)</f>
        <v>2582.5965452385622</v>
      </c>
      <c r="O36" s="138">
        <f>INDEX('Total Agency'!$N$66:$CS$66,1,'Yearly Summary'!A36)</f>
        <v>0.22256217480996743</v>
      </c>
      <c r="P36" s="212">
        <f>INDEX('Total Agency'!$N$88:$CS$88,1,'Yearly Summary'!A36)</f>
        <v>1.4408486282416026</v>
      </c>
      <c r="Q36" s="137">
        <f>INDEX('Total Agency'!$N$77:$CS$77,1,'Yearly Summary'!A36)</f>
        <v>3721.1306895084845</v>
      </c>
      <c r="R36" s="136">
        <f>INDEX('Total Agency'!$N$99:$CS$99,1,'Yearly Summary'!A36)</f>
        <v>16.095081640269612</v>
      </c>
      <c r="S36" s="137">
        <f>INDEX('Total Agency'!$N$29:$CS$29,1,'Yearly Summary'!A36)</f>
        <v>59891.902241751806</v>
      </c>
      <c r="T36" s="136">
        <f>INDEX('Total Agency'!$N$110:$CS$110,1,'Yearly Summary'!A36)</f>
        <v>23.190576302819075</v>
      </c>
      <c r="U36" s="136">
        <f>INDEX('Total Agency'!$N$121:$CS$121,1,'Yearly Summary'!A36)</f>
        <v>5.1613450970519068</v>
      </c>
      <c r="V36" s="381"/>
      <c r="W36" s="381"/>
    </row>
    <row r="37" spans="1:24" x14ac:dyDescent="0.25">
      <c r="A37" s="135">
        <v>20</v>
      </c>
      <c r="B37" s="130">
        <v>8</v>
      </c>
      <c r="C37" s="137">
        <f>INDEX('Total Agency'!$N$42:$CS$42,1,A37)</f>
        <v>11603.932911977012</v>
      </c>
      <c r="D37" s="137">
        <f>INDEX('Total Agency'!$N$8:$CS$8,1,'Yearly Summary'!A37)</f>
        <v>55</v>
      </c>
      <c r="E37" s="137">
        <f>INDEX('Total Agency'!$N$15:$CS$15,1,'Yearly Summary'!A37)</f>
        <v>1413.2698134488169</v>
      </c>
      <c r="F37" s="137">
        <f>INDEX('Total Agency'!$N$13:$CS$13,1,'Yearly Summary'!A37)</f>
        <v>720.29014693459794</v>
      </c>
      <c r="G37" s="138">
        <f>INDEX('Total Agency'!$N$12:$CS$12,1,'Yearly Summary'!A37)</f>
        <v>0.32919697678498916</v>
      </c>
      <c r="H37" s="136">
        <f>INDEX('Total Agency'!$N$14:$CS$14,1,'Yearly Summary'!A37)</f>
        <v>1.9620840566310582</v>
      </c>
      <c r="I37" s="137">
        <f>INDEX('Total Agency'!$N$34:$CS$34,1,'Yearly Summary'!A37)</f>
        <v>1468.2698134488169</v>
      </c>
      <c r="J37" s="137">
        <f>INDEX('Total Agency'!$N$43:$CS$43,1,'Yearly Summary'!A37)</f>
        <v>1029.4093431104357</v>
      </c>
      <c r="K37" s="138">
        <f>INDEX('Total Agency'!$N$44:$CS$44,1,'Yearly Summary'!A37)</f>
        <v>8.8712107431087414E-2</v>
      </c>
      <c r="L37" s="137">
        <f>INDEX('Total Agency'!$N$11:$CS$11,1,'Yearly Summary'!A37)</f>
        <v>2188.0217551482751</v>
      </c>
      <c r="M37" s="137">
        <f>INDEX('Total Agency'!$N$40:$CS$40,1,'Yearly Summary'!A37)</f>
        <v>12042.793382315393</v>
      </c>
      <c r="N37" s="137">
        <f>INDEX('Total Agency'!$N$55:$CS$55,1,'Yearly Summary'!A37)</f>
        <v>2717.1197833764895</v>
      </c>
      <c r="O37" s="138">
        <f>INDEX('Total Agency'!$N$66:$CS$66,1,'Yearly Summary'!A37)</f>
        <v>0.22562205437872304</v>
      </c>
      <c r="P37" s="212">
        <f>INDEX('Total Agency'!$N$88:$CS$88,1,'Yearly Summary'!A37)</f>
        <v>1.5241608204866186</v>
      </c>
      <c r="Q37" s="137">
        <f>INDEX('Total Agency'!$N$77:$CS$77,1,'Yearly Summary'!A37)</f>
        <v>4141.3275183915339</v>
      </c>
      <c r="R37" s="136">
        <f>INDEX('Total Agency'!$N$99:$CS$99,1,'Yearly Summary'!A37)</f>
        <v>16.070777184894332</v>
      </c>
      <c r="S37" s="137">
        <f>INDEX('Total Agency'!$N$29:$CS$29,1,'Yearly Summary'!A37)</f>
        <v>66554.351797741721</v>
      </c>
      <c r="T37" s="136">
        <f>INDEX('Total Agency'!$N$110:$CS$110,1,'Yearly Summary'!A37)</f>
        <v>24.494448939986174</v>
      </c>
      <c r="U37" s="136">
        <f>INDEX('Total Agency'!$N$121:$CS$121,1,'Yearly Summary'!A37)</f>
        <v>5.5264878907144164</v>
      </c>
      <c r="V37" s="381"/>
      <c r="W37" s="381"/>
    </row>
    <row r="38" spans="1:24" x14ac:dyDescent="0.25">
      <c r="A38" s="135">
        <v>21</v>
      </c>
      <c r="B38" s="130">
        <v>9</v>
      </c>
      <c r="C38" s="137">
        <f>INDEX('Total Agency'!$N$42:$CS$42,1,A38)</f>
        <v>12042.793382315393</v>
      </c>
      <c r="D38" s="137">
        <f>INDEX('Total Agency'!$N$8:$CS$8,1,'Yearly Summary'!A38)</f>
        <v>55</v>
      </c>
      <c r="E38" s="137">
        <f>INDEX('Total Agency'!$N$15:$CS$15,1,'Yearly Summary'!A38)</f>
        <v>1666.9132116041837</v>
      </c>
      <c r="F38" s="137">
        <f>INDEX('Total Agency'!$N$13:$CS$13,1,'Yearly Summary'!A38)</f>
        <v>786.34602710255399</v>
      </c>
      <c r="G38" s="138">
        <f>INDEX('Total Agency'!$N$12:$CS$12,1,'Yearly Summary'!A38)</f>
        <v>0.33732219276996012</v>
      </c>
      <c r="H38" s="136">
        <f>INDEX('Total Agency'!$N$14:$CS$14,1,'Yearly Summary'!A38)</f>
        <v>2.1198214960737478</v>
      </c>
      <c r="I38" s="137">
        <f>INDEX('Total Agency'!$N$34:$CS$34,1,'Yearly Summary'!A38)</f>
        <v>1721.9132116041837</v>
      </c>
      <c r="J38" s="137">
        <f>INDEX('Total Agency'!$N$43:$CS$43,1,'Yearly Summary'!A38)</f>
        <v>908.23483527129974</v>
      </c>
      <c r="K38" s="138">
        <f>INDEX('Total Agency'!$N$44:$CS$44,1,'Yearly Summary'!A38)</f>
        <v>7.5417289530602172E-2</v>
      </c>
      <c r="L38" s="137">
        <f>INDEX('Total Agency'!$N$11:$CS$11,1,'Yearly Summary'!A38)</f>
        <v>2331.1422846074338</v>
      </c>
      <c r="M38" s="137">
        <f>INDEX('Total Agency'!$N$40:$CS$40,1,'Yearly Summary'!A38)</f>
        <v>12856.471758648277</v>
      </c>
      <c r="N38" s="137">
        <f>INDEX('Total Agency'!$N$55:$CS$55,1,'Yearly Summary'!A38)</f>
        <v>2947.4328884488855</v>
      </c>
      <c r="O38" s="138">
        <f>INDEX('Total Agency'!$N$66:$CS$66,1,'Yearly Summary'!A38)</f>
        <v>0.22925674662383244</v>
      </c>
      <c r="P38" s="212">
        <f>INDEX('Total Agency'!$N$88:$CS$88,1,'Yearly Summary'!A38)</f>
        <v>1.5812574378218431</v>
      </c>
      <c r="Q38" s="137">
        <f>INDEX('Total Agency'!$N$77:$CS$77,1,'Yearly Summary'!A38)</f>
        <v>4660.6501773405189</v>
      </c>
      <c r="R38" s="136">
        <f>INDEX('Total Agency'!$N$99:$CS$99,1,'Yearly Summary'!A38)</f>
        <v>15.953615369207728</v>
      </c>
      <c r="S38" s="137">
        <f>INDEX('Total Agency'!$N$29:$CS$29,1,'Yearly Summary'!A38)</f>
        <v>74354.220299720429</v>
      </c>
      <c r="T38" s="136">
        <f>INDEX('Total Agency'!$N$110:$CS$110,1,'Yearly Summary'!A38)</f>
        <v>25.226772962708591</v>
      </c>
      <c r="U38" s="136">
        <f>INDEX('Total Agency'!$N$121:$CS$121,1,'Yearly Summary'!A38)</f>
        <v>5.7834078972486305</v>
      </c>
      <c r="V38" s="381"/>
      <c r="W38" s="381"/>
    </row>
    <row r="39" spans="1:24" x14ac:dyDescent="0.25">
      <c r="A39" s="135">
        <v>22</v>
      </c>
      <c r="B39" s="130">
        <v>10</v>
      </c>
      <c r="C39" s="137">
        <f>INDEX('Total Agency'!$N$42:$CS$42,1,A39)</f>
        <v>12856.471758648278</v>
      </c>
      <c r="D39" s="137">
        <f>INDEX('Total Agency'!$N$8:$CS$8,1,'Yearly Summary'!A39)</f>
        <v>55</v>
      </c>
      <c r="E39" s="137">
        <f>INDEX('Total Agency'!$N$15:$CS$15,1,'Yearly Summary'!A39)</f>
        <v>1293.7400579646248</v>
      </c>
      <c r="F39" s="137">
        <f>INDEX('Total Agency'!$N$13:$CS$13,1,'Yearly Summary'!A39)</f>
        <v>659.77161116243224</v>
      </c>
      <c r="G39" s="138">
        <f>INDEX('Total Agency'!$N$12:$CS$12,1,'Yearly Summary'!A39)</f>
        <v>0.2918471990714987</v>
      </c>
      <c r="H39" s="136">
        <f>INDEX('Total Agency'!$N$14:$CS$14,1,'Yearly Summary'!A39)</f>
        <v>1.9608907629190384</v>
      </c>
      <c r="I39" s="137">
        <f>INDEX('Total Agency'!$N$34:$CS$34,1,'Yearly Summary'!A39)</f>
        <v>1348.7400579646246</v>
      </c>
      <c r="J39" s="137">
        <f>INDEX('Total Agency'!$N$43:$CS$43,1,'Yearly Summary'!A39)</f>
        <v>1030.5824988376535</v>
      </c>
      <c r="K39" s="138">
        <f>INDEX('Total Agency'!$N$44:$CS$44,1,'Yearly Summary'!A39)</f>
        <v>8.0160600683029715E-2</v>
      </c>
      <c r="L39" s="137">
        <f>INDEX('Total Agency'!$N$11:$CS$11,1,'Yearly Summary'!A39)</f>
        <v>2260.6748094943919</v>
      </c>
      <c r="M39" s="137">
        <f>INDEX('Total Agency'!$N$40:$CS$40,1,'Yearly Summary'!A39)</f>
        <v>13174.629317775247</v>
      </c>
      <c r="N39" s="137">
        <f>INDEX('Total Agency'!$N$55:$CS$55,1,'Yearly Summary'!A39)</f>
        <v>3001.7602851599686</v>
      </c>
      <c r="O39" s="138">
        <f>INDEX('Total Agency'!$N$66:$CS$66,1,'Yearly Summary'!A39)</f>
        <v>0.22784400325480014</v>
      </c>
      <c r="P39" s="212">
        <f>INDEX('Total Agency'!$N$88:$CS$88,1,'Yearly Summary'!A39)</f>
        <v>1.4617330421115176</v>
      </c>
      <c r="Q39" s="137">
        <f>INDEX('Total Agency'!$N$77:$CS$77,1,'Yearly Summary'!A39)</f>
        <v>4387.7721933164175</v>
      </c>
      <c r="R39" s="136">
        <f>INDEX('Total Agency'!$N$99:$CS$99,1,'Yearly Summary'!A39)</f>
        <v>16.032963006433</v>
      </c>
      <c r="S39" s="137">
        <f>INDEX('Total Agency'!$N$29:$CS$29,1,'Yearly Summary'!A39)</f>
        <v>70348.989256097513</v>
      </c>
      <c r="T39" s="136">
        <f>INDEX('Total Agency'!$N$110:$CS$110,1,'Yearly Summary'!A39)</f>
        <v>23.435911789454735</v>
      </c>
      <c r="U39" s="136">
        <f>INDEX('Total Agency'!$N$121:$CS$121,1,'Yearly Summary'!A39)</f>
        <v>5.3397319620357333</v>
      </c>
      <c r="V39" s="381"/>
      <c r="W39" s="381"/>
    </row>
    <row r="40" spans="1:24" x14ac:dyDescent="0.25">
      <c r="A40" s="135">
        <v>23</v>
      </c>
      <c r="B40" s="130">
        <v>11</v>
      </c>
      <c r="C40" s="137">
        <f>INDEX('Total Agency'!$N$42:$CS$42,1,A40)</f>
        <v>13174.629317775245</v>
      </c>
      <c r="D40" s="137">
        <f>INDEX('Total Agency'!$N$8:$CS$8,1,'Yearly Summary'!A40)</f>
        <v>45</v>
      </c>
      <c r="E40" s="137">
        <f>INDEX('Total Agency'!$N$15:$CS$15,1,'Yearly Summary'!A40)</f>
        <v>1539.0841279619865</v>
      </c>
      <c r="F40" s="137">
        <f>INDEX('Total Agency'!$N$13:$CS$13,1,'Yearly Summary'!A40)</f>
        <v>784.23233302683741</v>
      </c>
      <c r="G40" s="138">
        <f>INDEX('Total Agency'!$N$12:$CS$12,1,'Yearly Summary'!A40)</f>
        <v>0.32943032963412705</v>
      </c>
      <c r="H40" s="136">
        <f>INDEX('Total Agency'!$N$14:$CS$14,1,'Yearly Summary'!A40)</f>
        <v>1.9625359260841866</v>
      </c>
      <c r="I40" s="137">
        <f>INDEX('Total Agency'!$N$34:$CS$34,1,'Yearly Summary'!A40)</f>
        <v>1584.0841279619865</v>
      </c>
      <c r="J40" s="137">
        <f>INDEX('Total Agency'!$N$43:$CS$43,1,'Yearly Summary'!A40)</f>
        <v>986.59264978515421</v>
      </c>
      <c r="K40" s="138">
        <f>INDEX('Total Agency'!$N$44:$CS$44,1,'Yearly Summary'!A40)</f>
        <v>7.4885799515743548E-2</v>
      </c>
      <c r="L40" s="137">
        <f>INDEX('Total Agency'!$N$11:$CS$11,1,'Yearly Summary'!A40)</f>
        <v>2380.5711328942421</v>
      </c>
      <c r="M40" s="137">
        <f>INDEX('Total Agency'!$N$40:$CS$40,1,'Yearly Summary'!A40)</f>
        <v>13772.12079595208</v>
      </c>
      <c r="N40" s="137">
        <f>INDEX('Total Agency'!$N$55:$CS$55,1,'Yearly Summary'!A40)</f>
        <v>3174.6181719923029</v>
      </c>
      <c r="O40" s="138">
        <f>INDEX('Total Agency'!$N$66:$CS$66,1,'Yearly Summary'!A40)</f>
        <v>0.23051047976034242</v>
      </c>
      <c r="P40" s="212">
        <f>INDEX('Total Agency'!$N$88:$CS$88,1,'Yearly Summary'!A40)</f>
        <v>1.5267788353612097</v>
      </c>
      <c r="Q40" s="137">
        <f>INDEX('Total Agency'!$N$77:$CS$77,1,'Yearly Summary'!A40)</f>
        <v>4846.9398353509405</v>
      </c>
      <c r="R40" s="136">
        <f>INDEX('Total Agency'!$N$99:$CS$99,1,'Yearly Summary'!A40)</f>
        <v>16.089004853403338</v>
      </c>
      <c r="S40" s="137">
        <f>INDEX('Total Agency'!$N$29:$CS$29,1,'Yearly Summary'!A40)</f>
        <v>77982.43853511526</v>
      </c>
      <c r="T40" s="136">
        <f>INDEX('Total Agency'!$N$110:$CS$110,1,'Yearly Summary'!A40)</f>
        <v>24.564352092199996</v>
      </c>
      <c r="U40" s="136">
        <f>INDEX('Total Agency'!$N$121:$CS$121,1,'Yearly Summary'!A40)</f>
        <v>5.6623405857749924</v>
      </c>
      <c r="V40" s="381"/>
      <c r="W40" s="381"/>
    </row>
    <row r="41" spans="1:24" x14ac:dyDescent="0.25">
      <c r="A41" s="135">
        <v>24</v>
      </c>
      <c r="B41" s="130">
        <v>12</v>
      </c>
      <c r="C41" s="137">
        <f>INDEX('Total Agency'!$N$42:$CS$42,1,A41)</f>
        <v>13772.12079595208</v>
      </c>
      <c r="D41" s="137">
        <f>INDEX('Total Agency'!$N$8:$CS$8,1,'Yearly Summary'!A41)</f>
        <v>45</v>
      </c>
      <c r="E41" s="137">
        <f>INDEX('Total Agency'!$N$15:$CS$15,1,'Yearly Summary'!A41)</f>
        <v>1796.0022303166488</v>
      </c>
      <c r="F41" s="137">
        <f>INDEX('Total Agency'!$N$13:$CS$13,1,'Yearly Summary'!A41)</f>
        <v>846.68432047839724</v>
      </c>
      <c r="G41" s="138">
        <f>INDEX('Total Agency'!$N$12:$CS$12,1,'Yearly Summary'!A41)</f>
        <v>0.3375351813234837</v>
      </c>
      <c r="H41" s="136">
        <f>INDEX('Total Agency'!$N$14:$CS$14,1,'Yearly Summary'!A41)</f>
        <v>2.1212182473178007</v>
      </c>
      <c r="I41" s="137">
        <f>INDEX('Total Agency'!$N$34:$CS$34,1,'Yearly Summary'!A41)</f>
        <v>1841.0022303166488</v>
      </c>
      <c r="J41" s="137">
        <f>INDEX('Total Agency'!$N$43:$CS$43,1,'Yearly Summary'!A41)</f>
        <v>871.45225724515694</v>
      </c>
      <c r="K41" s="138">
        <f>INDEX('Total Agency'!$N$44:$CS$44,1,'Yearly Summary'!A41)</f>
        <v>6.3276547610684283E-2</v>
      </c>
      <c r="L41" s="137">
        <f>INDEX('Total Agency'!$N$11:$CS$11,1,'Yearly Summary'!A41)</f>
        <v>2508.4328014594726</v>
      </c>
      <c r="M41" s="137">
        <f>INDEX('Total Agency'!$N$40:$CS$40,1,'Yearly Summary'!A41)</f>
        <v>14741.670769023571</v>
      </c>
      <c r="N41" s="137">
        <f>INDEX('Total Agency'!$N$55:$CS$55,1,'Yearly Summary'!A41)</f>
        <v>3445.3602368077322</v>
      </c>
      <c r="O41" s="138">
        <f>INDEX('Total Agency'!$N$66:$CS$66,1,'Yearly Summary'!A41)</f>
        <v>0.2337157226470836</v>
      </c>
      <c r="P41" s="212">
        <f>INDEX('Total Agency'!$N$88:$CS$88,1,'Yearly Summary'!A41)</f>
        <v>1.5853491003332512</v>
      </c>
      <c r="Q41" s="137">
        <f>INDEX('Total Agency'!$N$77:$CS$77,1,'Yearly Summary'!A41)</f>
        <v>5462.0987517470958</v>
      </c>
      <c r="R41" s="136">
        <f>INDEX('Total Agency'!$N$99:$CS$99,1,'Yearly Summary'!A41)</f>
        <v>15.984195138035355</v>
      </c>
      <c r="S41" s="137">
        <f>INDEX('Total Agency'!$N$29:$CS$29,1,'Yearly Summary'!A41)</f>
        <v>87307.252311144912</v>
      </c>
      <c r="T41" s="136">
        <f>INDEX('Total Agency'!$N$110:$CS$110,1,'Yearly Summary'!A41)</f>
        <v>25.340529381635481</v>
      </c>
      <c r="U41" s="136">
        <f>INDEX('Total Agency'!$N$121:$CS$121,1,'Yearly Summary'!A41)</f>
        <v>5.9224801366885904</v>
      </c>
      <c r="V41" s="381"/>
      <c r="W41" s="381"/>
    </row>
    <row r="42" spans="1:24" s="1" customFormat="1" ht="45" x14ac:dyDescent="0.25">
      <c r="B42" s="139" t="s">
        <v>90</v>
      </c>
      <c r="C42" s="142">
        <f>C41</f>
        <v>13772.12079595208</v>
      </c>
      <c r="D42" s="142">
        <f>SUM(D30:D41)</f>
        <v>550</v>
      </c>
      <c r="E42" s="142">
        <f>SUM(E30:E41)</f>
        <v>14832.93032320885</v>
      </c>
      <c r="F42" s="142">
        <f>SUM(F30:F41)</f>
        <v>7506.1879405933696</v>
      </c>
      <c r="G42" s="140">
        <f>SUM(F30:F41)/SUM(L30:L41)</f>
        <v>0.29497624576059656</v>
      </c>
      <c r="H42" s="141">
        <f>E42/F42</f>
        <v>1.9760936497463046</v>
      </c>
      <c r="I42" s="142">
        <f>SUM(I30:I41)</f>
        <v>15382.93032320885</v>
      </c>
      <c r="J42" s="142">
        <f>SUM(J30:J41)</f>
        <v>10886.183253170277</v>
      </c>
      <c r="K42" s="140">
        <f>SUM(J30:J41)/SUM(C30:C41)</f>
        <v>7.9992316692111987E-2</v>
      </c>
      <c r="L42" s="142">
        <f>L41</f>
        <v>2508.4328014594726</v>
      </c>
      <c r="M42" s="142">
        <f>M41</f>
        <v>14741.670769023571</v>
      </c>
      <c r="N42" s="142">
        <f>SUM(N30:N41)</f>
        <v>29395.952996976965</v>
      </c>
      <c r="O42" s="140">
        <f>N42/SUM(M30:M41)</f>
        <v>0.20909422924719515</v>
      </c>
      <c r="P42" s="213">
        <f>Q42/N42</f>
        <v>1.4838163748627737</v>
      </c>
      <c r="Q42" s="142">
        <f>SUM(Q30:Q41)</f>
        <v>43618.19641161085</v>
      </c>
      <c r="R42" s="141">
        <f>S42/Q42</f>
        <v>16.051940334403685</v>
      </c>
      <c r="S42" s="142">
        <f>SUM(S30:S41)</f>
        <v>700156.68629347836</v>
      </c>
      <c r="T42" s="141">
        <f>S42/N42</f>
        <v>23.81813191650842</v>
      </c>
      <c r="U42" s="141">
        <f>S42/SUM(M30:M41)</f>
        <v>4.9802339351903466</v>
      </c>
      <c r="V42" s="384"/>
      <c r="W42" s="384"/>
      <c r="X42" s="227"/>
    </row>
    <row r="44" spans="1:24" ht="38.25" x14ac:dyDescent="0.25">
      <c r="B44" s="131">
        <v>2018</v>
      </c>
      <c r="C44" s="207" t="s">
        <v>76</v>
      </c>
      <c r="D44" s="207" t="s">
        <v>77</v>
      </c>
      <c r="E44" s="207" t="s">
        <v>78</v>
      </c>
      <c r="F44" s="207" t="s">
        <v>70</v>
      </c>
      <c r="G44" s="209" t="s">
        <v>71</v>
      </c>
      <c r="H44" s="205" t="s">
        <v>88</v>
      </c>
      <c r="I44" s="207" t="s">
        <v>84</v>
      </c>
      <c r="J44" s="207" t="s">
        <v>85</v>
      </c>
      <c r="K44" s="209" t="s">
        <v>87</v>
      </c>
      <c r="L44" s="207" t="s">
        <v>79</v>
      </c>
      <c r="M44" s="207" t="s">
        <v>80</v>
      </c>
      <c r="N44" s="207" t="s">
        <v>81</v>
      </c>
      <c r="O44" s="209" t="s">
        <v>11</v>
      </c>
      <c r="P44" s="211" t="s">
        <v>82</v>
      </c>
      <c r="Q44" s="207" t="s">
        <v>83</v>
      </c>
      <c r="R44" s="205" t="s">
        <v>14</v>
      </c>
      <c r="S44" s="207" t="s">
        <v>0</v>
      </c>
      <c r="T44" s="205" t="s">
        <v>15</v>
      </c>
      <c r="U44" s="205" t="s">
        <v>86</v>
      </c>
      <c r="V44" s="382"/>
      <c r="W44" s="382"/>
      <c r="X44" s="225"/>
    </row>
    <row r="45" spans="1:24" x14ac:dyDescent="0.25">
      <c r="A45" s="135">
        <v>25</v>
      </c>
      <c r="B45" s="130">
        <v>1</v>
      </c>
      <c r="C45" s="137">
        <f>INDEX('Total Agency'!$N$42:$CS$42,1,A45)</f>
        <v>14741.670769023571</v>
      </c>
      <c r="D45" s="137">
        <f>INDEX('Total Agency'!$N$8:$CS$8,1,'Yearly Summary'!A45)</f>
        <v>20</v>
      </c>
      <c r="E45" s="137">
        <f>INDEX('Total Agency'!$N$15:$CS$15,1,'Yearly Summary'!A45)</f>
        <v>515.05978658248364</v>
      </c>
      <c r="F45" s="137">
        <f>INDEX('Total Agency'!$N$13:$CS$13,1,'Yearly Summary'!A45)</f>
        <v>343.37319105498904</v>
      </c>
      <c r="G45" s="138">
        <f>INDEX('Total Agency'!$N$12:$CS$12,1,'Yearly Summary'!A45)</f>
        <v>0.15</v>
      </c>
      <c r="H45" s="136">
        <f>INDEX('Total Agency'!$N$14:$CS$14,1,'Yearly Summary'!A45)</f>
        <v>1.5000000000000002</v>
      </c>
      <c r="I45" s="137">
        <f>INDEX('Total Agency'!$N$34:$CS$34,1,'Yearly Summary'!A45)</f>
        <v>535.05978658248364</v>
      </c>
      <c r="J45" s="137">
        <f>INDEX('Total Agency'!$N$43:$CS$43,1,'Yearly Summary'!A45)</f>
        <v>1671.7429730438544</v>
      </c>
      <c r="K45" s="138">
        <f>INDEX('Total Agency'!$N$44:$CS$44,1,'Yearly Summary'!A45)</f>
        <v>0.11340254434094812</v>
      </c>
      <c r="L45" s="137">
        <f>INDEX('Total Agency'!$N$11:$CS$11,1,'Yearly Summary'!A45)</f>
        <v>2289.1546070332602</v>
      </c>
      <c r="M45" s="137">
        <f>INDEX('Total Agency'!$N$40:$CS$40,1,'Yearly Summary'!A45)</f>
        <v>13604.9875825622</v>
      </c>
      <c r="N45" s="137">
        <f>INDEX('Total Agency'!$N$55:$CS$55,1,'Yearly Summary'!A45)</f>
        <v>1582.9374466831032</v>
      </c>
      <c r="O45" s="138">
        <f>INDEX('Total Agency'!$N$66:$CS$66,1,'Yearly Summary'!A45)</f>
        <v>0.116349789889701</v>
      </c>
      <c r="P45" s="212">
        <f>INDEX('Total Agency'!$N$88:$CS$88,1,'Yearly Summary'!A45)</f>
        <v>1.2778620962690843</v>
      </c>
      <c r="Q45" s="137">
        <f>INDEX('Total Agency'!$N$77:$CS$77,1,'Yearly Summary'!A45)</f>
        <v>2022.7757638813021</v>
      </c>
      <c r="R45" s="136">
        <f>INDEX('Total Agency'!$N$99:$CS$99,1,'Yearly Summary'!A45)</f>
        <v>16.967425855815126</v>
      </c>
      <c r="S45" s="137">
        <f>INDEX('Total Agency'!$N$29:$CS$29,1,'Yearly Summary'!A45)</f>
        <v>34321.297796595798</v>
      </c>
      <c r="T45" s="136">
        <f>INDEX('Total Agency'!$N$110:$CS$110,1,'Yearly Summary'!A45)</f>
        <v>21.682030372402178</v>
      </c>
      <c r="U45" s="136">
        <f>INDEX('Total Agency'!$N$121:$CS$121,1,'Yearly Summary'!A45)</f>
        <v>2.5226996782111093</v>
      </c>
      <c r="V45" s="381"/>
      <c r="W45" s="381"/>
    </row>
    <row r="46" spans="1:24" x14ac:dyDescent="0.25">
      <c r="A46" s="135">
        <v>26</v>
      </c>
      <c r="B46" s="130">
        <v>2</v>
      </c>
      <c r="C46" s="137">
        <f>INDEX('Total Agency'!$N$42:$CS$42,1,A46)</f>
        <v>13604.987582562198</v>
      </c>
      <c r="D46" s="137">
        <f>INDEX('Total Agency'!$N$8:$CS$8,1,'Yearly Summary'!A46)</f>
        <v>20</v>
      </c>
      <c r="E46" s="137">
        <f>INDEX('Total Agency'!$N$15:$CS$15,1,'Yearly Summary'!A46)</f>
        <v>537.01642889980712</v>
      </c>
      <c r="F46" s="137">
        <f>INDEX('Total Agency'!$N$13:$CS$13,1,'Yearly Summary'!A46)</f>
        <v>358.01095259987142</v>
      </c>
      <c r="G46" s="138">
        <f>INDEX('Total Agency'!$N$12:$CS$12,1,'Yearly Summary'!A46)</f>
        <v>0.15000000000000002</v>
      </c>
      <c r="H46" s="136">
        <f>INDEX('Total Agency'!$N$14:$CS$14,1,'Yearly Summary'!A46)</f>
        <v>1.5</v>
      </c>
      <c r="I46" s="137">
        <f>INDEX('Total Agency'!$N$34:$CS$34,1,'Yearly Summary'!A46)</f>
        <v>557.01642889980712</v>
      </c>
      <c r="J46" s="137">
        <f>INDEX('Total Agency'!$N$43:$CS$43,1,'Yearly Summary'!A46)</f>
        <v>1273.3133735574138</v>
      </c>
      <c r="K46" s="138">
        <f>INDEX('Total Agency'!$N$44:$CS$44,1,'Yearly Summary'!A46)</f>
        <v>9.3591660104816746E-2</v>
      </c>
      <c r="L46" s="137">
        <f>INDEX('Total Agency'!$N$11:$CS$11,1,'Yearly Summary'!A46)</f>
        <v>2386.7396839991425</v>
      </c>
      <c r="M46" s="137">
        <f>INDEX('Total Agency'!$N$40:$CS$40,1,'Yearly Summary'!A46)</f>
        <v>12888.690637904594</v>
      </c>
      <c r="N46" s="137">
        <f>INDEX('Total Agency'!$N$55:$CS$55,1,'Yearly Summary'!A46)</f>
        <v>1449.3709552794019</v>
      </c>
      <c r="O46" s="138">
        <f>INDEX('Total Agency'!$N$66:$CS$66,1,'Yearly Summary'!A46)</f>
        <v>0.11245292450552885</v>
      </c>
      <c r="P46" s="212">
        <f>INDEX('Total Agency'!$N$88:$CS$88,1,'Yearly Summary'!A46)</f>
        <v>1.2868391818636229</v>
      </c>
      <c r="Q46" s="137">
        <f>INDEX('Total Agency'!$N$77:$CS$77,1,'Yearly Summary'!A46)</f>
        <v>1865.107334308643</v>
      </c>
      <c r="R46" s="136">
        <f>INDEX('Total Agency'!$N$99:$CS$99,1,'Yearly Summary'!A46)</f>
        <v>17.291727596242325</v>
      </c>
      <c r="S46" s="137">
        <f>INDEX('Total Agency'!$N$29:$CS$29,1,'Yearly Summary'!A46)</f>
        <v>32250.92796261872</v>
      </c>
      <c r="T46" s="136">
        <f>INDEX('Total Agency'!$N$110:$CS$110,1,'Yearly Summary'!A46)</f>
        <v>22.251672592957103</v>
      </c>
      <c r="U46" s="136">
        <f>INDEX('Total Agency'!$N$121:$CS$121,1,'Yearly Summary'!A46)</f>
        <v>2.5022656582175506</v>
      </c>
      <c r="V46" s="381"/>
      <c r="W46" s="381"/>
    </row>
    <row r="47" spans="1:24" x14ac:dyDescent="0.25">
      <c r="A47" s="135">
        <v>27</v>
      </c>
      <c r="B47" s="130">
        <v>3</v>
      </c>
      <c r="C47" s="137">
        <f>INDEX('Total Agency'!$N$42:$CS$42,1,A47)</f>
        <v>12888.690637904592</v>
      </c>
      <c r="D47" s="137">
        <f>INDEX('Total Agency'!$N$8:$CS$8,1,'Yearly Summary'!A47)</f>
        <v>60</v>
      </c>
      <c r="E47" s="137">
        <f>INDEX('Total Agency'!$N$15:$CS$15,1,'Yearly Summary'!A47)</f>
        <v>1664.5412856817002</v>
      </c>
      <c r="F47" s="137">
        <f>INDEX('Total Agency'!$N$13:$CS$13,1,'Yearly Summary'!A47)</f>
        <v>832.27064284085009</v>
      </c>
      <c r="G47" s="138">
        <f>INDEX('Total Agency'!$N$12:$CS$12,1,'Yearly Summary'!A47)</f>
        <v>0.32918257180423233</v>
      </c>
      <c r="H47" s="136">
        <f>INDEX('Total Agency'!$N$14:$CS$14,1,'Yearly Summary'!A47)</f>
        <v>2</v>
      </c>
      <c r="I47" s="137">
        <f>INDEX('Total Agency'!$N$34:$CS$34,1,'Yearly Summary'!A47)</f>
        <v>1724.5412856817002</v>
      </c>
      <c r="J47" s="137">
        <f>INDEX('Total Agency'!$N$43:$CS$43,1,'Yearly Summary'!A47)</f>
        <v>1281.0984178641611</v>
      </c>
      <c r="K47" s="138">
        <f>INDEX('Total Agency'!$N$44:$CS$44,1,'Yearly Summary'!A47)</f>
        <v>9.9397095783845937E-2</v>
      </c>
      <c r="L47" s="137">
        <f>INDEX('Total Agency'!$N$11:$CS$11,1,'Yearly Summary'!A47)</f>
        <v>2528.2949770980235</v>
      </c>
      <c r="M47" s="137">
        <f>INDEX('Total Agency'!$N$40:$CS$40,1,'Yearly Summary'!A47)</f>
        <v>13332.133505722133</v>
      </c>
      <c r="N47" s="137">
        <f>INDEX('Total Agency'!$N$55:$CS$55,1,'Yearly Summary'!A47)</f>
        <v>2921.5791679013128</v>
      </c>
      <c r="O47" s="138">
        <f>INDEX('Total Agency'!$N$66:$CS$66,1,'Yearly Summary'!A47)</f>
        <v>0.21913815719347357</v>
      </c>
      <c r="P47" s="212">
        <f>INDEX('Total Agency'!$N$88:$CS$88,1,'Yearly Summary'!A47)</f>
        <v>1.4362270487018023</v>
      </c>
      <c r="Q47" s="137">
        <f>INDEX('Total Agency'!$N$77:$CS$77,1,'Yearly Summary'!A47)</f>
        <v>4196.0510258635695</v>
      </c>
      <c r="R47" s="136">
        <f>INDEX('Total Agency'!$N$99:$CS$99,1,'Yearly Summary'!A47)</f>
        <v>16.845463532862691</v>
      </c>
      <c r="S47" s="137">
        <f>INDEX('Total Agency'!$N$29:$CS$29,1,'Yearly Summary'!A47)</f>
        <v>70684.424538215841</v>
      </c>
      <c r="T47" s="136">
        <f>INDEX('Total Agency'!$N$110:$CS$110,1,'Yearly Summary'!A47)</f>
        <v>24.193910373817214</v>
      </c>
      <c r="U47" s="136">
        <f>INDEX('Total Agency'!$N$121:$CS$121,1,'Yearly Summary'!A47)</f>
        <v>5.3018089346223682</v>
      </c>
      <c r="V47" s="381"/>
      <c r="W47" s="381"/>
    </row>
    <row r="48" spans="1:24" x14ac:dyDescent="0.25">
      <c r="A48" s="135">
        <v>28</v>
      </c>
      <c r="B48" s="130">
        <v>4</v>
      </c>
      <c r="C48" s="137">
        <f>INDEX('Total Agency'!$N$42:$CS$42,1,A48)</f>
        <v>13332.133505722135</v>
      </c>
      <c r="D48" s="137">
        <f>INDEX('Total Agency'!$N$8:$CS$8,1,'Yearly Summary'!A48)</f>
        <v>60</v>
      </c>
      <c r="E48" s="137">
        <f>INDEX('Total Agency'!$N$15:$CS$15,1,'Yearly Summary'!A48)</f>
        <v>1494.0072459593921</v>
      </c>
      <c r="F48" s="137">
        <f>INDEX('Total Agency'!$N$13:$CS$13,1,'Yearly Summary'!A48)</f>
        <v>747.00362297969605</v>
      </c>
      <c r="G48" s="138">
        <f>INDEX('Total Agency'!$N$12:$CS$12,1,'Yearly Summary'!A48)</f>
        <v>0.30835345119331553</v>
      </c>
      <c r="H48" s="136">
        <f>INDEX('Total Agency'!$N$14:$CS$14,1,'Yearly Summary'!A48)</f>
        <v>2</v>
      </c>
      <c r="I48" s="137">
        <f>INDEX('Total Agency'!$N$34:$CS$34,1,'Yearly Summary'!A48)</f>
        <v>1554.0072459593921</v>
      </c>
      <c r="J48" s="137">
        <f>INDEX('Total Agency'!$N$43:$CS$43,1,'Yearly Summary'!A48)</f>
        <v>1292.5559098714639</v>
      </c>
      <c r="K48" s="138">
        <f>INDEX('Total Agency'!$N$44:$CS$44,1,'Yearly Summary'!A48)</f>
        <v>9.6950417524449523E-2</v>
      </c>
      <c r="L48" s="137">
        <f>INDEX('Total Agency'!$N$11:$CS$11,1,'Yearly Summary'!A48)</f>
        <v>2422.5563880956151</v>
      </c>
      <c r="M48" s="137">
        <f>INDEX('Total Agency'!$N$40:$CS$40,1,'Yearly Summary'!A48)</f>
        <v>13593.584841810061</v>
      </c>
      <c r="N48" s="137">
        <f>INDEX('Total Agency'!$N$55:$CS$55,1,'Yearly Summary'!A48)</f>
        <v>2952.1925253690551</v>
      </c>
      <c r="O48" s="138">
        <f>INDEX('Total Agency'!$N$66:$CS$66,1,'Yearly Summary'!A48)</f>
        <v>0.21717542206298204</v>
      </c>
      <c r="P48" s="212">
        <f>INDEX('Total Agency'!$N$88:$CS$88,1,'Yearly Summary'!A48)</f>
        <v>1.4338160443113994</v>
      </c>
      <c r="Q48" s="137">
        <f>INDEX('Total Agency'!$N$77:$CS$77,1,'Yearly Summary'!A48)</f>
        <v>4232.9010087703391</v>
      </c>
      <c r="R48" s="136">
        <f>INDEX('Total Agency'!$N$99:$CS$99,1,'Yearly Summary'!A48)</f>
        <v>16.631898843533289</v>
      </c>
      <c r="S48" s="137">
        <f>INDEX('Total Agency'!$N$29:$CS$29,1,'Yearly Summary'!A48)</f>
        <v>70401.181392558297</v>
      </c>
      <c r="T48" s="136">
        <f>INDEX('Total Agency'!$N$110:$CS$110,1,'Yearly Summary'!A48)</f>
        <v>23.84708340922224</v>
      </c>
      <c r="U48" s="136">
        <f>INDEX('Total Agency'!$N$121:$CS$121,1,'Yearly Summary'!A48)</f>
        <v>5.1790004043689768</v>
      </c>
      <c r="V48" s="381"/>
      <c r="W48" s="381"/>
    </row>
    <row r="49" spans="1:24" x14ac:dyDescent="0.25">
      <c r="A49" s="135">
        <v>29</v>
      </c>
      <c r="B49" s="130">
        <v>5</v>
      </c>
      <c r="C49" s="137">
        <f>INDEX('Total Agency'!$N$42:$CS$42,1,A49)</f>
        <v>13593.584841810061</v>
      </c>
      <c r="D49" s="137">
        <f>INDEX('Total Agency'!$N$8:$CS$8,1,'Yearly Summary'!A49)</f>
        <v>55</v>
      </c>
      <c r="E49" s="137">
        <f>INDEX('Total Agency'!$N$15:$CS$15,1,'Yearly Summary'!A49)</f>
        <v>1717.062062433153</v>
      </c>
      <c r="F49" s="137">
        <f>INDEX('Total Agency'!$N$13:$CS$13,1,'Yearly Summary'!A49)</f>
        <v>858.53103121657648</v>
      </c>
      <c r="G49" s="138">
        <f>INDEX('Total Agency'!$N$12:$CS$12,1,'Yearly Summary'!A49)</f>
        <v>0.33741061672598316</v>
      </c>
      <c r="H49" s="136">
        <f>INDEX('Total Agency'!$N$14:$CS$14,1,'Yearly Summary'!A49)</f>
        <v>2</v>
      </c>
      <c r="I49" s="137">
        <f>INDEX('Total Agency'!$N$34:$CS$34,1,'Yearly Summary'!A49)</f>
        <v>1772.062062433153</v>
      </c>
      <c r="J49" s="137">
        <f>INDEX('Total Agency'!$N$43:$CS$43,1,'Yearly Summary'!A49)</f>
        <v>1287.3934305154908</v>
      </c>
      <c r="K49" s="138">
        <f>INDEX('Total Agency'!$N$44:$CS$44,1,'Yearly Summary'!A49)</f>
        <v>9.470595472033462E-2</v>
      </c>
      <c r="L49" s="137">
        <f>INDEX('Total Agency'!$N$11:$CS$11,1,'Yearly Summary'!A49)</f>
        <v>2544.4695236540347</v>
      </c>
      <c r="M49" s="137">
        <f>INDEX('Total Agency'!$N$40:$CS$40,1,'Yearly Summary'!A49)</f>
        <v>14078.253473727724</v>
      </c>
      <c r="N49" s="137">
        <f>INDEX('Total Agency'!$N$55:$CS$55,1,'Yearly Summary'!A49)</f>
        <v>3116.1239692344175</v>
      </c>
      <c r="O49" s="138">
        <f>INDEX('Total Agency'!$N$66:$CS$66,1,'Yearly Summary'!A49)</f>
        <v>0.22134307888756258</v>
      </c>
      <c r="P49" s="212">
        <f>INDEX('Total Agency'!$N$88:$CS$88,1,'Yearly Summary'!A49)</f>
        <v>1.5615250801310403</v>
      </c>
      <c r="Q49" s="137">
        <f>INDEX('Total Agency'!$N$77:$CS$77,1,'Yearly Summary'!A49)</f>
        <v>4865.9057307570292</v>
      </c>
      <c r="R49" s="136">
        <f>INDEX('Total Agency'!$N$99:$CS$99,1,'Yearly Summary'!A49)</f>
        <v>16.725604269828892</v>
      </c>
      <c r="S49" s="137">
        <f>INDEX('Total Agency'!$N$29:$CS$29,1,'Yearly Summary'!A49)</f>
        <v>81385.213666934636</v>
      </c>
      <c r="T49" s="136">
        <f>INDEX('Total Agency'!$N$110:$CS$110,1,'Yearly Summary'!A49)</f>
        <v>26.11745054768463</v>
      </c>
      <c r="U49" s="136">
        <f>INDEX('Total Agency'!$N$121:$CS$121,1,'Yearly Summary'!A49)</f>
        <v>5.7809169169181729</v>
      </c>
      <c r="V49" s="381"/>
      <c r="W49" s="381"/>
    </row>
    <row r="50" spans="1:24" x14ac:dyDescent="0.25">
      <c r="A50" s="135">
        <v>30</v>
      </c>
      <c r="B50" s="130">
        <v>6</v>
      </c>
      <c r="C50" s="137">
        <f>INDEX('Total Agency'!$N$42:$CS$42,1,A50)</f>
        <v>14078.253473727724</v>
      </c>
      <c r="D50" s="137">
        <f>INDEX('Total Agency'!$N$8:$CS$8,1,'Yearly Summary'!A50)</f>
        <v>55</v>
      </c>
      <c r="E50" s="137">
        <f>INDEX('Total Agency'!$N$15:$CS$15,1,'Yearly Summary'!A50)</f>
        <v>1868.8874177449056</v>
      </c>
      <c r="F50" s="137">
        <f>INDEX('Total Agency'!$N$13:$CS$13,1,'Yearly Summary'!A50)</f>
        <v>934.44370887245282</v>
      </c>
      <c r="G50" s="138">
        <f>INDEX('Total Agency'!$N$12:$CS$12,1,'Yearly Summary'!A50)</f>
        <v>0.35</v>
      </c>
      <c r="H50" s="136">
        <f>INDEX('Total Agency'!$N$14:$CS$14,1,'Yearly Summary'!A50)</f>
        <v>2</v>
      </c>
      <c r="I50" s="137">
        <f>INDEX('Total Agency'!$N$34:$CS$34,1,'Yearly Summary'!A50)</f>
        <v>1923.8874177449056</v>
      </c>
      <c r="J50" s="137">
        <f>INDEX('Total Agency'!$N$43:$CS$43,1,'Yearly Summary'!A50)</f>
        <v>1248.4505486817543</v>
      </c>
      <c r="K50" s="138">
        <f>INDEX('Total Agency'!$N$44:$CS$44,1,'Yearly Summary'!A50)</f>
        <v>8.8679362891964056E-2</v>
      </c>
      <c r="L50" s="137">
        <f>INDEX('Total Agency'!$N$11:$CS$11,1,'Yearly Summary'!A50)</f>
        <v>2669.8391682070082</v>
      </c>
      <c r="M50" s="137">
        <f>INDEX('Total Agency'!$N$40:$CS$40,1,'Yearly Summary'!A50)</f>
        <v>14753.690342790875</v>
      </c>
      <c r="N50" s="137">
        <f>INDEX('Total Agency'!$N$55:$CS$55,1,'Yearly Summary'!A50)</f>
        <v>3307.6829308667025</v>
      </c>
      <c r="O50" s="138">
        <f>INDEX('Total Agency'!$N$66:$CS$66,1,'Yearly Summary'!A50)</f>
        <v>0.22419359861940863</v>
      </c>
      <c r="P50" s="212">
        <f>INDEX('Total Agency'!$N$88:$CS$88,1,'Yearly Summary'!A50)</f>
        <v>1.606036560162319</v>
      </c>
      <c r="Q50" s="137">
        <f>INDEX('Total Agency'!$N$77:$CS$77,1,'Yearly Summary'!A50)</f>
        <v>5312.2597163967766</v>
      </c>
      <c r="R50" s="136">
        <f>INDEX('Total Agency'!$N$99:$CS$99,1,'Yearly Summary'!A50)</f>
        <v>16.601186445848253</v>
      </c>
      <c r="S50" s="137">
        <f>INDEX('Total Agency'!$N$29:$CS$29,1,'Yearly Summary'!A50)</f>
        <v>88189.814000671846</v>
      </c>
      <c r="T50" s="136">
        <f>INDEX('Total Agency'!$N$110:$CS$110,1,'Yearly Summary'!A50)</f>
        <v>26.66211237410344</v>
      </c>
      <c r="U50" s="136">
        <f>INDEX('Total Agency'!$N$121:$CS$121,1,'Yearly Summary'!A50)</f>
        <v>5.9774749199453145</v>
      </c>
      <c r="V50" s="381"/>
      <c r="W50" s="381"/>
    </row>
    <row r="51" spans="1:24" x14ac:dyDescent="0.25">
      <c r="A51" s="135">
        <v>31</v>
      </c>
      <c r="B51" s="130">
        <v>7</v>
      </c>
      <c r="C51" s="137">
        <f>INDEX('Total Agency'!$N$42:$CS$42,1,A51)</f>
        <v>14753.690342790876</v>
      </c>
      <c r="D51" s="137">
        <f>INDEX('Total Agency'!$N$8:$CS$8,1,'Yearly Summary'!A51)</f>
        <v>55</v>
      </c>
      <c r="E51" s="137">
        <f>INDEX('Total Agency'!$N$15:$CS$15,1,'Yearly Summary'!A51)</f>
        <v>1567.4039450284586</v>
      </c>
      <c r="F51" s="137">
        <f>INDEX('Total Agency'!$N$13:$CS$13,1,'Yearly Summary'!A51)</f>
        <v>783.70197251422928</v>
      </c>
      <c r="G51" s="138">
        <f>INDEX('Total Agency'!$N$12:$CS$12,1,'Yearly Summary'!A51)</f>
        <v>0.30846930575453257</v>
      </c>
      <c r="H51" s="136">
        <f>INDEX('Total Agency'!$N$14:$CS$14,1,'Yearly Summary'!A51)</f>
        <v>2</v>
      </c>
      <c r="I51" s="137">
        <f>INDEX('Total Agency'!$N$34:$CS$34,1,'Yearly Summary'!A51)</f>
        <v>1622.4039450284586</v>
      </c>
      <c r="J51" s="137">
        <f>INDEX('Total Agency'!$N$43:$CS$43,1,'Yearly Summary'!A51)</f>
        <v>1579.7976812074448</v>
      </c>
      <c r="K51" s="138">
        <f>INDEX('Total Agency'!$N$44:$CS$44,1,'Yearly Summary'!A51)</f>
        <v>0.10707813736780672</v>
      </c>
      <c r="L51" s="137">
        <f>INDEX('Total Agency'!$N$11:$CS$11,1,'Yearly Summary'!A51)</f>
        <v>2540.6157367821475</v>
      </c>
      <c r="M51" s="137">
        <f>INDEX('Total Agency'!$N$40:$CS$40,1,'Yearly Summary'!A51)</f>
        <v>14796.296606611888</v>
      </c>
      <c r="N51" s="137">
        <f>INDEX('Total Agency'!$N$55:$CS$55,1,'Yearly Summary'!A51)</f>
        <v>3302.3978226137633</v>
      </c>
      <c r="O51" s="138">
        <f>INDEX('Total Agency'!$N$66:$CS$66,1,'Yearly Summary'!A51)</f>
        <v>0.22319083689752817</v>
      </c>
      <c r="P51" s="212">
        <f>INDEX('Total Agency'!$N$88:$CS$88,1,'Yearly Summary'!A51)</f>
        <v>1.5171172136656466</v>
      </c>
      <c r="Q51" s="137">
        <f>INDEX('Total Agency'!$N$77:$CS$77,1,'Yearly Summary'!A51)</f>
        <v>5010.1245830592907</v>
      </c>
      <c r="R51" s="136">
        <f>INDEX('Total Agency'!$N$99:$CS$99,1,'Yearly Summary'!A51)</f>
        <v>16.559040241693904</v>
      </c>
      <c r="S51" s="137">
        <f>INDEX('Total Agency'!$N$29:$CS$29,1,'Yearly Summary'!A51)</f>
        <v>82962.854586778689</v>
      </c>
      <c r="T51" s="136">
        <f>INDEX('Total Agency'!$N$110:$CS$110,1,'Yearly Summary'!A51)</f>
        <v>25.12200499245597</v>
      </c>
      <c r="U51" s="136">
        <f>INDEX('Total Agency'!$N$121:$CS$121,1,'Yearly Summary'!A51)</f>
        <v>5.6070013188101289</v>
      </c>
      <c r="V51" s="381"/>
      <c r="W51" s="381"/>
    </row>
    <row r="52" spans="1:24" x14ac:dyDescent="0.25">
      <c r="A52" s="135">
        <v>32</v>
      </c>
      <c r="B52" s="130">
        <v>8</v>
      </c>
      <c r="C52" s="137">
        <f>INDEX('Total Agency'!$N$42:$CS$42,1,A52)</f>
        <v>14796.29660661189</v>
      </c>
      <c r="D52" s="137">
        <f>INDEX('Total Agency'!$N$8:$CS$8,1,'Yearly Summary'!A52)</f>
        <v>55</v>
      </c>
      <c r="E52" s="137">
        <f>INDEX('Total Agency'!$N$15:$CS$15,1,'Yearly Summary'!A52)</f>
        <v>1801.178550273597</v>
      </c>
      <c r="F52" s="137">
        <f>INDEX('Total Agency'!$N$13:$CS$13,1,'Yearly Summary'!A52)</f>
        <v>900.58927513679851</v>
      </c>
      <c r="G52" s="138">
        <f>INDEX('Total Agency'!$N$12:$CS$12,1,'Yearly Summary'!A52)</f>
        <v>0.3372601614285351</v>
      </c>
      <c r="H52" s="136">
        <f>INDEX('Total Agency'!$N$14:$CS$14,1,'Yearly Summary'!A52)</f>
        <v>2</v>
      </c>
      <c r="I52" s="137">
        <f>INDEX('Total Agency'!$N$34:$CS$34,1,'Yearly Summary'!A52)</f>
        <v>1856.178550273597</v>
      </c>
      <c r="J52" s="137">
        <f>INDEX('Total Agency'!$N$43:$CS$43,1,'Yearly Summary'!A52)</f>
        <v>1336.129840887621</v>
      </c>
      <c r="K52" s="138">
        <f>INDEX('Total Agency'!$N$44:$CS$44,1,'Yearly Summary'!A52)</f>
        <v>9.0301639417701085E-2</v>
      </c>
      <c r="L52" s="137">
        <f>INDEX('Total Agency'!$N$11:$CS$11,1,'Yearly Summary'!A52)</f>
        <v>2670.3102771527078</v>
      </c>
      <c r="M52" s="137">
        <f>INDEX('Total Agency'!$N$40:$CS$40,1,'Yearly Summary'!A52)</f>
        <v>15316.345315997864</v>
      </c>
      <c r="N52" s="137">
        <f>INDEX('Total Agency'!$N$55:$CS$55,1,'Yearly Summary'!A52)</f>
        <v>3462.9022979037791</v>
      </c>
      <c r="O52" s="138">
        <f>INDEX('Total Agency'!$N$66:$CS$66,1,'Yearly Summary'!A52)</f>
        <v>0.22609194468126748</v>
      </c>
      <c r="P52" s="212">
        <f>INDEX('Total Agency'!$N$88:$CS$88,1,'Yearly Summary'!A52)</f>
        <v>1.6098272004459329</v>
      </c>
      <c r="Q52" s="137">
        <f>INDEX('Total Agency'!$N$77:$CS$77,1,'Yearly Summary'!A52)</f>
        <v>5574.6743116522284</v>
      </c>
      <c r="R52" s="136">
        <f>INDEX('Total Agency'!$N$99:$CS$99,1,'Yearly Summary'!A52)</f>
        <v>16.533135813475212</v>
      </c>
      <c r="S52" s="137">
        <f>INDEX('Total Agency'!$N$29:$CS$29,1,'Yearly Summary'!A52)</f>
        <v>92166.847510437743</v>
      </c>
      <c r="T52" s="136">
        <f>INDEX('Total Agency'!$N$110:$CS$110,1,'Yearly Summary'!A52)</f>
        <v>26.615491741199193</v>
      </c>
      <c r="U52" s="136">
        <f>INDEX('Total Agency'!$N$121:$CS$121,1,'Yearly Summary'!A52)</f>
        <v>6.0175482864159395</v>
      </c>
      <c r="V52" s="381"/>
      <c r="W52" s="381"/>
    </row>
    <row r="53" spans="1:24" x14ac:dyDescent="0.25">
      <c r="A53" s="135">
        <v>33</v>
      </c>
      <c r="B53" s="130">
        <v>9</v>
      </c>
      <c r="C53" s="137">
        <f>INDEX('Total Agency'!$N$42:$CS$42,1,A53)</f>
        <v>15316.34531599786</v>
      </c>
      <c r="D53" s="137">
        <f>INDEX('Total Agency'!$N$8:$CS$8,1,'Yearly Summary'!A53)</f>
        <v>55</v>
      </c>
      <c r="E53" s="137">
        <f>INDEX('Total Agency'!$N$15:$CS$15,1,'Yearly Summary'!A53)</f>
        <v>1964.5569719716245</v>
      </c>
      <c r="F53" s="137">
        <f>INDEX('Total Agency'!$N$13:$CS$13,1,'Yearly Summary'!A53)</f>
        <v>982.27848598581227</v>
      </c>
      <c r="G53" s="138">
        <f>INDEX('Total Agency'!$N$12:$CS$12,1,'Yearly Summary'!A53)</f>
        <v>0.35000000000000003</v>
      </c>
      <c r="H53" s="136">
        <f>INDEX('Total Agency'!$N$14:$CS$14,1,'Yearly Summary'!A53)</f>
        <v>2</v>
      </c>
      <c r="I53" s="137">
        <f>INDEX('Total Agency'!$N$34:$CS$34,1,'Yearly Summary'!A53)</f>
        <v>2019.5569719716245</v>
      </c>
      <c r="J53" s="137">
        <f>INDEX('Total Agency'!$N$43:$CS$43,1,'Yearly Summary'!A53)</f>
        <v>1128.6044601189315</v>
      </c>
      <c r="K53" s="138">
        <f>INDEX('Total Agency'!$N$44:$CS$44,1,'Yearly Summary'!A53)</f>
        <v>7.3686276773879525E-2</v>
      </c>
      <c r="L53" s="137">
        <f>INDEX('Total Agency'!$N$11:$CS$11,1,'Yearly Summary'!A53)</f>
        <v>2806.5099599594632</v>
      </c>
      <c r="M53" s="137">
        <f>INDEX('Total Agency'!$N$40:$CS$40,1,'Yearly Summary'!A53)</f>
        <v>16207.297827850558</v>
      </c>
      <c r="N53" s="137">
        <f>INDEX('Total Agency'!$N$55:$CS$55,1,'Yearly Summary'!A53)</f>
        <v>3703.3292317989958</v>
      </c>
      <c r="O53" s="138">
        <f>INDEX('Total Agency'!$N$66:$CS$66,1,'Yearly Summary'!A53)</f>
        <v>0.22849763551794608</v>
      </c>
      <c r="P53" s="212">
        <f>INDEX('Total Agency'!$N$88:$CS$88,1,'Yearly Summary'!A53)</f>
        <v>1.6713498758352998</v>
      </c>
      <c r="Q53" s="137">
        <f>INDEX('Total Agency'!$N$77:$CS$77,1,'Yearly Summary'!A53)</f>
        <v>6189.5588517444876</v>
      </c>
      <c r="R53" s="136">
        <f>INDEX('Total Agency'!$N$99:$CS$99,1,'Yearly Summary'!A53)</f>
        <v>16.462340833431231</v>
      </c>
      <c r="S53" s="137">
        <f>INDEX('Total Agency'!$N$29:$CS$29,1,'Yearly Summary'!A53)</f>
        <v>101894.627425999</v>
      </c>
      <c r="T53" s="136">
        <f>INDEX('Total Agency'!$N$110:$CS$110,1,'Yearly Summary'!A53)</f>
        <v>27.514331307913672</v>
      </c>
      <c r="U53" s="136">
        <f>INDEX('Total Agency'!$N$121:$CS$121,1,'Yearly Summary'!A53)</f>
        <v>6.2869596467156708</v>
      </c>
      <c r="V53" s="381"/>
      <c r="W53" s="381"/>
    </row>
    <row r="54" spans="1:24" x14ac:dyDescent="0.25">
      <c r="A54" s="135">
        <v>34</v>
      </c>
      <c r="B54" s="130">
        <v>10</v>
      </c>
      <c r="C54" s="137">
        <f>INDEX('Total Agency'!$N$42:$CS$42,1,A54)</f>
        <v>16207.297827850558</v>
      </c>
      <c r="D54" s="137">
        <f>INDEX('Total Agency'!$N$8:$CS$8,1,'Yearly Summary'!A54)</f>
        <v>55</v>
      </c>
      <c r="E54" s="137">
        <f>INDEX('Total Agency'!$N$15:$CS$15,1,'Yearly Summary'!A54)</f>
        <v>1652.6227240874277</v>
      </c>
      <c r="F54" s="137">
        <f>INDEX('Total Agency'!$N$13:$CS$13,1,'Yearly Summary'!A54)</f>
        <v>826.31136204371387</v>
      </c>
      <c r="G54" s="138">
        <f>INDEX('Total Agency'!$N$12:$CS$12,1,'Yearly Summary'!A54)</f>
        <v>0.30854824333035091</v>
      </c>
      <c r="H54" s="136">
        <f>INDEX('Total Agency'!$N$14:$CS$14,1,'Yearly Summary'!A54)</f>
        <v>2</v>
      </c>
      <c r="I54" s="137">
        <f>INDEX('Total Agency'!$N$34:$CS$34,1,'Yearly Summary'!A54)</f>
        <v>1707.6227240874277</v>
      </c>
      <c r="J54" s="137">
        <f>INDEX('Total Agency'!$N$43:$CS$43,1,'Yearly Summary'!A54)</f>
        <v>1517.5984353667372</v>
      </c>
      <c r="K54" s="138">
        <f>INDEX('Total Agency'!$N$44:$CS$44,1,'Yearly Summary'!A54)</f>
        <v>9.3636733987753462E-2</v>
      </c>
      <c r="L54" s="137">
        <f>INDEX('Total Agency'!$N$11:$CS$11,1,'Yearly Summary'!A54)</f>
        <v>2678.062118017031</v>
      </c>
      <c r="M54" s="137">
        <f>INDEX('Total Agency'!$N$40:$CS$40,1,'Yearly Summary'!A54)</f>
        <v>16397.322116571249</v>
      </c>
      <c r="N54" s="137">
        <f>INDEX('Total Agency'!$N$55:$CS$55,1,'Yearly Summary'!A54)</f>
        <v>3727.5015617027479</v>
      </c>
      <c r="O54" s="138">
        <f>INDEX('Total Agency'!$N$66:$CS$66,1,'Yearly Summary'!A54)</f>
        <v>0.22732379928889174</v>
      </c>
      <c r="P54" s="212">
        <f>INDEX('Total Agency'!$N$88:$CS$88,1,'Yearly Summary'!A54)</f>
        <v>1.5614482016642299</v>
      </c>
      <c r="Q54" s="137">
        <f>INDEX('Total Agency'!$N$77:$CS$77,1,'Yearly Summary'!A54)</f>
        <v>5820.300610221364</v>
      </c>
      <c r="R54" s="136">
        <f>INDEX('Total Agency'!$N$99:$CS$99,1,'Yearly Summary'!A54)</f>
        <v>16.496645766654265</v>
      </c>
      <c r="S54" s="137">
        <f>INDEX('Total Agency'!$N$29:$CS$29,1,'Yearly Summary'!A54)</f>
        <v>96015.437422263494</v>
      </c>
      <c r="T54" s="136">
        <f>INDEX('Total Agency'!$N$110:$CS$110,1,'Yearly Summary'!A54)</f>
        <v>25.758657865834131</v>
      </c>
      <c r="U54" s="136">
        <f>INDEX('Total Agency'!$N$121:$CS$121,1,'Yearly Summary'!A54)</f>
        <v>5.8555559706441098</v>
      </c>
      <c r="V54" s="381"/>
      <c r="W54" s="381"/>
    </row>
    <row r="55" spans="1:24" x14ac:dyDescent="0.25">
      <c r="A55" s="135">
        <v>35</v>
      </c>
      <c r="B55" s="130">
        <v>11</v>
      </c>
      <c r="C55" s="137">
        <f>INDEX('Total Agency'!$N$42:$CS$42,1,A55)</f>
        <v>16397.322116571246</v>
      </c>
      <c r="D55" s="137">
        <f>INDEX('Total Agency'!$N$8:$CS$8,1,'Yearly Summary'!A55)</f>
        <v>55</v>
      </c>
      <c r="E55" s="137">
        <f>INDEX('Total Agency'!$N$15:$CS$15,1,'Yearly Summary'!A55)</f>
        <v>1901.051439190926</v>
      </c>
      <c r="F55" s="137">
        <f>INDEX('Total Agency'!$N$13:$CS$13,1,'Yearly Summary'!A55)</f>
        <v>950.52571959546299</v>
      </c>
      <c r="G55" s="138">
        <f>INDEX('Total Agency'!$N$12:$CS$12,1,'Yearly Summary'!A55)</f>
        <v>0.33714338773019614</v>
      </c>
      <c r="H55" s="136">
        <f>INDEX('Total Agency'!$N$14:$CS$14,1,'Yearly Summary'!A55)</f>
        <v>2</v>
      </c>
      <c r="I55" s="137">
        <f>INDEX('Total Agency'!$N$34:$CS$34,1,'Yearly Summary'!A55)</f>
        <v>1956.051439190926</v>
      </c>
      <c r="J55" s="137">
        <f>INDEX('Total Agency'!$N$43:$CS$43,1,'Yearly Summary'!A55)</f>
        <v>1464.1188603082737</v>
      </c>
      <c r="K55" s="138">
        <f>INDEX('Total Agency'!$N$44:$CS$44,1,'Yearly Summary'!A55)</f>
        <v>8.9290120051287225E-2</v>
      </c>
      <c r="L55" s="137">
        <f>INDEX('Total Agency'!$N$11:$CS$11,1,'Yearly Summary'!A55)</f>
        <v>2819.3515109248856</v>
      </c>
      <c r="M55" s="137">
        <f>INDEX('Total Agency'!$N$40:$CS$40,1,'Yearly Summary'!A55)</f>
        <v>16889.254695453903</v>
      </c>
      <c r="N55" s="137">
        <f>INDEX('Total Agency'!$N$55:$CS$55,1,'Yearly Summary'!A55)</f>
        <v>3890.1994358491356</v>
      </c>
      <c r="O55" s="138">
        <f>INDEX('Total Agency'!$N$66:$CS$66,1,'Yearly Summary'!A55)</f>
        <v>0.23033576708960782</v>
      </c>
      <c r="P55" s="212">
        <f>INDEX('Total Agency'!$N$88:$CS$88,1,'Yearly Summary'!A55)</f>
        <v>1.6298711441915084</v>
      </c>
      <c r="Q55" s="137">
        <f>INDEX('Total Agency'!$N$77:$CS$77,1,'Yearly Summary'!A55)</f>
        <v>6340.5238056405906</v>
      </c>
      <c r="R55" s="136">
        <f>INDEX('Total Agency'!$N$99:$CS$99,1,'Yearly Summary'!A55)</f>
        <v>16.53312703482883</v>
      </c>
      <c r="S55" s="137">
        <f>INDEX('Total Agency'!$N$29:$CS$29,1,'Yearly Summary'!A55)</f>
        <v>104828.68554601222</v>
      </c>
      <c r="T55" s="136">
        <f>INDEX('Total Agency'!$N$110:$CS$110,1,'Yearly Summary'!A55)</f>
        <v>26.946866677320021</v>
      </c>
      <c r="U55" s="136">
        <f>INDEX('Total Agency'!$N$121:$CS$121,1,'Yearly Summary'!A55)</f>
        <v>6.2068272067818988</v>
      </c>
      <c r="V55" s="381"/>
      <c r="W55" s="381"/>
    </row>
    <row r="56" spans="1:24" x14ac:dyDescent="0.25">
      <c r="A56" s="135">
        <v>36</v>
      </c>
      <c r="B56" s="130">
        <v>12</v>
      </c>
      <c r="C56" s="137">
        <f>INDEX('Total Agency'!$N$42:$CS$42,1,A56)</f>
        <v>16889.254695453907</v>
      </c>
      <c r="D56" s="137">
        <f>INDEX('Total Agency'!$N$8:$CS$8,1,'Yearly Summary'!A56)</f>
        <v>55</v>
      </c>
      <c r="E56" s="137">
        <f>INDEX('Total Agency'!$N$15:$CS$15,1,'Yearly Summary'!A56)</f>
        <v>1998.8250716883831</v>
      </c>
      <c r="F56" s="137">
        <f>INDEX('Total Agency'!$N$13:$CS$13,1,'Yearly Summary'!A56)</f>
        <v>999.41253584419155</v>
      </c>
      <c r="G56" s="138">
        <f>INDEX('Total Agency'!$N$12:$CS$12,1,'Yearly Summary'!A56)</f>
        <v>0.33710455974236486</v>
      </c>
      <c r="H56" s="136">
        <f>INDEX('Total Agency'!$N$14:$CS$14,1,'Yearly Summary'!A56)</f>
        <v>2</v>
      </c>
      <c r="I56" s="137">
        <f>INDEX('Total Agency'!$N$34:$CS$34,1,'Yearly Summary'!A56)</f>
        <v>2053.8250716883831</v>
      </c>
      <c r="J56" s="137">
        <f>INDEX('Total Agency'!$N$43:$CS$43,1,'Yearly Summary'!A56)</f>
        <v>1457.1624382273258</v>
      </c>
      <c r="K56" s="138">
        <f>INDEX('Total Agency'!$N$44:$CS$44,1,'Yearly Summary'!A56)</f>
        <v>8.6277486159264991E-2</v>
      </c>
      <c r="L56" s="137">
        <f>INDEX('Total Agency'!$N$11:$CS$11,1,'Yearly Summary'!A56)</f>
        <v>2964.6959881171629</v>
      </c>
      <c r="M56" s="137">
        <f>INDEX('Total Agency'!$N$40:$CS$40,1,'Yearly Summary'!A56)</f>
        <v>17485.917328914958</v>
      </c>
      <c r="N56" s="137">
        <f>INDEX('Total Agency'!$N$55:$CS$55,1,'Yearly Summary'!A56)</f>
        <v>4070.4153048549383</v>
      </c>
      <c r="O56" s="138">
        <f>INDEX('Total Agency'!$N$66:$CS$66,1,'Yearly Summary'!A56)</f>
        <v>0.23278248594507778</v>
      </c>
      <c r="P56" s="212">
        <f>INDEX('Total Agency'!$N$88:$CS$88,1,'Yearly Summary'!A56)</f>
        <v>1.6887114722142216</v>
      </c>
      <c r="Q56" s="137">
        <f>INDEX('Total Agency'!$N$77:$CS$77,1,'Yearly Summary'!A56)</f>
        <v>6873.7570219848822</v>
      </c>
      <c r="R56" s="136">
        <f>INDEX('Total Agency'!$N$99:$CS$99,1,'Yearly Summary'!A56)</f>
        <v>16.41681669002093</v>
      </c>
      <c r="S56" s="137">
        <f>INDEX('Total Agency'!$N$29:$CS$29,1,'Yearly Summary'!A56)</f>
        <v>112845.20900166998</v>
      </c>
      <c r="T56" s="136">
        <f>INDEX('Total Agency'!$N$110:$CS$110,1,'Yearly Summary'!A56)</f>
        <v>27.723266681676247</v>
      </c>
      <c r="U56" s="136">
        <f>INDEX('Total Agency'!$N$121:$CS$121,1,'Yearly Summary'!A56)</f>
        <v>6.4534909366789446</v>
      </c>
      <c r="V56" s="381"/>
      <c r="W56" s="381"/>
    </row>
    <row r="57" spans="1:24" s="1" customFormat="1" ht="30" x14ac:dyDescent="0.25">
      <c r="B57" s="139" t="s">
        <v>90</v>
      </c>
      <c r="C57" s="142">
        <f>C56</f>
        <v>16889.254695453907</v>
      </c>
      <c r="D57" s="142">
        <f>SUM(D45:D56)</f>
        <v>600</v>
      </c>
      <c r="E57" s="142">
        <f>SUM(E45:E56)</f>
        <v>18682.212929541856</v>
      </c>
      <c r="F57" s="142">
        <f>SUM(F45:F56)</f>
        <v>9516.4525006846452</v>
      </c>
      <c r="G57" s="140">
        <f>SUM(F45:F56)/SUM(L45:L56)</f>
        <v>0.30384004518452984</v>
      </c>
      <c r="H57" s="141">
        <f>E57/F57</f>
        <v>1.9631488654199447</v>
      </c>
      <c r="I57" s="142">
        <f>SUM(I45:I56)</f>
        <v>19282.212929541856</v>
      </c>
      <c r="J57" s="142">
        <f>SUM(J45:J56)</f>
        <v>16537.966369650472</v>
      </c>
      <c r="K57" s="140">
        <f>SUM(J45:J56)/SUM(C45:C56)</f>
        <v>9.3646719125113659E-2</v>
      </c>
      <c r="L57" s="142">
        <f>L56</f>
        <v>2964.6959881171629</v>
      </c>
      <c r="M57" s="142">
        <f>M56</f>
        <v>17485.917328914958</v>
      </c>
      <c r="N57" s="142">
        <f>SUM(N45:N56)</f>
        <v>37486.632650057356</v>
      </c>
      <c r="O57" s="140">
        <f>N57/SUM(M45:M56)</f>
        <v>0.20902109817531037</v>
      </c>
      <c r="P57" s="213">
        <f>Q57/N57</f>
        <v>1.555326142749482</v>
      </c>
      <c r="Q57" s="142">
        <f>SUM(Q45:Q56)</f>
        <v>58303.939764280498</v>
      </c>
      <c r="R57" s="141">
        <f>S57/Q57</f>
        <v>16.601734372738939</v>
      </c>
      <c r="S57" s="142">
        <f>SUM(S45:S56)</f>
        <v>967946.52085075621</v>
      </c>
      <c r="T57" s="141">
        <f>S57/N57</f>
        <v>25.821111484903543</v>
      </c>
      <c r="U57" s="141">
        <f>S57/SUM(M45:M56)</f>
        <v>5.3971570786816576</v>
      </c>
      <c r="V57" s="384"/>
      <c r="W57" s="384"/>
      <c r="X57" s="227"/>
    </row>
    <row r="59" spans="1:24" ht="38.25" x14ac:dyDescent="0.25">
      <c r="B59" s="131">
        <v>2019</v>
      </c>
      <c r="C59" s="207" t="s">
        <v>76</v>
      </c>
      <c r="D59" s="207" t="s">
        <v>77</v>
      </c>
      <c r="E59" s="207" t="s">
        <v>78</v>
      </c>
      <c r="F59" s="207" t="s">
        <v>70</v>
      </c>
      <c r="G59" s="209" t="s">
        <v>71</v>
      </c>
      <c r="H59" s="205" t="s">
        <v>88</v>
      </c>
      <c r="I59" s="207" t="s">
        <v>84</v>
      </c>
      <c r="J59" s="207" t="s">
        <v>85</v>
      </c>
      <c r="K59" s="209" t="s">
        <v>87</v>
      </c>
      <c r="L59" s="207" t="s">
        <v>79</v>
      </c>
      <c r="M59" s="207" t="s">
        <v>80</v>
      </c>
      <c r="N59" s="207" t="s">
        <v>81</v>
      </c>
      <c r="O59" s="209" t="s">
        <v>11</v>
      </c>
      <c r="P59" s="211" t="s">
        <v>82</v>
      </c>
      <c r="Q59" s="207" t="s">
        <v>83</v>
      </c>
      <c r="R59" s="205" t="s">
        <v>14</v>
      </c>
      <c r="S59" s="207" t="s">
        <v>0</v>
      </c>
      <c r="T59" s="205" t="s">
        <v>15</v>
      </c>
      <c r="U59" s="205" t="s">
        <v>86</v>
      </c>
      <c r="V59" s="382"/>
      <c r="W59" s="382"/>
      <c r="X59" s="225"/>
    </row>
    <row r="60" spans="1:24" x14ac:dyDescent="0.25">
      <c r="A60" s="135">
        <v>37</v>
      </c>
      <c r="B60" s="130">
        <v>1</v>
      </c>
      <c r="C60" s="137">
        <f>INDEX('Total Agency'!$N$42:$CS$42,1,A60)</f>
        <v>17485.917328914955</v>
      </c>
      <c r="D60" s="137">
        <f>INDEX('Total Agency'!$N$8:$CS$8,1,'Yearly Summary'!A60)</f>
        <v>20</v>
      </c>
      <c r="E60" s="137">
        <f>INDEX('Total Agency'!$N$15:$CS$15,1,'Yearly Summary'!A60)</f>
        <v>587.72851606931636</v>
      </c>
      <c r="F60" s="137">
        <f>INDEX('Total Agency'!$N$13:$CS$13,1,'Yearly Summary'!A60)</f>
        <v>428.38567542555575</v>
      </c>
      <c r="G60" s="138">
        <f>INDEX('Total Agency'!$N$12:$CS$12,1,'Yearly Summary'!A60)</f>
        <v>0.15</v>
      </c>
      <c r="H60" s="136">
        <f>INDEX('Total Agency'!$N$14:$CS$14,1,'Yearly Summary'!A60)</f>
        <v>1.3719611784065151</v>
      </c>
      <c r="I60" s="137">
        <f>INDEX('Total Agency'!$N$34:$CS$34,1,'Yearly Summary'!A60)</f>
        <v>607.72851606931636</v>
      </c>
      <c r="J60" s="137">
        <f>INDEX('Total Agency'!$N$43:$CS$43,1,'Yearly Summary'!A60)</f>
        <v>1684.3762618474357</v>
      </c>
      <c r="K60" s="138">
        <f>INDEX('Total Agency'!$N$44:$CS$44,1,'Yearly Summary'!A60)</f>
        <v>9.6327589234459429E-2</v>
      </c>
      <c r="L60" s="137">
        <f>INDEX('Total Agency'!$N$11:$CS$11,1,'Yearly Summary'!A60)</f>
        <v>2855.9045028370383</v>
      </c>
      <c r="M60" s="137">
        <f>INDEX('Total Agency'!$N$40:$CS$40,1,'Yearly Summary'!A60)</f>
        <v>16409.26958313684</v>
      </c>
      <c r="N60" s="137">
        <f>INDEX('Total Agency'!$N$55:$CS$55,1,'Yearly Summary'!A60)</f>
        <v>1942.9918208160716</v>
      </c>
      <c r="O60" s="138">
        <f>INDEX('Total Agency'!$N$66:$CS$66,1,'Yearly Summary'!A60)</f>
        <v>0.118408184530822</v>
      </c>
      <c r="P60" s="212">
        <f>INDEX('Total Agency'!$N$88:$CS$88,1,'Yearly Summary'!A60)</f>
        <v>1.3476028598994685</v>
      </c>
      <c r="Q60" s="137">
        <f>INDEX('Total Agency'!$N$77:$CS$77,1,'Yearly Summary'!A60)</f>
        <v>2618.3813344930136</v>
      </c>
      <c r="R60" s="136">
        <f>INDEX('Total Agency'!$N$99:$CS$99,1,'Yearly Summary'!A60)</f>
        <v>18.050702450121442</v>
      </c>
      <c r="S60" s="137">
        <f>INDEX('Total Agency'!$N$29:$CS$29,1,'Yearly Summary'!A60)</f>
        <v>47263.622369885292</v>
      </c>
      <c r="T60" s="136">
        <f>INDEX('Total Agency'!$N$110:$CS$110,1,'Yearly Summary'!A60)</f>
        <v>24.325178244977998</v>
      </c>
      <c r="U60" s="136">
        <f>INDEX('Total Agency'!$N$121:$CS$121,1,'Yearly Summary'!A60)</f>
        <v>2.8803001943764914</v>
      </c>
      <c r="V60" s="381"/>
      <c r="W60" s="381"/>
    </row>
    <row r="61" spans="1:24" x14ac:dyDescent="0.25">
      <c r="A61" s="135">
        <v>38</v>
      </c>
      <c r="B61" s="130">
        <v>2</v>
      </c>
      <c r="C61" s="137">
        <f>INDEX('Total Agency'!$N$42:$CS$42,1,A61)</f>
        <v>16409.26958313684</v>
      </c>
      <c r="D61" s="137">
        <f>INDEX('Total Agency'!$N$8:$CS$8,1,'Yearly Summary'!A61)</f>
        <v>20</v>
      </c>
      <c r="E61" s="137">
        <f>INDEX('Total Agency'!$N$15:$CS$15,1,'Yearly Summary'!A61)</f>
        <v>610.82689540963383</v>
      </c>
      <c r="F61" s="137">
        <f>INDEX('Total Agency'!$N$13:$CS$13,1,'Yearly Summary'!A61)</f>
        <v>445.37360254128782</v>
      </c>
      <c r="G61" s="138">
        <f>INDEX('Total Agency'!$N$12:$CS$12,1,'Yearly Summary'!A61)</f>
        <v>0.15</v>
      </c>
      <c r="H61" s="136">
        <f>INDEX('Total Agency'!$N$14:$CS$14,1,'Yearly Summary'!A61)</f>
        <v>1.3714932630139611</v>
      </c>
      <c r="I61" s="137">
        <f>INDEX('Total Agency'!$N$34:$CS$34,1,'Yearly Summary'!A61)</f>
        <v>630.82689540963383</v>
      </c>
      <c r="J61" s="137">
        <f>INDEX('Total Agency'!$N$43:$CS$43,1,'Yearly Summary'!A61)</f>
        <v>1669.2180023051442</v>
      </c>
      <c r="K61" s="138">
        <f>INDEX('Total Agency'!$N$44:$CS$44,1,'Yearly Summary'!A61)</f>
        <v>0.10172408917094845</v>
      </c>
      <c r="L61" s="137">
        <f>INDEX('Total Agency'!$N$11:$CS$11,1,'Yearly Summary'!A61)</f>
        <v>2969.1573502752522</v>
      </c>
      <c r="M61" s="137">
        <f>INDEX('Total Agency'!$N$40:$CS$40,1,'Yearly Summary'!A61)</f>
        <v>15370.878476241331</v>
      </c>
      <c r="N61" s="137">
        <f>INDEX('Total Agency'!$N$55:$CS$55,1,'Yearly Summary'!A61)</f>
        <v>1762.6060019973129</v>
      </c>
      <c r="O61" s="138">
        <f>INDEX('Total Agency'!$N$66:$CS$66,1,'Yearly Summary'!A61)</f>
        <v>0.11467178045300155</v>
      </c>
      <c r="P61" s="212">
        <f>INDEX('Total Agency'!$N$88:$CS$88,1,'Yearly Summary'!A61)</f>
        <v>1.3535072902797447</v>
      </c>
      <c r="Q61" s="137">
        <f>INDEX('Total Agency'!$N$77:$CS$77,1,'Yearly Summary'!A61)</f>
        <v>2385.7000735941974</v>
      </c>
      <c r="R61" s="136">
        <f>INDEX('Total Agency'!$N$99:$CS$99,1,'Yearly Summary'!A61)</f>
        <v>18.394112717350023</v>
      </c>
      <c r="S61" s="137">
        <f>INDEX('Total Agency'!$N$29:$CS$29,1,'Yearly Summary'!A61)</f>
        <v>43882.836063481911</v>
      </c>
      <c r="T61" s="136">
        <f>INDEX('Total Agency'!$N$110:$CS$110,1,'Yearly Summary'!A61)</f>
        <v>24.896565661160622</v>
      </c>
      <c r="U61" s="136">
        <f>INDEX('Total Agency'!$N$121:$CS$121,1,'Yearly Summary'!A61)</f>
        <v>2.8549335115303482</v>
      </c>
      <c r="V61" s="381"/>
      <c r="W61" s="381"/>
    </row>
    <row r="62" spans="1:24" x14ac:dyDescent="0.25">
      <c r="A62" s="135">
        <v>39</v>
      </c>
      <c r="B62" s="130">
        <v>3</v>
      </c>
      <c r="C62" s="137">
        <f>INDEX('Total Agency'!$N$42:$CS$42,1,A62)</f>
        <v>15370.878476241329</v>
      </c>
      <c r="D62" s="137">
        <f>INDEX('Total Agency'!$N$8:$CS$8,1,'Yearly Summary'!A62)</f>
        <v>60</v>
      </c>
      <c r="E62" s="137">
        <f>INDEX('Total Agency'!$N$15:$CS$15,1,'Yearly Summary'!A62)</f>
        <v>2074.51625937775</v>
      </c>
      <c r="F62" s="137">
        <f>INDEX('Total Agency'!$N$13:$CS$13,1,'Yearly Summary'!A62)</f>
        <v>1026.3197778336285</v>
      </c>
      <c r="G62" s="138">
        <f>INDEX('Total Agency'!$N$12:$CS$12,1,'Yearly Summary'!A62)</f>
        <v>0.32846261845106273</v>
      </c>
      <c r="H62" s="136">
        <f>INDEX('Total Agency'!$N$14:$CS$14,1,'Yearly Summary'!A62)</f>
        <v>2.0213156797549696</v>
      </c>
      <c r="I62" s="137">
        <f>INDEX('Total Agency'!$N$34:$CS$34,1,'Yearly Summary'!A62)</f>
        <v>2134.51625937775</v>
      </c>
      <c r="J62" s="137">
        <f>INDEX('Total Agency'!$N$43:$CS$43,1,'Yearly Summary'!A62)</f>
        <v>1647.6187218101095</v>
      </c>
      <c r="K62" s="138">
        <f>INDEX('Total Agency'!$N$44:$CS$44,1,'Yearly Summary'!A62)</f>
        <v>0.1071909275944653</v>
      </c>
      <c r="L62" s="137">
        <f>INDEX('Total Agency'!$N$11:$CS$11,1,'Yearly Summary'!A62)</f>
        <v>3124.6166844600571</v>
      </c>
      <c r="M62" s="137">
        <f>INDEX('Total Agency'!$N$40:$CS$40,1,'Yearly Summary'!A62)</f>
        <v>15857.776013808971</v>
      </c>
      <c r="N62" s="137">
        <f>INDEX('Total Agency'!$N$55:$CS$55,1,'Yearly Summary'!A62)</f>
        <v>3719.7711130023681</v>
      </c>
      <c r="O62" s="138">
        <f>INDEX('Total Agency'!$N$66:$CS$66,1,'Yearly Summary'!A62)</f>
        <v>0.23457079414939314</v>
      </c>
      <c r="P62" s="212">
        <f>INDEX('Total Agency'!$N$88:$CS$88,1,'Yearly Summary'!A62)</f>
        <v>1.5134030700451422</v>
      </c>
      <c r="Q62" s="137">
        <f>INDEX('Total Agency'!$N$77:$CS$77,1,'Yearly Summary'!A62)</f>
        <v>5629.5130222830194</v>
      </c>
      <c r="R62" s="136">
        <f>INDEX('Total Agency'!$N$99:$CS$99,1,'Yearly Summary'!A62)</f>
        <v>17.787791706137508</v>
      </c>
      <c r="S62" s="137">
        <f>INDEX('Total Agency'!$N$29:$CS$29,1,'Yearly Summary'!A62)</f>
        <v>100136.60504735899</v>
      </c>
      <c r="T62" s="136">
        <f>INDEX('Total Agency'!$N$110:$CS$110,1,'Yearly Summary'!A62)</f>
        <v>26.920098577392022</v>
      </c>
      <c r="U62" s="136">
        <f>INDEX('Total Agency'!$N$121:$CS$121,1,'Yearly Summary'!A62)</f>
        <v>6.3146689018787949</v>
      </c>
      <c r="V62" s="381"/>
      <c r="W62" s="381"/>
    </row>
    <row r="63" spans="1:24" x14ac:dyDescent="0.25">
      <c r="A63" s="135">
        <v>40</v>
      </c>
      <c r="B63" s="130">
        <v>4</v>
      </c>
      <c r="C63" s="137">
        <f>INDEX('Total Agency'!$N$42:$CS$42,1,A63)</f>
        <v>15857.776013808971</v>
      </c>
      <c r="D63" s="137">
        <f>INDEX('Total Agency'!$N$8:$CS$8,1,'Yearly Summary'!A63)</f>
        <v>40</v>
      </c>
      <c r="E63" s="137">
        <f>INDEX('Total Agency'!$N$15:$CS$15,1,'Yearly Summary'!A63)</f>
        <v>2001.7210455926961</v>
      </c>
      <c r="F63" s="137">
        <f>INDEX('Total Agency'!$N$13:$CS$13,1,'Yearly Summary'!A63)</f>
        <v>990.03149454799245</v>
      </c>
      <c r="G63" s="138">
        <f>INDEX('Total Agency'!$N$12:$CS$12,1,'Yearly Summary'!A63)</f>
        <v>0.32860664718486005</v>
      </c>
      <c r="H63" s="136">
        <f>INDEX('Total Agency'!$N$14:$CS$14,1,'Yearly Summary'!A63)</f>
        <v>2.0218761288059826</v>
      </c>
      <c r="I63" s="137">
        <f>INDEX('Total Agency'!$N$34:$CS$34,1,'Yearly Summary'!A63)</f>
        <v>2041.7210455926961</v>
      </c>
      <c r="J63" s="137">
        <f>INDEX('Total Agency'!$N$43:$CS$43,1,'Yearly Summary'!A63)</f>
        <v>1660.192771631293</v>
      </c>
      <c r="K63" s="138">
        <f>INDEX('Total Agency'!$N$44:$CS$44,1,'Yearly Summary'!A63)</f>
        <v>0.10469266120202449</v>
      </c>
      <c r="L63" s="137">
        <f>INDEX('Total Agency'!$N$11:$CS$11,1,'Yearly Summary'!A63)</f>
        <v>3012.8163962278068</v>
      </c>
      <c r="M63" s="137">
        <f>INDEX('Total Agency'!$N$40:$CS$40,1,'Yearly Summary'!A63)</f>
        <v>16239.304287770374</v>
      </c>
      <c r="N63" s="137">
        <f>INDEX('Total Agency'!$N$55:$CS$55,1,'Yearly Summary'!A63)</f>
        <v>3742.7462945712377</v>
      </c>
      <c r="O63" s="138">
        <f>INDEX('Total Agency'!$N$66:$CS$66,1,'Yearly Summary'!A63)</f>
        <v>0.23047454670763545</v>
      </c>
      <c r="P63" s="212">
        <f>INDEX('Total Agency'!$N$88:$CS$88,1,'Yearly Summary'!A63)</f>
        <v>1.5032211958654094</v>
      </c>
      <c r="Q63" s="137">
        <f>INDEX('Total Agency'!$N$77:$CS$77,1,'Yearly Summary'!A63)</f>
        <v>5626.1755607462055</v>
      </c>
      <c r="R63" s="136">
        <f>INDEX('Total Agency'!$N$99:$CS$99,1,'Yearly Summary'!A63)</f>
        <v>17.465714546970723</v>
      </c>
      <c r="S63" s="137">
        <f>INDEX('Total Agency'!$N$29:$CS$29,1,'Yearly Summary'!A63)</f>
        <v>98265.176335136173</v>
      </c>
      <c r="T63" s="136">
        <f>INDEX('Total Agency'!$N$110:$CS$110,1,'Yearly Summary'!A63)</f>
        <v>26.254832307941207</v>
      </c>
      <c r="U63" s="136">
        <f>INDEX('Total Agency'!$N$121:$CS$121,1,'Yearly Summary'!A63)</f>
        <v>6.0510705750577323</v>
      </c>
      <c r="V63" s="381"/>
      <c r="W63" s="381"/>
    </row>
    <row r="64" spans="1:24" x14ac:dyDescent="0.25">
      <c r="A64" s="135">
        <v>41</v>
      </c>
      <c r="B64" s="130">
        <v>5</v>
      </c>
      <c r="C64" s="137">
        <f>INDEX('Total Agency'!$N$42:$CS$42,1,A64)</f>
        <v>16239.304287770374</v>
      </c>
      <c r="D64" s="137">
        <f>INDEX('Total Agency'!$N$8:$CS$8,1,'Yearly Summary'!A64)</f>
        <v>40</v>
      </c>
      <c r="E64" s="137">
        <f>INDEX('Total Agency'!$N$15:$CS$15,1,'Yearly Summary'!A64)</f>
        <v>2078.9882747621577</v>
      </c>
      <c r="F64" s="137">
        <f>INDEX('Total Agency'!$N$13:$CS$13,1,'Yearly Summary'!A64)</f>
        <v>1028.4405847876906</v>
      </c>
      <c r="G64" s="138">
        <f>INDEX('Total Agency'!$N$12:$CS$12,1,'Yearly Summary'!A64)</f>
        <v>0.32850888146333285</v>
      </c>
      <c r="H64" s="136">
        <f>INDEX('Total Agency'!$N$14:$CS$14,1,'Yearly Summary'!A64)</f>
        <v>2.0214957533899156</v>
      </c>
      <c r="I64" s="137">
        <f>INDEX('Total Agency'!$N$34:$CS$34,1,'Yearly Summary'!A64)</f>
        <v>2118.9882747621577</v>
      </c>
      <c r="J64" s="137">
        <f>INDEX('Total Agency'!$N$43:$CS$43,1,'Yearly Summary'!A64)</f>
        <v>1375.3648229832979</v>
      </c>
      <c r="K64" s="138">
        <f>INDEX('Total Agency'!$N$44:$CS$44,1,'Yearly Summary'!A64)</f>
        <v>8.469358037825972E-2</v>
      </c>
      <c r="L64" s="137">
        <f>INDEX('Total Agency'!$N$11:$CS$11,1,'Yearly Summary'!A64)</f>
        <v>3130.632511993384</v>
      </c>
      <c r="M64" s="137">
        <f>INDEX('Total Agency'!$N$40:$CS$40,1,'Yearly Summary'!A64)</f>
        <v>16982.927739549232</v>
      </c>
      <c r="N64" s="137">
        <f>INDEX('Total Agency'!$N$55:$CS$55,1,'Yearly Summary'!A64)</f>
        <v>3948.5093516301986</v>
      </c>
      <c r="O64" s="138">
        <f>INDEX('Total Agency'!$N$66:$CS$66,1,'Yearly Summary'!A64)</f>
        <v>0.23249874298381731</v>
      </c>
      <c r="P64" s="212">
        <f>INDEX('Total Agency'!$N$88:$CS$88,1,'Yearly Summary'!A64)</f>
        <v>1.636535409185349</v>
      </c>
      <c r="Q64" s="137">
        <f>INDEX('Total Agency'!$N$77:$CS$77,1,'Yearly Summary'!A64)</f>
        <v>6461.8753674423042</v>
      </c>
      <c r="R64" s="136">
        <f>INDEX('Total Agency'!$N$99:$CS$99,1,'Yearly Summary'!A64)</f>
        <v>17.557107498523596</v>
      </c>
      <c r="S64" s="137">
        <f>INDEX('Total Agency'!$N$29:$CS$29,1,'Yearly Summary'!A64)</f>
        <v>113451.8404682462</v>
      </c>
      <c r="T64" s="136">
        <f>INDEX('Total Agency'!$N$110:$CS$110,1,'Yearly Summary'!A64)</f>
        <v>28.732828104207474</v>
      </c>
      <c r="U64" s="136">
        <f>INDEX('Total Agency'!$N$121:$CS$121,1,'Yearly Summary'!A64)</f>
        <v>6.6803464165983364</v>
      </c>
      <c r="V64" s="381"/>
      <c r="W64" s="381"/>
    </row>
    <row r="65" spans="1:24" x14ac:dyDescent="0.25">
      <c r="A65" s="135">
        <v>42</v>
      </c>
      <c r="B65" s="130">
        <v>6</v>
      </c>
      <c r="C65" s="137">
        <f>INDEX('Total Agency'!$N$42:$CS$42,1,A65)</f>
        <v>16982.927739549232</v>
      </c>
      <c r="D65" s="137">
        <f>INDEX('Total Agency'!$N$8:$CS$8,1,'Yearly Summary'!A65)</f>
        <v>40</v>
      </c>
      <c r="E65" s="137">
        <f>INDEX('Total Agency'!$N$15:$CS$15,1,'Yearly Summary'!A65)</f>
        <v>2201.8411554123531</v>
      </c>
      <c r="F65" s="137">
        <f>INDEX('Total Agency'!$N$13:$CS$13,1,'Yearly Summary'!A65)</f>
        <v>1068.5566325632933</v>
      </c>
      <c r="G65" s="138">
        <f>INDEX('Total Agency'!$N$12:$CS$12,1,'Yearly Summary'!A65)</f>
        <v>0.32842009963888213</v>
      </c>
      <c r="H65" s="136">
        <f>INDEX('Total Agency'!$N$14:$CS$14,1,'Yearly Summary'!A65)</f>
        <v>2.060575067631647</v>
      </c>
      <c r="I65" s="137">
        <f>INDEX('Total Agency'!$N$34:$CS$34,1,'Yearly Summary'!A65)</f>
        <v>2241.8411554123531</v>
      </c>
      <c r="J65" s="137">
        <f>INDEX('Total Agency'!$N$43:$CS$43,1,'Yearly Summary'!A65)</f>
        <v>1494.1838690385375</v>
      </c>
      <c r="K65" s="138">
        <f>INDEX('Total Agency'!$N$44:$CS$44,1,'Yearly Summary'!A65)</f>
        <v>8.7981524266804473E-2</v>
      </c>
      <c r="L65" s="137">
        <f>INDEX('Total Agency'!$N$11:$CS$11,1,'Yearly Summary'!A65)</f>
        <v>3253.6273928978044</v>
      </c>
      <c r="M65" s="137">
        <f>INDEX('Total Agency'!$N$40:$CS$40,1,'Yearly Summary'!A65)</f>
        <v>17730.585025923046</v>
      </c>
      <c r="N65" s="137">
        <f>INDEX('Total Agency'!$N$55:$CS$55,1,'Yearly Summary'!A65)</f>
        <v>4151.5693515245002</v>
      </c>
      <c r="O65" s="138">
        <f>INDEX('Total Agency'!$N$66:$CS$66,1,'Yearly Summary'!A65)</f>
        <v>0.23414734175181967</v>
      </c>
      <c r="P65" s="212">
        <f>INDEX('Total Agency'!$N$88:$CS$88,1,'Yearly Summary'!A65)</f>
        <v>1.6806628506483996</v>
      </c>
      <c r="Q65" s="137">
        <f>INDEX('Total Agency'!$N$77:$CS$77,1,'Yearly Summary'!A65)</f>
        <v>6977.3883809976942</v>
      </c>
      <c r="R65" s="136">
        <f>INDEX('Total Agency'!$N$99:$CS$99,1,'Yearly Summary'!A65)</f>
        <v>17.432483590170357</v>
      </c>
      <c r="S65" s="137">
        <f>INDEX('Total Agency'!$N$29:$CS$29,1,'Yearly Summary'!A65)</f>
        <v>121633.20845398761</v>
      </c>
      <c r="T65" s="136">
        <f>INDEX('Total Agency'!$N$110:$CS$110,1,'Yearly Summary'!A65)</f>
        <v>29.298127564537157</v>
      </c>
      <c r="U65" s="136">
        <f>INDEX('Total Agency'!$N$121:$CS$121,1,'Yearly Summary'!A65)</f>
        <v>6.8600786875420905</v>
      </c>
      <c r="V65" s="381"/>
      <c r="W65" s="381"/>
    </row>
    <row r="66" spans="1:24" x14ac:dyDescent="0.25">
      <c r="A66" s="135">
        <v>43</v>
      </c>
      <c r="B66" s="130">
        <v>7</v>
      </c>
      <c r="C66" s="137">
        <f>INDEX('Total Agency'!$N$42:$CS$42,1,A66)</f>
        <v>17730.585025923046</v>
      </c>
      <c r="D66" s="137">
        <f>INDEX('Total Agency'!$N$8:$CS$8,1,'Yearly Summary'!A66)</f>
        <v>40</v>
      </c>
      <c r="E66" s="137">
        <f>INDEX('Total Agency'!$N$15:$CS$15,1,'Yearly Summary'!A66)</f>
        <v>2079.9280137590727</v>
      </c>
      <c r="F66" s="137">
        <f>INDEX('Total Agency'!$N$13:$CS$13,1,'Yearly Summary'!A66)</f>
        <v>1028.7446507183308</v>
      </c>
      <c r="G66" s="138">
        <f>INDEX('Total Agency'!$N$12:$CS$12,1,'Yearly Summary'!A66)</f>
        <v>0.32859009397487726</v>
      </c>
      <c r="H66" s="136">
        <f>INDEX('Total Agency'!$N$14:$CS$14,1,'Yearly Summary'!A66)</f>
        <v>2.0218117414333507</v>
      </c>
      <c r="I66" s="137">
        <f>INDEX('Total Agency'!$N$34:$CS$34,1,'Yearly Summary'!A66)</f>
        <v>2119.9280137590727</v>
      </c>
      <c r="J66" s="137">
        <f>INDEX('Total Agency'!$N$43:$CS$43,1,'Yearly Summary'!A66)</f>
        <v>1853.2704058801028</v>
      </c>
      <c r="K66" s="138">
        <f>INDEX('Total Agency'!$N$44:$CS$44,1,'Yearly Summary'!A66)</f>
        <v>0.1045239287463174</v>
      </c>
      <c r="L66" s="137">
        <f>INDEX('Total Agency'!$N$11:$CS$11,1,'Yearly Summary'!A66)</f>
        <v>3130.7841276462359</v>
      </c>
      <c r="M66" s="137">
        <f>INDEX('Total Agency'!$N$40:$CS$40,1,'Yearly Summary'!A66)</f>
        <v>17997.242633802016</v>
      </c>
      <c r="N66" s="137">
        <f>INDEX('Total Agency'!$N$55:$CS$55,1,'Yearly Summary'!A66)</f>
        <v>4222.7560328632881</v>
      </c>
      <c r="O66" s="138">
        <f>INDEX('Total Agency'!$N$66:$CS$66,1,'Yearly Summary'!A66)</f>
        <v>0.23463350018586751</v>
      </c>
      <c r="P66" s="212">
        <f>INDEX('Total Agency'!$N$88:$CS$88,1,'Yearly Summary'!A66)</f>
        <v>1.5788131219779378</v>
      </c>
      <c r="Q66" s="137">
        <f>INDEX('Total Agency'!$N$77:$CS$77,1,'Yearly Summary'!A66)</f>
        <v>6666.9426355960586</v>
      </c>
      <c r="R66" s="136">
        <f>INDEX('Total Agency'!$N$99:$CS$99,1,'Yearly Summary'!A66)</f>
        <v>17.350632730187648</v>
      </c>
      <c r="S66" s="137">
        <f>INDEX('Total Agency'!$N$29:$CS$29,1,'Yearly Summary'!A66)</f>
        <v>115675.67310345649</v>
      </c>
      <c r="T66" s="136">
        <f>INDEX('Total Agency'!$N$110:$CS$110,1,'Yearly Summary'!A66)</f>
        <v>27.39340662904015</v>
      </c>
      <c r="U66" s="136">
        <f>INDEX('Total Agency'!$N$121:$CS$121,1,'Yearly Summary'!A66)</f>
        <v>6.4274108793864366</v>
      </c>
      <c r="V66" s="381"/>
      <c r="W66" s="381"/>
    </row>
    <row r="67" spans="1:24" x14ac:dyDescent="0.25">
      <c r="A67" s="135">
        <v>44</v>
      </c>
      <c r="B67" s="130">
        <v>8</v>
      </c>
      <c r="C67" s="137">
        <f>INDEX('Total Agency'!$N$42:$CS$42,1,A67)</f>
        <v>17997.242633802016</v>
      </c>
      <c r="D67" s="137">
        <f>INDEX('Total Agency'!$N$8:$CS$8,1,'Yearly Summary'!A67)</f>
        <v>40</v>
      </c>
      <c r="E67" s="137">
        <f>INDEX('Total Agency'!$N$15:$CS$15,1,'Yearly Summary'!A67)</f>
        <v>2166.3732581976051</v>
      </c>
      <c r="F67" s="137">
        <f>INDEX('Total Agency'!$N$13:$CS$13,1,'Yearly Summary'!A67)</f>
        <v>1071.6296809590795</v>
      </c>
      <c r="G67" s="138">
        <f>INDEX('Total Agency'!$N$12:$CS$12,1,'Yearly Summary'!A67)</f>
        <v>0.32852768288119155</v>
      </c>
      <c r="H67" s="136">
        <f>INDEX('Total Agency'!$N$14:$CS$14,1,'Yearly Summary'!A67)</f>
        <v>2.0215689213262178</v>
      </c>
      <c r="I67" s="137">
        <f>INDEX('Total Agency'!$N$34:$CS$34,1,'Yearly Summary'!A67)</f>
        <v>2206.3732581976051</v>
      </c>
      <c r="J67" s="137">
        <f>INDEX('Total Agency'!$N$43:$CS$43,1,'Yearly Summary'!A67)</f>
        <v>1503.6015481030518</v>
      </c>
      <c r="K67" s="138">
        <f>INDEX('Total Agency'!$N$44:$CS$44,1,'Yearly Summary'!A67)</f>
        <v>8.3546217534402806E-2</v>
      </c>
      <c r="L67" s="137">
        <f>INDEX('Total Agency'!$N$11:$CS$11,1,'Yearly Summary'!A67)</f>
        <v>3261.9159261127552</v>
      </c>
      <c r="M67" s="137">
        <f>INDEX('Total Agency'!$N$40:$CS$40,1,'Yearly Summary'!A67)</f>
        <v>18700.014343896568</v>
      </c>
      <c r="N67" s="137">
        <f>INDEX('Total Agency'!$N$55:$CS$55,1,'Yearly Summary'!A67)</f>
        <v>4420.9910227419959</v>
      </c>
      <c r="O67" s="138">
        <f>INDEX('Total Agency'!$N$66:$CS$66,1,'Yearly Summary'!A67)</f>
        <v>0.23641645088817526</v>
      </c>
      <c r="P67" s="212">
        <f>INDEX('Total Agency'!$N$88:$CS$88,1,'Yearly Summary'!A67)</f>
        <v>1.6757944779504261</v>
      </c>
      <c r="Q67" s="137">
        <f>INDEX('Total Agency'!$N$77:$CS$77,1,'Yearly Summary'!A67)</f>
        <v>7408.6723429794438</v>
      </c>
      <c r="R67" s="136">
        <f>INDEX('Total Agency'!$N$99:$CS$99,1,'Yearly Summary'!A67)</f>
        <v>17.311234685909529</v>
      </c>
      <c r="S67" s="137">
        <f>INDEX('Total Agency'!$N$29:$CS$29,1,'Yearly Summary'!A67)</f>
        <v>128253.26564032436</v>
      </c>
      <c r="T67" s="136">
        <f>INDEX('Total Agency'!$N$110:$CS$110,1,'Yearly Summary'!A67)</f>
        <v>29.010071493151067</v>
      </c>
      <c r="U67" s="136">
        <f>INDEX('Total Agency'!$N$121:$CS$121,1,'Yearly Summary'!A67)</f>
        <v>6.8584581424230029</v>
      </c>
      <c r="V67" s="381"/>
      <c r="W67" s="381"/>
    </row>
    <row r="68" spans="1:24" x14ac:dyDescent="0.25">
      <c r="A68" s="135">
        <v>45</v>
      </c>
      <c r="B68" s="130">
        <v>9</v>
      </c>
      <c r="C68" s="137">
        <f>INDEX('Total Agency'!$N$42:$CS$42,1,A68)</f>
        <v>18700.014343896568</v>
      </c>
      <c r="D68" s="137">
        <f>INDEX('Total Agency'!$N$8:$CS$8,1,'Yearly Summary'!A68)</f>
        <v>40</v>
      </c>
      <c r="E68" s="137">
        <f>INDEX('Total Agency'!$N$15:$CS$15,1,'Yearly Summary'!A68)</f>
        <v>2302.1969823206609</v>
      </c>
      <c r="F68" s="137">
        <f>INDEX('Total Agency'!$N$13:$CS$13,1,'Yearly Summary'!A68)</f>
        <v>1117.2179992950421</v>
      </c>
      <c r="G68" s="138">
        <f>INDEX('Total Agency'!$N$12:$CS$12,1,'Yearly Summary'!A68)</f>
        <v>0.32845937803300385</v>
      </c>
      <c r="H68" s="136">
        <f>INDEX('Total Agency'!$N$14:$CS$14,1,'Yearly Summary'!A68)</f>
        <v>2.0606515324433849</v>
      </c>
      <c r="I68" s="137">
        <f>INDEX('Total Agency'!$N$34:$CS$34,1,'Yearly Summary'!A68)</f>
        <v>2342.1969823206609</v>
      </c>
      <c r="J68" s="137">
        <f>INDEX('Total Agency'!$N$43:$CS$43,1,'Yearly Summary'!A68)</f>
        <v>1270.5215025749785</v>
      </c>
      <c r="K68" s="138">
        <f>INDEX('Total Agency'!$N$44:$CS$44,1,'Yearly Summary'!A68)</f>
        <v>6.7942274225562801E-2</v>
      </c>
      <c r="L68" s="137">
        <f>INDEX('Total Agency'!$N$11:$CS$11,1,'Yearly Summary'!A68)</f>
        <v>3401.3886465521564</v>
      </c>
      <c r="M68" s="137">
        <f>INDEX('Total Agency'!$N$40:$CS$40,1,'Yearly Summary'!A68)</f>
        <v>19771.689823642249</v>
      </c>
      <c r="N68" s="137">
        <f>INDEX('Total Agency'!$N$55:$CS$55,1,'Yearly Summary'!A68)</f>
        <v>4708.4056257352595</v>
      </c>
      <c r="O68" s="138">
        <f>INDEX('Total Agency'!$N$66:$CS$66,1,'Yearly Summary'!A68)</f>
        <v>0.23813875635986984</v>
      </c>
      <c r="P68" s="212">
        <f>INDEX('Total Agency'!$N$88:$CS$88,1,'Yearly Summary'!A68)</f>
        <v>1.7420000770921842</v>
      </c>
      <c r="Q68" s="137">
        <f>INDEX('Total Agency'!$N$77:$CS$77,1,'Yearly Summary'!A68)</f>
        <v>8202.0429630120962</v>
      </c>
      <c r="R68" s="136">
        <f>INDEX('Total Agency'!$N$99:$CS$99,1,'Yearly Summary'!A68)</f>
        <v>17.263278582389567</v>
      </c>
      <c r="S68" s="137">
        <f>INDEX('Total Agency'!$N$29:$CS$29,1,'Yearly Summary'!A68)</f>
        <v>141594.15261520579</v>
      </c>
      <c r="T68" s="136">
        <f>INDEX('Total Agency'!$N$110:$CS$110,1,'Yearly Summary'!A68)</f>
        <v>30.072632621386482</v>
      </c>
      <c r="U68" s="136">
        <f>INDEX('Total Agency'!$N$121:$CS$121,1,'Yearly Summary'!A68)</f>
        <v>7.1614593329242293</v>
      </c>
      <c r="V68" s="381"/>
      <c r="W68" s="381"/>
    </row>
    <row r="69" spans="1:24" x14ac:dyDescent="0.25">
      <c r="A69" s="135">
        <v>46</v>
      </c>
      <c r="B69" s="130">
        <v>10</v>
      </c>
      <c r="C69" s="137">
        <f>INDEX('Total Agency'!$N$42:$CS$42,1,A69)</f>
        <v>19771.689823642246</v>
      </c>
      <c r="D69" s="137">
        <f>INDEX('Total Agency'!$N$8:$CS$8,1,'Yearly Summary'!A69)</f>
        <v>40</v>
      </c>
      <c r="E69" s="137">
        <f>INDEX('Total Agency'!$N$15:$CS$15,1,'Yearly Summary'!A69)</f>
        <v>2187.9758598054932</v>
      </c>
      <c r="F69" s="137">
        <f>INDEX('Total Agency'!$N$13:$CS$13,1,'Yearly Summary'!A69)</f>
        <v>1082.1096771774469</v>
      </c>
      <c r="G69" s="138">
        <f>INDEX('Total Agency'!$N$12:$CS$12,1,'Yearly Summary'!A69)</f>
        <v>0.32862663816332072</v>
      </c>
      <c r="H69" s="136">
        <f>INDEX('Total Agency'!$N$14:$CS$14,1,'Yearly Summary'!A69)</f>
        <v>2.0219538794926644</v>
      </c>
      <c r="I69" s="137">
        <f>INDEX('Total Agency'!$N$34:$CS$34,1,'Yearly Summary'!A69)</f>
        <v>2227.9758598054932</v>
      </c>
      <c r="J69" s="137">
        <f>INDEX('Total Agency'!$N$43:$CS$43,1,'Yearly Summary'!A69)</f>
        <v>1741.806680747115</v>
      </c>
      <c r="K69" s="138">
        <f>INDEX('Total Agency'!$N$44:$CS$44,1,'Yearly Summary'!A69)</f>
        <v>8.809599464100068E-2</v>
      </c>
      <c r="L69" s="137">
        <f>INDEX('Total Agency'!$N$11:$CS$11,1,'Yearly Summary'!A69)</f>
        <v>3292.8239878097179</v>
      </c>
      <c r="M69" s="137">
        <f>INDEX('Total Agency'!$N$40:$CS$40,1,'Yearly Summary'!A69)</f>
        <v>20257.859002700628</v>
      </c>
      <c r="N69" s="137">
        <f>INDEX('Total Agency'!$N$55:$CS$55,1,'Yearly Summary'!A69)</f>
        <v>4828.4846871865229</v>
      </c>
      <c r="O69" s="138">
        <f>INDEX('Total Agency'!$N$66:$CS$66,1,'Yearly Summary'!A69)</f>
        <v>0.23835118442392283</v>
      </c>
      <c r="P69" s="212">
        <f>INDEX('Total Agency'!$N$88:$CS$88,1,'Yearly Summary'!A69)</f>
        <v>1.6208803750127943</v>
      </c>
      <c r="Q69" s="137">
        <f>INDEX('Total Agency'!$N$77:$CS$77,1,'Yearly Summary'!A69)</f>
        <v>7826.3960705104255</v>
      </c>
      <c r="R69" s="136">
        <f>INDEX('Total Agency'!$N$99:$CS$99,1,'Yearly Summary'!A69)</f>
        <v>17.271022707686768</v>
      </c>
      <c r="S69" s="137">
        <f>INDEX('Total Agency'!$N$29:$CS$29,1,'Yearly Summary'!A69)</f>
        <v>135169.86425313604</v>
      </c>
      <c r="T69" s="136">
        <f>INDEX('Total Agency'!$N$110:$CS$110,1,'Yearly Summary'!A69)</f>
        <v>27.99426176328981</v>
      </c>
      <c r="U69" s="136">
        <f>INDEX('Total Agency'!$N$121:$CS$121,1,'Yearly Summary'!A69)</f>
        <v>6.6724654483534609</v>
      </c>
      <c r="V69" s="381"/>
      <c r="W69" s="381"/>
    </row>
    <row r="70" spans="1:24" x14ac:dyDescent="0.25">
      <c r="A70" s="135">
        <v>47</v>
      </c>
      <c r="B70" s="130">
        <v>11</v>
      </c>
      <c r="C70" s="137">
        <f>INDEX('Total Agency'!$N$42:$CS$42,1,A70)</f>
        <v>20257.859002700628</v>
      </c>
      <c r="D70" s="137">
        <f>INDEX('Total Agency'!$N$8:$CS$8,1,'Yearly Summary'!A70)</f>
        <v>40</v>
      </c>
      <c r="E70" s="137">
        <f>INDEX('Total Agency'!$N$15:$CS$15,1,'Yearly Summary'!A70)</f>
        <v>2285.3663096643254</v>
      </c>
      <c r="F70" s="137">
        <f>INDEX('Total Agency'!$N$13:$CS$13,1,'Yearly Summary'!A70)</f>
        <v>1130.4443514806148</v>
      </c>
      <c r="G70" s="138">
        <f>INDEX('Total Agency'!$N$12:$CS$12,1,'Yearly Summary'!A70)</f>
        <v>0.32854931224244149</v>
      </c>
      <c r="H70" s="136">
        <f>INDEX('Total Agency'!$N$14:$CS$14,1,'Yearly Summary'!A70)</f>
        <v>2.0216530841797171</v>
      </c>
      <c r="I70" s="137">
        <f>INDEX('Total Agency'!$N$34:$CS$34,1,'Yearly Summary'!A70)</f>
        <v>2325.3663096643254</v>
      </c>
      <c r="J70" s="137">
        <f>INDEX('Total Agency'!$N$43:$CS$43,1,'Yearly Summary'!A70)</f>
        <v>1722.9302738756087</v>
      </c>
      <c r="K70" s="138">
        <f>INDEX('Total Agency'!$N$44:$CS$44,1,'Yearly Summary'!A70)</f>
        <v>8.5049968688493696E-2</v>
      </c>
      <c r="L70" s="137">
        <f>INDEX('Total Agency'!$N$11:$CS$11,1,'Yearly Summary'!A70)</f>
        <v>3440.7144052897693</v>
      </c>
      <c r="M70" s="137">
        <f>INDEX('Total Agency'!$N$40:$CS$40,1,'Yearly Summary'!A70)</f>
        <v>20860.295038489345</v>
      </c>
      <c r="N70" s="137">
        <f>INDEX('Total Agency'!$N$55:$CS$55,1,'Yearly Summary'!A70)</f>
        <v>5016.4059839766633</v>
      </c>
      <c r="O70" s="138">
        <f>INDEX('Total Agency'!$N$66:$CS$66,1,'Yearly Summary'!A70)</f>
        <v>0.24047627201441252</v>
      </c>
      <c r="P70" s="212">
        <f>INDEX('Total Agency'!$N$88:$CS$88,1,'Yearly Summary'!A70)</f>
        <v>1.6926407763576139</v>
      </c>
      <c r="Q70" s="137">
        <f>INDEX('Total Agency'!$N$77:$CS$77,1,'Yearly Summary'!A70)</f>
        <v>8490.9733192432395</v>
      </c>
      <c r="R70" s="136">
        <f>INDEX('Total Agency'!$N$99:$CS$99,1,'Yearly Summary'!A70)</f>
        <v>17.290875933577336</v>
      </c>
      <c r="S70" s="137">
        <f>INDEX('Total Agency'!$N$29:$CS$29,1,'Yearly Summary'!A70)</f>
        <v>146816.36621835019</v>
      </c>
      <c r="T70" s="136">
        <f>INDEX('Total Agency'!$N$110:$CS$110,1,'Yearly Summary'!A70)</f>
        <v>29.267241664113524</v>
      </c>
      <c r="U70" s="136">
        <f>INDEX('Total Agency'!$N$121:$CS$121,1,'Yearly Summary'!A70)</f>
        <v>7.0380771675309104</v>
      </c>
      <c r="V70" s="381"/>
      <c r="W70" s="381"/>
    </row>
    <row r="71" spans="1:24" x14ac:dyDescent="0.25">
      <c r="A71" s="135">
        <v>48</v>
      </c>
      <c r="B71" s="130">
        <v>12</v>
      </c>
      <c r="C71" s="137">
        <f>INDEX('Total Agency'!$N$42:$CS$42,1,A71)</f>
        <v>20860.295038489341</v>
      </c>
      <c r="D71" s="137">
        <f>INDEX('Total Agency'!$N$8:$CS$8,1,'Yearly Summary'!A71)</f>
        <v>40</v>
      </c>
      <c r="E71" s="137">
        <f>INDEX('Total Agency'!$N$15:$CS$15,1,'Yearly Summary'!A71)</f>
        <v>2431.875087600758</v>
      </c>
      <c r="F71" s="137">
        <f>INDEX('Total Agency'!$N$13:$CS$13,1,'Yearly Summary'!A71)</f>
        <v>1180.1371939851383</v>
      </c>
      <c r="G71" s="138">
        <f>INDEX('Total Agency'!$N$12:$CS$12,1,'Yearly Summary'!A71)</f>
        <v>0.32846963905501797</v>
      </c>
      <c r="H71" s="136">
        <f>INDEX('Total Agency'!$N$14:$CS$14,1,'Yearly Summary'!A71)</f>
        <v>2.06067150497028</v>
      </c>
      <c r="I71" s="137">
        <f>INDEX('Total Agency'!$N$34:$CS$34,1,'Yearly Summary'!A71)</f>
        <v>2471.875087600758</v>
      </c>
      <c r="J71" s="137">
        <f>INDEX('Total Agency'!$N$43:$CS$43,1,'Yearly Summary'!A71)</f>
        <v>1765.584376594401</v>
      </c>
      <c r="K71" s="138">
        <f>INDEX('Total Agency'!$N$44:$CS$44,1,'Yearly Summary'!A71)</f>
        <v>8.463851414070224E-2</v>
      </c>
      <c r="L71" s="137">
        <f>INDEX('Total Agency'!$N$11:$CS$11,1,'Yearly Summary'!A71)</f>
        <v>3592.8349340910254</v>
      </c>
      <c r="M71" s="137">
        <f>INDEX('Total Agency'!$N$40:$CS$40,1,'Yearly Summary'!A71)</f>
        <v>21566.585749495702</v>
      </c>
      <c r="N71" s="137">
        <f>INDEX('Total Agency'!$N$55:$CS$55,1,'Yearly Summary'!A71)</f>
        <v>5242.4974603369392</v>
      </c>
      <c r="O71" s="138">
        <f>INDEX('Total Agency'!$N$66:$CS$66,1,'Yearly Summary'!A71)</f>
        <v>0.24308425641548412</v>
      </c>
      <c r="P71" s="212">
        <f>INDEX('Total Agency'!$N$88:$CS$88,1,'Yearly Summary'!A71)</f>
        <v>1.7589758740366537</v>
      </c>
      <c r="Q71" s="137">
        <f>INDEX('Total Agency'!$N$77:$CS$77,1,'Yearly Summary'!A71)</f>
        <v>9221.4265524311049</v>
      </c>
      <c r="R71" s="136">
        <f>INDEX('Total Agency'!$N$99:$CS$99,1,'Yearly Summary'!A71)</f>
        <v>17.190307468358551</v>
      </c>
      <c r="S71" s="137">
        <f>INDEX('Total Agency'!$N$29:$CS$29,1,'Yearly Summary'!A71)</f>
        <v>158519.15773317625</v>
      </c>
      <c r="T71" s="136">
        <f>INDEX('Total Agency'!$N$110:$CS$110,1,'Yearly Summary'!A71)</f>
        <v>30.237336104114796</v>
      </c>
      <c r="U71" s="136">
        <f>INDEX('Total Agency'!$N$121:$CS$121,1,'Yearly Summary'!A71)</f>
        <v>7.3502203628538165</v>
      </c>
      <c r="V71" s="381"/>
      <c r="W71" s="381"/>
    </row>
    <row r="72" spans="1:24" s="1" customFormat="1" ht="30" x14ac:dyDescent="0.25">
      <c r="B72" s="139" t="s">
        <v>90</v>
      </c>
      <c r="C72" s="142">
        <f>C71</f>
        <v>20860.295038489341</v>
      </c>
      <c r="D72" s="142">
        <f>SUM(D60:D71)</f>
        <v>460</v>
      </c>
      <c r="E72" s="142">
        <f>SUM(E60:E71)</f>
        <v>23009.337657971824</v>
      </c>
      <c r="F72" s="142">
        <f>SUM(F60:F71)</f>
        <v>11597.391321315099</v>
      </c>
      <c r="G72" s="140">
        <f>SUM(F60:F71)/SUM(L60:L71)</f>
        <v>0.30148766316149822</v>
      </c>
      <c r="H72" s="141">
        <f>E72/F72</f>
        <v>1.9840097674105779</v>
      </c>
      <c r="I72" s="142">
        <f>SUM(I60:I71)</f>
        <v>23469.337657971824</v>
      </c>
      <c r="J72" s="142">
        <f>SUM(J60:J71)</f>
        <v>19388.669237391077</v>
      </c>
      <c r="K72" s="140">
        <f>SUM(J60:J71)/SUM(C60:C71)</f>
        <v>9.0743836489185367E-2</v>
      </c>
      <c r="L72" s="142">
        <f>L71</f>
        <v>3592.8349340910254</v>
      </c>
      <c r="M72" s="142">
        <f>M71</f>
        <v>21566.585749495702</v>
      </c>
      <c r="N72" s="142">
        <f>SUM(N60:N71)</f>
        <v>47707.734746382368</v>
      </c>
      <c r="O72" s="140">
        <f>N72/SUM(M60:M71)</f>
        <v>0.21909968143050945</v>
      </c>
      <c r="P72" s="213">
        <f>Q72/N72</f>
        <v>1.6247991659089773</v>
      </c>
      <c r="Q72" s="142">
        <f>SUM(Q60:Q71)</f>
        <v>77515.487623328809</v>
      </c>
      <c r="R72" s="141">
        <f>S72/Q72</f>
        <v>17.424411684862505</v>
      </c>
      <c r="S72" s="142">
        <f>SUM(S60:S71)</f>
        <v>1350661.7683017454</v>
      </c>
      <c r="T72" s="141">
        <f>S72/N72</f>
        <v>28.311169572019239</v>
      </c>
      <c r="U72" s="141">
        <f>S72/SUM(M60:M71)</f>
        <v>6.2029682341545476</v>
      </c>
      <c r="V72" s="384"/>
      <c r="W72" s="384"/>
      <c r="X72" s="227"/>
    </row>
    <row r="74" spans="1:24" ht="38.25" x14ac:dyDescent="0.25">
      <c r="B74" s="131">
        <v>2020</v>
      </c>
      <c r="C74" s="207" t="s">
        <v>76</v>
      </c>
      <c r="D74" s="207" t="s">
        <v>77</v>
      </c>
      <c r="E74" s="207" t="s">
        <v>78</v>
      </c>
      <c r="F74" s="207" t="s">
        <v>70</v>
      </c>
      <c r="G74" s="209" t="s">
        <v>71</v>
      </c>
      <c r="H74" s="205" t="s">
        <v>88</v>
      </c>
      <c r="I74" s="207" t="s">
        <v>84</v>
      </c>
      <c r="J74" s="207" t="s">
        <v>85</v>
      </c>
      <c r="K74" s="209" t="s">
        <v>87</v>
      </c>
      <c r="L74" s="207" t="s">
        <v>79</v>
      </c>
      <c r="M74" s="207" t="s">
        <v>80</v>
      </c>
      <c r="N74" s="207" t="s">
        <v>81</v>
      </c>
      <c r="O74" s="209" t="s">
        <v>11</v>
      </c>
      <c r="P74" s="211" t="s">
        <v>82</v>
      </c>
      <c r="Q74" s="207" t="s">
        <v>83</v>
      </c>
      <c r="R74" s="205" t="s">
        <v>14</v>
      </c>
      <c r="S74" s="207" t="s">
        <v>0</v>
      </c>
      <c r="T74" s="205" t="s">
        <v>15</v>
      </c>
      <c r="U74" s="205" t="s">
        <v>86</v>
      </c>
      <c r="V74" s="382"/>
      <c r="W74" s="382"/>
      <c r="X74" s="225"/>
    </row>
    <row r="75" spans="1:24" x14ac:dyDescent="0.25">
      <c r="A75" s="135">
        <v>49</v>
      </c>
      <c r="B75" s="130">
        <v>1</v>
      </c>
      <c r="C75" s="137">
        <f>INDEX('Total Agency'!$N$42:$CS$42,1,A75)</f>
        <v>21566.585749495702</v>
      </c>
      <c r="D75" s="137">
        <f>INDEX('Total Agency'!$N$8:$CS$8,1,'Yearly Summary'!A75)</f>
        <v>20</v>
      </c>
      <c r="E75" s="137">
        <f>INDEX('Total Agency'!$N$15:$CS$15,1,'Yearly Summary'!A75)</f>
        <v>701.46034919526846</v>
      </c>
      <c r="F75" s="137">
        <f>INDEX('Total Agency'!$N$13:$CS$13,1,'Yearly Summary'!A75)</f>
        <v>511.26976679751078</v>
      </c>
      <c r="G75" s="138">
        <f>INDEX('Total Agency'!$N$12:$CS$12,1,'Yearly Summary'!A75)</f>
        <v>0.14999999999999997</v>
      </c>
      <c r="H75" s="136">
        <f>INDEX('Total Agency'!$N$14:$CS$14,1,'Yearly Summary'!A75)</f>
        <v>1.3719965363668432</v>
      </c>
      <c r="I75" s="137">
        <f>INDEX('Total Agency'!$N$34:$CS$34,1,'Yearly Summary'!A75)</f>
        <v>721.46034919526846</v>
      </c>
      <c r="J75" s="137">
        <f>INDEX('Total Agency'!$N$43:$CS$43,1,'Yearly Summary'!A75)</f>
        <v>1892.879153787715</v>
      </c>
      <c r="K75" s="138">
        <f>INDEX('Total Agency'!$N$44:$CS$44,1,'Yearly Summary'!A75)</f>
        <v>8.7769069048492146E-2</v>
      </c>
      <c r="L75" s="137">
        <f>INDEX('Total Agency'!$N$11:$CS$11,1,'Yearly Summary'!A75)</f>
        <v>3408.4651119834061</v>
      </c>
      <c r="M75" s="137">
        <f>INDEX('Total Agency'!$N$40:$CS$40,1,'Yearly Summary'!A75)</f>
        <v>20395.166944903256</v>
      </c>
      <c r="N75" s="137">
        <f>INDEX('Total Agency'!$N$55:$CS$55,1,'Yearly Summary'!A75)</f>
        <v>2402.6097029296425</v>
      </c>
      <c r="O75" s="138">
        <f>INDEX('Total Agency'!$N$66:$CS$66,1,'Yearly Summary'!A75)</f>
        <v>0.11780289464755049</v>
      </c>
      <c r="P75" s="212">
        <f>INDEX('Total Agency'!$N$88:$CS$88,1,'Yearly Summary'!A75)</f>
        <v>1.3747386915657356</v>
      </c>
      <c r="Q75" s="137">
        <f>INDEX('Total Agency'!$N$77:$CS$77,1,'Yearly Summary'!A75)</f>
        <v>3302.9605193486373</v>
      </c>
      <c r="R75" s="136">
        <f>INDEX('Total Agency'!$N$99:$CS$99,1,'Yearly Summary'!A75)</f>
        <v>19.045343405695906</v>
      </c>
      <c r="S75" s="137">
        <f>INDEX('Total Agency'!$N$29:$CS$29,1,'Yearly Summary'!A75)</f>
        <v>62906.017346450491</v>
      </c>
      <c r="T75" s="136">
        <f>INDEX('Total Agency'!$N$110:$CS$110,1,'Yearly Summary'!A75)</f>
        <v>26.182370473966497</v>
      </c>
      <c r="U75" s="136">
        <f>INDEX('Total Agency'!$N$121:$CS$121,1,'Yearly Summary'!A75)</f>
        <v>3.0843590305678119</v>
      </c>
      <c r="V75" s="381"/>
      <c r="W75" s="381"/>
    </row>
    <row r="76" spans="1:24" x14ac:dyDescent="0.25">
      <c r="A76" s="135">
        <v>50</v>
      </c>
      <c r="B76" s="130">
        <v>2</v>
      </c>
      <c r="C76" s="137">
        <f>INDEX('Total Agency'!$N$42:$CS$42,1,A76)</f>
        <v>20395.166944903256</v>
      </c>
      <c r="D76" s="137">
        <f>INDEX('Total Agency'!$N$8:$CS$8,1,'Yearly Summary'!A76)</f>
        <v>20</v>
      </c>
      <c r="E76" s="137">
        <f>INDEX('Total Agency'!$N$15:$CS$15,1,'Yearly Summary'!A76)</f>
        <v>729.7710166054959</v>
      </c>
      <c r="F76" s="137">
        <f>INDEX('Total Agency'!$N$13:$CS$13,1,'Yearly Summary'!A76)</f>
        <v>532.0459391746424</v>
      </c>
      <c r="G76" s="138">
        <f>INDEX('Total Agency'!$N$12:$CS$12,1,'Yearly Summary'!A76)</f>
        <v>0.14999999999999997</v>
      </c>
      <c r="H76" s="136">
        <f>INDEX('Total Agency'!$N$14:$CS$14,1,'Yearly Summary'!A76)</f>
        <v>1.3716315883128107</v>
      </c>
      <c r="I76" s="137">
        <f>INDEX('Total Agency'!$N$34:$CS$34,1,'Yearly Summary'!A76)</f>
        <v>749.7710166054959</v>
      </c>
      <c r="J76" s="137">
        <f>INDEX('Total Agency'!$N$43:$CS$43,1,'Yearly Summary'!A76)</f>
        <v>2066.1785657494293</v>
      </c>
      <c r="K76" s="138">
        <f>INDEX('Total Agency'!$N$44:$CS$44,1,'Yearly Summary'!A76)</f>
        <v>0.10130726418328076</v>
      </c>
      <c r="L76" s="137">
        <f>INDEX('Total Agency'!$N$11:$CS$11,1,'Yearly Summary'!A76)</f>
        <v>3546.9729278309501</v>
      </c>
      <c r="M76" s="137">
        <f>INDEX('Total Agency'!$N$40:$CS$40,1,'Yearly Summary'!A76)</f>
        <v>19078.759395759324</v>
      </c>
      <c r="N76" s="137">
        <f>INDEX('Total Agency'!$N$55:$CS$55,1,'Yearly Summary'!A76)</f>
        <v>2179.050114812344</v>
      </c>
      <c r="O76" s="138">
        <f>INDEX('Total Agency'!$N$66:$CS$66,1,'Yearly Summary'!A76)</f>
        <v>0.11421340715144644</v>
      </c>
      <c r="P76" s="212">
        <f>INDEX('Total Agency'!$N$88:$CS$88,1,'Yearly Summary'!A76)</f>
        <v>1.3860775977177933</v>
      </c>
      <c r="Q76" s="137">
        <f>INDEX('Total Agency'!$N$77:$CS$77,1,'Yearly Summary'!A76)</f>
        <v>3020.3325484457755</v>
      </c>
      <c r="R76" s="136">
        <f>INDEX('Total Agency'!$N$99:$CS$99,1,'Yearly Summary'!A76)</f>
        <v>19.403891764112331</v>
      </c>
      <c r="S76" s="137">
        <f>INDEX('Total Agency'!$N$29:$CS$29,1,'Yearly Summary'!A76)</f>
        <v>58606.205861667389</v>
      </c>
      <c r="T76" s="136">
        <f>INDEX('Total Agency'!$N$110:$CS$110,1,'Yearly Summary'!A76)</f>
        <v>26.895299682776894</v>
      </c>
      <c r="U76" s="136">
        <f>INDEX('Total Agency'!$N$121:$CS$121,1,'Yearly Summary'!A76)</f>
        <v>3.0718038131291658</v>
      </c>
      <c r="V76" s="381"/>
      <c r="W76" s="381"/>
    </row>
    <row r="77" spans="1:24" x14ac:dyDescent="0.25">
      <c r="A77" s="135">
        <v>51</v>
      </c>
      <c r="B77" s="130">
        <v>3</v>
      </c>
      <c r="C77" s="137">
        <f>INDEX('Total Agency'!$N$42:$CS$42,1,A77)</f>
        <v>19078.759395759324</v>
      </c>
      <c r="D77" s="137">
        <f>INDEX('Total Agency'!$N$8:$CS$8,1,'Yearly Summary'!A77)</f>
        <v>20</v>
      </c>
      <c r="E77" s="137">
        <f>INDEX('Total Agency'!$N$15:$CS$15,1,'Yearly Summary'!A77)</f>
        <v>2449.154258912698</v>
      </c>
      <c r="F77" s="137">
        <f>INDEX('Total Agency'!$N$13:$CS$13,1,'Yearly Summary'!A77)</f>
        <v>1211.4572742055338</v>
      </c>
      <c r="G77" s="138">
        <f>INDEX('Total Agency'!$N$12:$CS$12,1,'Yearly Summary'!A77)</f>
        <v>0.32855099336494609</v>
      </c>
      <c r="H77" s="136">
        <f>INDEX('Total Agency'!$N$14:$CS$14,1,'Yearly Summary'!A77)</f>
        <v>2.0216596251971315</v>
      </c>
      <c r="I77" s="137">
        <f>INDEX('Total Agency'!$N$34:$CS$34,1,'Yearly Summary'!A77)</f>
        <v>2469.154258912698</v>
      </c>
      <c r="J77" s="137">
        <f>INDEX('Total Agency'!$N$43:$CS$43,1,'Yearly Summary'!A77)</f>
        <v>2066.6004346909649</v>
      </c>
      <c r="K77" s="138">
        <f>INDEX('Total Agency'!$N$44:$CS$44,1,'Yearly Summary'!A77)</f>
        <v>0.10831943481347706</v>
      </c>
      <c r="L77" s="137">
        <f>INDEX('Total Agency'!$N$11:$CS$11,1,'Yearly Summary'!A77)</f>
        <v>3687.2732046799138</v>
      </c>
      <c r="M77" s="137">
        <f>INDEX('Total Agency'!$N$40:$CS$40,1,'Yearly Summary'!A77)</f>
        <v>19481.313219981057</v>
      </c>
      <c r="N77" s="137">
        <f>INDEX('Total Agency'!$N$55:$CS$55,1,'Yearly Summary'!A77)</f>
        <v>4542.0799769881269</v>
      </c>
      <c r="O77" s="138">
        <f>INDEX('Total Agency'!$N$66:$CS$66,1,'Yearly Summary'!A77)</f>
        <v>0.23315060569579732</v>
      </c>
      <c r="P77" s="212">
        <f>INDEX('Total Agency'!$N$88:$CS$88,1,'Yearly Summary'!A77)</f>
        <v>1.5431452958571514</v>
      </c>
      <c r="Q77" s="137">
        <f>INDEX('Total Agency'!$N$77:$CS$77,1,'Yearly Summary'!A77)</f>
        <v>7009.0893498961868</v>
      </c>
      <c r="R77" s="136">
        <f>INDEX('Total Agency'!$N$99:$CS$99,1,'Yearly Summary'!A77)</f>
        <v>18.809500664270935</v>
      </c>
      <c r="S77" s="137">
        <f>INDEX('Total Agency'!$N$29:$CS$29,1,'Yearly Summary'!A77)</f>
        <v>131837.47078280666</v>
      </c>
      <c r="T77" s="136">
        <f>INDEX('Total Agency'!$N$110:$CS$110,1,'Yearly Summary'!A77)</f>
        <v>29.025792467491659</v>
      </c>
      <c r="U77" s="136">
        <f>INDEX('Total Agency'!$N$121:$CS$121,1,'Yearly Summary'!A77)</f>
        <v>6.7673810945961916</v>
      </c>
      <c r="V77" s="381"/>
      <c r="W77" s="381"/>
    </row>
    <row r="78" spans="1:24" x14ac:dyDescent="0.25">
      <c r="A78" s="135">
        <v>52</v>
      </c>
      <c r="B78" s="130">
        <v>4</v>
      </c>
      <c r="C78" s="137">
        <f>INDEX('Total Agency'!$N$42:$CS$42,1,A78)</f>
        <v>19481.313219981057</v>
      </c>
      <c r="D78" s="137">
        <f>INDEX('Total Agency'!$N$8:$CS$8,1,'Yearly Summary'!A78)</f>
        <v>20</v>
      </c>
      <c r="E78" s="137">
        <f>INDEX('Total Agency'!$N$15:$CS$15,1,'Yearly Summary'!A78)</f>
        <v>2319.0760685196083</v>
      </c>
      <c r="F78" s="137">
        <f>INDEX('Total Agency'!$N$13:$CS$13,1,'Yearly Summary'!A78)</f>
        <v>1146.6772156878694</v>
      </c>
      <c r="G78" s="138">
        <f>INDEX('Total Agency'!$N$12:$CS$12,1,'Yearly Summary'!A78)</f>
        <v>0.32874948377068341</v>
      </c>
      <c r="H78" s="136">
        <f>INDEX('Total Agency'!$N$14:$CS$14,1,'Yearly Summary'!A78)</f>
        <v>2.0224314539366159</v>
      </c>
      <c r="I78" s="137">
        <f>INDEX('Total Agency'!$N$34:$CS$34,1,'Yearly Summary'!A78)</f>
        <v>2339.0760685196083</v>
      </c>
      <c r="J78" s="137">
        <f>INDEX('Total Agency'!$N$43:$CS$43,1,'Yearly Summary'!A78)</f>
        <v>1878.503449972508</v>
      </c>
      <c r="K78" s="138">
        <f>INDEX('Total Agency'!$N$44:$CS$44,1,'Yearly Summary'!A78)</f>
        <v>9.642591486316314E-2</v>
      </c>
      <c r="L78" s="137">
        <f>INDEX('Total Agency'!$N$11:$CS$11,1,'Yearly Summary'!A78)</f>
        <v>3487.9970077389535</v>
      </c>
      <c r="M78" s="137">
        <f>INDEX('Total Agency'!$N$40:$CS$40,1,'Yearly Summary'!A78)</f>
        <v>19941.885838528156</v>
      </c>
      <c r="N78" s="137">
        <f>INDEX('Total Agency'!$N$55:$CS$55,1,'Yearly Summary'!A78)</f>
        <v>4594.7029025408183</v>
      </c>
      <c r="O78" s="138">
        <f>INDEX('Total Agency'!$N$66:$CS$66,1,'Yearly Summary'!A78)</f>
        <v>0.2304046337314675</v>
      </c>
      <c r="P78" s="212">
        <f>INDEX('Total Agency'!$N$88:$CS$88,1,'Yearly Summary'!A78)</f>
        <v>1.5357252213874319</v>
      </c>
      <c r="Q78" s="137">
        <f>INDEX('Total Agency'!$N$77:$CS$77,1,'Yearly Summary'!A78)</f>
        <v>7056.2011322139742</v>
      </c>
      <c r="R78" s="136">
        <f>INDEX('Total Agency'!$N$99:$CS$99,1,'Yearly Summary'!A78)</f>
        <v>18.554887864715923</v>
      </c>
      <c r="S78" s="137">
        <f>INDEX('Total Agency'!$N$29:$CS$29,1,'Yearly Summary'!A78)</f>
        <v>130927.02075911182</v>
      </c>
      <c r="T78" s="136">
        <f>INDEX('Total Agency'!$N$110:$CS$110,1,'Yearly Summary'!A78)</f>
        <v>28.495209273859835</v>
      </c>
      <c r="U78" s="136">
        <f>INDEX('Total Agency'!$N$121:$CS$121,1,'Yearly Summary'!A78)</f>
        <v>6.5654282558451911</v>
      </c>
      <c r="V78" s="381"/>
      <c r="W78" s="381"/>
    </row>
    <row r="79" spans="1:24" x14ac:dyDescent="0.25">
      <c r="A79" s="135">
        <v>53</v>
      </c>
      <c r="B79" s="130">
        <v>5</v>
      </c>
      <c r="C79" s="137">
        <f>INDEX('Total Agency'!$N$42:$CS$42,1,A79)</f>
        <v>19941.885838528156</v>
      </c>
      <c r="D79" s="137">
        <f>INDEX('Total Agency'!$N$8:$CS$8,1,'Yearly Summary'!A79)</f>
        <v>20</v>
      </c>
      <c r="E79" s="137">
        <f>INDEX('Total Agency'!$N$15:$CS$15,1,'Yearly Summary'!A79)</f>
        <v>2398.4563570928717</v>
      </c>
      <c r="F79" s="137">
        <f>INDEX('Total Agency'!$N$13:$CS$13,1,'Yearly Summary'!A79)</f>
        <v>1186.0911504369433</v>
      </c>
      <c r="G79" s="138">
        <f>INDEX('Total Agency'!$N$12:$CS$12,1,'Yearly Summary'!A79)</f>
        <v>0.32867753824734225</v>
      </c>
      <c r="H79" s="136">
        <f>INDEX('Total Agency'!$N$14:$CS$14,1,'Yearly Summary'!A79)</f>
        <v>2.0221518019161562</v>
      </c>
      <c r="I79" s="137">
        <f>INDEX('Total Agency'!$N$34:$CS$34,1,'Yearly Summary'!A79)</f>
        <v>2418.4563570928717</v>
      </c>
      <c r="J79" s="137">
        <f>INDEX('Total Agency'!$N$43:$CS$43,1,'Yearly Summary'!A79)</f>
        <v>1701.0933356641981</v>
      </c>
      <c r="K79" s="138">
        <f>INDEX('Total Agency'!$N$44:$CS$44,1,'Yearly Summary'!A79)</f>
        <v>8.5302531036340043E-2</v>
      </c>
      <c r="L79" s="137">
        <f>INDEX('Total Agency'!$N$11:$CS$11,1,'Yearly Summary'!A79)</f>
        <v>3608.6772365453371</v>
      </c>
      <c r="M79" s="137">
        <f>INDEX('Total Agency'!$N$40:$CS$40,1,'Yearly Summary'!A79)</f>
        <v>20659.248859956831</v>
      </c>
      <c r="N79" s="137">
        <f>INDEX('Total Agency'!$N$55:$CS$55,1,'Yearly Summary'!A79)</f>
        <v>4802.3320409755197</v>
      </c>
      <c r="O79" s="138">
        <f>INDEX('Total Agency'!$N$66:$CS$66,1,'Yearly Summary'!A79)</f>
        <v>0.23245433914510455</v>
      </c>
      <c r="P79" s="212">
        <f>INDEX('Total Agency'!$N$88:$CS$88,1,'Yearly Summary'!A79)</f>
        <v>1.6715816182448362</v>
      </c>
      <c r="Q79" s="137">
        <f>INDEX('Total Agency'!$N$77:$CS$77,1,'Yearly Summary'!A79)</f>
        <v>8027.4899644028865</v>
      </c>
      <c r="R79" s="136">
        <f>INDEX('Total Agency'!$N$99:$CS$99,1,'Yearly Summary'!A79)</f>
        <v>18.668062334238318</v>
      </c>
      <c r="S79" s="137">
        <f>INDEX('Total Agency'!$N$29:$CS$29,1,'Yearly Summary'!A79)</f>
        <v>149857.68304294563</v>
      </c>
      <c r="T79" s="136">
        <f>INDEX('Total Agency'!$N$110:$CS$110,1,'Yearly Summary'!A79)</f>
        <v>31.205189846161566</v>
      </c>
      <c r="U79" s="136">
        <f>INDEX('Total Agency'!$N$121:$CS$121,1,'Yearly Summary'!A79)</f>
        <v>7.2537817835870131</v>
      </c>
      <c r="V79" s="381"/>
      <c r="W79" s="381"/>
    </row>
    <row r="80" spans="1:24" x14ac:dyDescent="0.25">
      <c r="A80" s="135">
        <v>54</v>
      </c>
      <c r="B80" s="130">
        <v>6</v>
      </c>
      <c r="C80" s="137">
        <f>INDEX('Total Agency'!$N$42:$CS$42,1,A80)</f>
        <v>20659.248859956831</v>
      </c>
      <c r="D80" s="137">
        <f>INDEX('Total Agency'!$N$8:$CS$8,1,'Yearly Summary'!A80)</f>
        <v>20</v>
      </c>
      <c r="E80" s="137">
        <f>INDEX('Total Agency'!$N$15:$CS$15,1,'Yearly Summary'!A80)</f>
        <v>2480.9077736110462</v>
      </c>
      <c r="F80" s="137">
        <f>INDEX('Total Agency'!$N$13:$CS$13,1,'Yearly Summary'!A80)</f>
        <v>1227.0054580850856</v>
      </c>
      <c r="G80" s="138">
        <f>INDEX('Total Agency'!$N$12:$CS$12,1,'Yearly Summary'!A80)</f>
        <v>0.32861811502394961</v>
      </c>
      <c r="H80" s="136">
        <f>INDEX('Total Agency'!$N$14:$CS$14,1,'Yearly Summary'!A80)</f>
        <v>2.0219207316998014</v>
      </c>
      <c r="I80" s="137">
        <f>INDEX('Total Agency'!$N$34:$CS$34,1,'Yearly Summary'!A80)</f>
        <v>2500.9077736110462</v>
      </c>
      <c r="J80" s="137">
        <f>INDEX('Total Agency'!$N$43:$CS$43,1,'Yearly Summary'!A80)</f>
        <v>1894.3266391549187</v>
      </c>
      <c r="K80" s="138">
        <f>INDEX('Total Agency'!$N$44:$CS$44,1,'Yearly Summary'!A80)</f>
        <v>9.1693877739506394E-2</v>
      </c>
      <c r="L80" s="137">
        <f>INDEX('Total Agency'!$N$11:$CS$11,1,'Yearly Summary'!A80)</f>
        <v>3733.8339001660383</v>
      </c>
      <c r="M80" s="137">
        <f>INDEX('Total Agency'!$N$40:$CS$40,1,'Yearly Summary'!A80)</f>
        <v>21265.829994412958</v>
      </c>
      <c r="N80" s="137">
        <f>INDEX('Total Agency'!$N$55:$CS$55,1,'Yearly Summary'!A80)</f>
        <v>4979.0981848647853</v>
      </c>
      <c r="O80" s="138">
        <f>INDEX('Total Agency'!$N$66:$CS$66,1,'Yearly Summary'!A80)</f>
        <v>0.23413608526791163</v>
      </c>
      <c r="P80" s="212">
        <f>INDEX('Total Agency'!$N$88:$CS$88,1,'Yearly Summary'!A80)</f>
        <v>1.7169507705464875</v>
      </c>
      <c r="Q80" s="137">
        <f>INDEX('Total Agency'!$N$77:$CS$77,1,'Yearly Summary'!A80)</f>
        <v>8548.8664651302097</v>
      </c>
      <c r="R80" s="136">
        <f>INDEX('Total Agency'!$N$99:$CS$99,1,'Yearly Summary'!A80)</f>
        <v>18.563656074638924</v>
      </c>
      <c r="S80" s="137">
        <f>INDEX('Total Agency'!$N$29:$CS$29,1,'Yearly Summary'!A80)</f>
        <v>158698.2168866914</v>
      </c>
      <c r="T80" s="136">
        <f>INDEX('Total Agency'!$N$110:$CS$110,1,'Yearly Summary'!A80)</f>
        <v>31.87288360151128</v>
      </c>
      <c r="U80" s="136">
        <f>INDEX('Total Agency'!$N$121:$CS$121,1,'Yearly Summary'!A80)</f>
        <v>7.4625921926576684</v>
      </c>
      <c r="V80" s="381"/>
      <c r="W80" s="381"/>
    </row>
    <row r="81" spans="1:24" x14ac:dyDescent="0.25">
      <c r="A81" s="135">
        <v>55</v>
      </c>
      <c r="B81" s="130">
        <v>7</v>
      </c>
      <c r="C81" s="137">
        <f>INDEX('Total Agency'!$N$42:$CS$42,1,A81)</f>
        <v>21265.829994412954</v>
      </c>
      <c r="D81" s="137">
        <f>INDEX('Total Agency'!$N$8:$CS$8,1,'Yearly Summary'!A81)</f>
        <v>20</v>
      </c>
      <c r="E81" s="137">
        <f>INDEX('Total Agency'!$N$15:$CS$15,1,'Yearly Summary'!A81)</f>
        <v>2346.8146123139704</v>
      </c>
      <c r="F81" s="137">
        <f>INDEX('Total Agency'!$N$13:$CS$13,1,'Yearly Summary'!A81)</f>
        <v>1160.1851963656572</v>
      </c>
      <c r="G81" s="138">
        <f>INDEX('Total Agency'!$N$12:$CS$12,1,'Yearly Summary'!A81)</f>
        <v>0.32884257098481273</v>
      </c>
      <c r="H81" s="136">
        <f>INDEX('Total Agency'!$N$14:$CS$14,1,'Yearly Summary'!A81)</f>
        <v>2.0227931020543046</v>
      </c>
      <c r="I81" s="137">
        <f>INDEX('Total Agency'!$N$34:$CS$34,1,'Yearly Summary'!A81)</f>
        <v>2366.8146123139704</v>
      </c>
      <c r="J81" s="137">
        <f>INDEX('Total Agency'!$N$43:$CS$43,1,'Yearly Summary'!A81)</f>
        <v>2244.1183432999096</v>
      </c>
      <c r="K81" s="138">
        <f>INDEX('Total Agency'!$N$44:$CS$44,1,'Yearly Summary'!A81)</f>
        <v>0.10552695774815719</v>
      </c>
      <c r="L81" s="137">
        <f>INDEX('Total Agency'!$N$11:$CS$11,1,'Yearly Summary'!A81)</f>
        <v>3528.0869897445218</v>
      </c>
      <c r="M81" s="137">
        <f>INDEX('Total Agency'!$N$40:$CS$40,1,'Yearly Summary'!A81)</f>
        <v>21388.526263427018</v>
      </c>
      <c r="N81" s="137">
        <f>INDEX('Total Agency'!$N$55:$CS$55,1,'Yearly Summary'!A81)</f>
        <v>5073.2347222837334</v>
      </c>
      <c r="O81" s="138">
        <f>INDEX('Total Agency'!$N$66:$CS$66,1,'Yearly Summary'!A81)</f>
        <v>0.23719421617929015</v>
      </c>
      <c r="P81" s="212">
        <f>INDEX('Total Agency'!$N$88:$CS$88,1,'Yearly Summary'!A81)</f>
        <v>1.6134647682991619</v>
      </c>
      <c r="Q81" s="137">
        <f>INDEX('Total Agency'!$N$77:$CS$77,1,'Yearly Summary'!A81)</f>
        <v>8185.4854857167866</v>
      </c>
      <c r="R81" s="136">
        <f>INDEX('Total Agency'!$N$99:$CS$99,1,'Yearly Summary'!A81)</f>
        <v>18.499489100661947</v>
      </c>
      <c r="S81" s="137">
        <f>INDEX('Total Agency'!$N$29:$CS$29,1,'Yearly Summary'!A81)</f>
        <v>151427.29952664426</v>
      </c>
      <c r="T81" s="136">
        <f>INDEX('Total Agency'!$N$110:$CS$110,1,'Yearly Summary'!A81)</f>
        <v>29.848273895452397</v>
      </c>
      <c r="U81" s="136">
        <f>INDEX('Total Agency'!$N$121:$CS$121,1,'Yearly Summary'!A81)</f>
        <v>7.0798379309365993</v>
      </c>
      <c r="V81" s="381"/>
      <c r="W81" s="381"/>
    </row>
    <row r="82" spans="1:24" x14ac:dyDescent="0.25">
      <c r="A82" s="135">
        <v>56</v>
      </c>
      <c r="B82" s="130">
        <v>8</v>
      </c>
      <c r="C82" s="137">
        <f>INDEX('Total Agency'!$N$42:$CS$42,1,A82)</f>
        <v>21388.526263427018</v>
      </c>
      <c r="D82" s="137">
        <f>INDEX('Total Agency'!$N$8:$CS$8,1,'Yearly Summary'!A82)</f>
        <v>20</v>
      </c>
      <c r="E82" s="137">
        <f>INDEX('Total Agency'!$N$15:$CS$15,1,'Yearly Summary'!A82)</f>
        <v>2434.7773260979366</v>
      </c>
      <c r="F82" s="137">
        <f>INDEX('Total Agency'!$N$13:$CS$13,1,'Yearly Summary'!A82)</f>
        <v>1203.7269999225082</v>
      </c>
      <c r="G82" s="138">
        <f>INDEX('Total Agency'!$N$12:$CS$12,1,'Yearly Summary'!A82)</f>
        <v>0.3288183287111896</v>
      </c>
      <c r="H82" s="136">
        <f>INDEX('Total Agency'!$N$14:$CS$14,1,'Yearly Summary'!A82)</f>
        <v>2.0226989394228752</v>
      </c>
      <c r="I82" s="137">
        <f>INDEX('Total Agency'!$N$34:$CS$34,1,'Yearly Summary'!A82)</f>
        <v>2454.7773260979366</v>
      </c>
      <c r="J82" s="137">
        <f>INDEX('Total Agency'!$N$43:$CS$43,1,'Yearly Summary'!A82)</f>
        <v>1849.848477952095</v>
      </c>
      <c r="K82" s="138">
        <f>INDEX('Total Agency'!$N$44:$CS$44,1,'Yearly Summary'!A82)</f>
        <v>8.6487888654358344E-2</v>
      </c>
      <c r="L82" s="137">
        <f>INDEX('Total Agency'!$N$11:$CS$11,1,'Yearly Summary'!A82)</f>
        <v>3660.7661277293805</v>
      </c>
      <c r="M82" s="137">
        <f>INDEX('Total Agency'!$N$40:$CS$40,1,'Yearly Summary'!A82)</f>
        <v>21993.455111572861</v>
      </c>
      <c r="N82" s="137">
        <f>INDEX('Total Agency'!$N$55:$CS$55,1,'Yearly Summary'!A82)</f>
        <v>5261.5649028736952</v>
      </c>
      <c r="O82" s="138">
        <f>INDEX('Total Agency'!$N$66:$CS$66,1,'Yearly Summary'!A82)</f>
        <v>0.23923321170692652</v>
      </c>
      <c r="P82" s="212">
        <f>INDEX('Total Agency'!$N$88:$CS$88,1,'Yearly Summary'!A82)</f>
        <v>1.712417472499701</v>
      </c>
      <c r="Q82" s="137">
        <f>INDEX('Total Agency'!$N$77:$CS$77,1,'Yearly Summary'!A82)</f>
        <v>9009.9956723721079</v>
      </c>
      <c r="R82" s="136">
        <f>INDEX('Total Agency'!$N$99:$CS$99,1,'Yearly Summary'!A82)</f>
        <v>18.468463258565379</v>
      </c>
      <c r="S82" s="137">
        <f>INDEX('Total Agency'!$N$29:$CS$29,1,'Yearly Summary'!A82)</f>
        <v>166400.77403503735</v>
      </c>
      <c r="T82" s="136">
        <f>INDEX('Total Agency'!$N$110:$CS$110,1,'Yearly Summary'!A82)</f>
        <v>31.62571917418612</v>
      </c>
      <c r="U82" s="136">
        <f>INDEX('Total Agency'!$N$121:$CS$121,1,'Yearly Summary'!A82)</f>
        <v>7.5659223705818732</v>
      </c>
      <c r="V82" s="381"/>
      <c r="W82" s="381"/>
    </row>
    <row r="83" spans="1:24" x14ac:dyDescent="0.25">
      <c r="A83" s="135">
        <v>57</v>
      </c>
      <c r="B83" s="130">
        <v>9</v>
      </c>
      <c r="C83" s="137">
        <f>INDEX('Total Agency'!$N$42:$CS$42,1,A83)</f>
        <v>21993.455111572857</v>
      </c>
      <c r="D83" s="137">
        <f>INDEX('Total Agency'!$N$8:$CS$8,1,'Yearly Summary'!A83)</f>
        <v>20</v>
      </c>
      <c r="E83" s="137">
        <f>INDEX('Total Agency'!$N$15:$CS$15,1,'Yearly Summary'!A83)</f>
        <v>2527.7881654498087</v>
      </c>
      <c r="F83" s="137">
        <f>INDEX('Total Agency'!$N$13:$CS$13,1,'Yearly Summary'!A83)</f>
        <v>1249.7682486202871</v>
      </c>
      <c r="G83" s="138">
        <f>INDEX('Total Agency'!$N$12:$CS$12,1,'Yearly Summary'!A83)</f>
        <v>0.32879428276527545</v>
      </c>
      <c r="H83" s="136">
        <f>INDEX('Total Agency'!$N$14:$CS$14,1,'Yearly Summary'!A83)</f>
        <v>2.0226055256567959</v>
      </c>
      <c r="I83" s="137">
        <f>INDEX('Total Agency'!$N$34:$CS$34,1,'Yearly Summary'!A83)</f>
        <v>2547.7881654498087</v>
      </c>
      <c r="J83" s="137">
        <f>INDEX('Total Agency'!$N$43:$CS$43,1,'Yearly Summary'!A83)</f>
        <v>1599.608882999928</v>
      </c>
      <c r="K83" s="138">
        <f>INDEX('Total Agency'!$N$44:$CS$44,1,'Yearly Summary'!A83)</f>
        <v>7.2731131824677289E-2</v>
      </c>
      <c r="L83" s="137">
        <f>INDEX('Total Agency'!$N$11:$CS$11,1,'Yearly Summary'!A83)</f>
        <v>3801.0644166598545</v>
      </c>
      <c r="M83" s="137">
        <f>INDEX('Total Agency'!$N$40:$CS$40,1,'Yearly Summary'!A83)</f>
        <v>22941.634394022742</v>
      </c>
      <c r="N83" s="137">
        <f>INDEX('Total Agency'!$N$55:$CS$55,1,'Yearly Summary'!A83)</f>
        <v>5571.6725026571075</v>
      </c>
      <c r="O83" s="138">
        <f>INDEX('Total Agency'!$N$66:$CS$66,1,'Yearly Summary'!A83)</f>
        <v>0.24286292802699191</v>
      </c>
      <c r="P83" s="212">
        <f>INDEX('Total Agency'!$N$88:$CS$88,1,'Yearly Summary'!A83)</f>
        <v>1.7811314090895567</v>
      </c>
      <c r="Q83" s="137">
        <f>INDEX('Total Agency'!$N$77:$CS$77,1,'Yearly Summary'!A83)</f>
        <v>9923.8808956431913</v>
      </c>
      <c r="R83" s="136">
        <f>INDEX('Total Agency'!$N$99:$CS$99,1,'Yearly Summary'!A83)</f>
        <v>18.454173784472562</v>
      </c>
      <c r="S83" s="137">
        <f>INDEX('Total Agency'!$N$29:$CS$29,1,'Yearly Summary'!A83)</f>
        <v>183137.02266460669</v>
      </c>
      <c r="T83" s="136">
        <f>INDEX('Total Agency'!$N$110:$CS$110,1,'Yearly Summary'!A83)</f>
        <v>32.86930855632118</v>
      </c>
      <c r="U83" s="136">
        <f>INDEX('Total Agency'!$N$121:$CS$121,1,'Yearly Summary'!A83)</f>
        <v>7.9827365182108201</v>
      </c>
      <c r="V83" s="381"/>
      <c r="W83" s="381"/>
    </row>
    <row r="84" spans="1:24" x14ac:dyDescent="0.25">
      <c r="A84" s="135">
        <v>58</v>
      </c>
      <c r="B84" s="130">
        <v>10</v>
      </c>
      <c r="C84" s="137">
        <f>INDEX('Total Agency'!$N$42:$CS$42,1,A84)</f>
        <v>22941.634394022745</v>
      </c>
      <c r="D84" s="137">
        <f>INDEX('Total Agency'!$N$8:$CS$8,1,'Yearly Summary'!A84)</f>
        <v>20</v>
      </c>
      <c r="E84" s="137">
        <f>INDEX('Total Agency'!$N$15:$CS$15,1,'Yearly Summary'!A84)</f>
        <v>2401.0152538941174</v>
      </c>
      <c r="F84" s="137">
        <f>INDEX('Total Agency'!$N$13:$CS$13,1,'Yearly Summary'!A84)</f>
        <v>1186.5612601906362</v>
      </c>
      <c r="G84" s="138">
        <f>INDEX('Total Agency'!$N$12:$CS$12,1,'Yearly Summary'!A84)</f>
        <v>0.3290265328423812</v>
      </c>
      <c r="H84" s="136">
        <f>INDEX('Total Agency'!$N$14:$CS$14,1,'Yearly Summary'!A84)</f>
        <v>2.0235072005539467</v>
      </c>
      <c r="I84" s="137">
        <f>INDEX('Total Agency'!$N$34:$CS$34,1,'Yearly Summary'!A84)</f>
        <v>2421.0152538941174</v>
      </c>
      <c r="J84" s="137">
        <f>INDEX('Total Agency'!$N$43:$CS$43,1,'Yearly Summary'!A84)</f>
        <v>2106.6633356901148</v>
      </c>
      <c r="K84" s="138">
        <f>INDEX('Total Agency'!$N$44:$CS$44,1,'Yearly Summary'!A84)</f>
        <v>9.1827081693839074E-2</v>
      </c>
      <c r="L84" s="137">
        <f>INDEX('Total Agency'!$N$11:$CS$11,1,'Yearly Summary'!A84)</f>
        <v>3606.2783446071003</v>
      </c>
      <c r="M84" s="137">
        <f>INDEX('Total Agency'!$N$40:$CS$40,1,'Yearly Summary'!A84)</f>
        <v>23255.986312226745</v>
      </c>
      <c r="N84" s="137">
        <f>INDEX('Total Agency'!$N$55:$CS$55,1,'Yearly Summary'!A84)</f>
        <v>5658.7968941155341</v>
      </c>
      <c r="O84" s="138">
        <f>INDEX('Total Agency'!$N$66:$CS$66,1,'Yearly Summary'!A84)</f>
        <v>0.24332646305095404</v>
      </c>
      <c r="P84" s="212">
        <f>INDEX('Total Agency'!$N$88:$CS$88,1,'Yearly Summary'!A84)</f>
        <v>1.6575417601701272</v>
      </c>
      <c r="Q84" s="137">
        <f>INDEX('Total Agency'!$N$77:$CS$77,1,'Yearly Summary'!A84)</f>
        <v>9379.6921643175119</v>
      </c>
      <c r="R84" s="136">
        <f>INDEX('Total Agency'!$N$99:$CS$99,1,'Yearly Summary'!A84)</f>
        <v>18.475138767596505</v>
      </c>
      <c r="S84" s="137">
        <f>INDEX('Total Agency'!$N$29:$CS$29,1,'Yearly Summary'!A84)</f>
        <v>173291.11433310361</v>
      </c>
      <c r="T84" s="136">
        <f>INDEX('Total Agency'!$N$110:$CS$110,1,'Yearly Summary'!A84)</f>
        <v>30.623314032229263</v>
      </c>
      <c r="U84" s="136">
        <f>INDEX('Total Agency'!$N$121:$CS$121,1,'Yearly Summary'!A84)</f>
        <v>7.4514626903609962</v>
      </c>
      <c r="V84" s="381"/>
      <c r="W84" s="381"/>
    </row>
    <row r="85" spans="1:24" x14ac:dyDescent="0.25">
      <c r="A85" s="135">
        <v>59</v>
      </c>
      <c r="B85" s="130">
        <v>11</v>
      </c>
      <c r="C85" s="137">
        <f>INDEX('Total Agency'!$N$42:$CS$42,1,A85)</f>
        <v>23255.986312226749</v>
      </c>
      <c r="D85" s="137">
        <f>INDEX('Total Agency'!$N$8:$CS$8,1,'Yearly Summary'!A85)</f>
        <v>20</v>
      </c>
      <c r="E85" s="137">
        <f>INDEX('Total Agency'!$N$15:$CS$15,1,'Yearly Summary'!A85)</f>
        <v>2498.6261532107687</v>
      </c>
      <c r="F85" s="137">
        <f>INDEX('Total Agency'!$N$13:$CS$13,1,'Yearly Summary'!A85)</f>
        <v>1234.8892465656991</v>
      </c>
      <c r="G85" s="138">
        <f>INDEX('Total Agency'!$N$12:$CS$12,1,'Yearly Summary'!A85)</f>
        <v>0.32898873013750607</v>
      </c>
      <c r="H85" s="136">
        <f>INDEX('Total Agency'!$N$14:$CS$14,1,'Yearly Summary'!A85)</f>
        <v>2.0233605241600392</v>
      </c>
      <c r="I85" s="137">
        <f>INDEX('Total Agency'!$N$34:$CS$34,1,'Yearly Summary'!A85)</f>
        <v>2518.6261532107687</v>
      </c>
      <c r="J85" s="137">
        <f>INDEX('Total Agency'!$N$43:$CS$43,1,'Yearly Summary'!A85)</f>
        <v>2076.9949753445253</v>
      </c>
      <c r="K85" s="138">
        <f>INDEX('Total Agency'!$N$44:$CS$44,1,'Yearly Summary'!A85)</f>
        <v>8.9310122024476468E-2</v>
      </c>
      <c r="L85" s="137">
        <f>INDEX('Total Agency'!$N$11:$CS$11,1,'Yearly Summary'!A85)</f>
        <v>3753.5913344191376</v>
      </c>
      <c r="M85" s="137">
        <f>INDEX('Total Agency'!$N$40:$CS$40,1,'Yearly Summary'!A85)</f>
        <v>23697.617490092987</v>
      </c>
      <c r="N85" s="137">
        <f>INDEX('Total Agency'!$N$55:$CS$55,1,'Yearly Summary'!A85)</f>
        <v>5821.6362749095852</v>
      </c>
      <c r="O85" s="138">
        <f>INDEX('Total Agency'!$N$66:$CS$66,1,'Yearly Summary'!A85)</f>
        <v>0.2456633573963026</v>
      </c>
      <c r="P85" s="212">
        <f>INDEX('Total Agency'!$N$88:$CS$88,1,'Yearly Summary'!A85)</f>
        <v>1.7305494442418381</v>
      </c>
      <c r="Q85" s="137">
        <f>INDEX('Total Agency'!$N$77:$CS$77,1,'Yearly Summary'!A85)</f>
        <v>10074.629420122907</v>
      </c>
      <c r="R85" s="136">
        <f>INDEX('Total Agency'!$N$99:$CS$99,1,'Yearly Summary'!A85)</f>
        <v>18.49857652760997</v>
      </c>
      <c r="S85" s="137">
        <f>INDEX('Total Agency'!$N$29:$CS$29,1,'Yearly Summary'!A85)</f>
        <v>186366.30331545442</v>
      </c>
      <c r="T85" s="136">
        <f>INDEX('Total Agency'!$N$110:$CS$110,1,'Yearly Summary'!A85)</f>
        <v>32.012701329120539</v>
      </c>
      <c r="U85" s="136">
        <f>INDEX('Total Agency'!$N$121:$CS$121,1,'Yearly Summary'!A85)</f>
        <v>7.8643476878368306</v>
      </c>
      <c r="V85" s="381"/>
      <c r="W85" s="381"/>
    </row>
    <row r="86" spans="1:24" x14ac:dyDescent="0.25">
      <c r="A86" s="135">
        <v>60</v>
      </c>
      <c r="B86" s="130">
        <v>12</v>
      </c>
      <c r="C86" s="137">
        <f>INDEX('Total Agency'!$N$42:$CS$42,1,A86)</f>
        <v>23697.617490092987</v>
      </c>
      <c r="D86" s="137">
        <f>INDEX('Total Agency'!$N$8:$CS$8,1,'Yearly Summary'!A86)</f>
        <v>20</v>
      </c>
      <c r="E86" s="137">
        <f>INDEX('Total Agency'!$N$15:$CS$15,1,'Yearly Summary'!A86)</f>
        <v>2598.8666756078319</v>
      </c>
      <c r="F86" s="137">
        <f>INDEX('Total Agency'!$N$13:$CS$13,1,'Yearly Summary'!A86)</f>
        <v>1284.5449954888404</v>
      </c>
      <c r="G86" s="138">
        <f>INDEX('Total Agency'!$N$12:$CS$12,1,'Yearly Summary'!A86)</f>
        <v>0.32894240266459274</v>
      </c>
      <c r="H86" s="136">
        <f>INDEX('Total Agency'!$N$14:$CS$14,1,'Yearly Summary'!A86)</f>
        <v>2.0231807252643721</v>
      </c>
      <c r="I86" s="137">
        <f>INDEX('Total Agency'!$N$34:$CS$34,1,'Yearly Summary'!A86)</f>
        <v>2618.8666756078319</v>
      </c>
      <c r="J86" s="137">
        <f>INDEX('Total Agency'!$N$43:$CS$43,1,'Yearly Summary'!A86)</f>
        <v>1976.995261429598</v>
      </c>
      <c r="K86" s="138">
        <f>INDEX('Total Agency'!$N$44:$CS$44,1,'Yearly Summary'!A86)</f>
        <v>8.3425908206008453E-2</v>
      </c>
      <c r="L86" s="137">
        <f>INDEX('Total Agency'!$N$11:$CS$11,1,'Yearly Summary'!A86)</f>
        <v>3905.0757369174785</v>
      </c>
      <c r="M86" s="137">
        <f>INDEX('Total Agency'!$N$40:$CS$40,1,'Yearly Summary'!A86)</f>
        <v>24339.48890427122</v>
      </c>
      <c r="N86" s="137">
        <f>INDEX('Total Agency'!$N$55:$CS$55,1,'Yearly Summary'!A86)</f>
        <v>6038.1130949277394</v>
      </c>
      <c r="O86" s="138">
        <f>INDEX('Total Agency'!$N$66:$CS$66,1,'Yearly Summary'!A86)</f>
        <v>0.24807887785466767</v>
      </c>
      <c r="P86" s="212">
        <f>INDEX('Total Agency'!$N$88:$CS$88,1,'Yearly Summary'!A86)</f>
        <v>1.7981117302530287</v>
      </c>
      <c r="Q86" s="137">
        <f>INDEX('Total Agency'!$N$77:$CS$77,1,'Yearly Summary'!A86)</f>
        <v>10857.201984583988</v>
      </c>
      <c r="R86" s="136">
        <f>INDEX('Total Agency'!$N$99:$CS$99,1,'Yearly Summary'!A86)</f>
        <v>18.410779975873982</v>
      </c>
      <c r="S86" s="137">
        <f>INDEX('Total Agency'!$N$29:$CS$29,1,'Yearly Summary'!A86)</f>
        <v>199889.55689179816</v>
      </c>
      <c r="T86" s="136">
        <f>INDEX('Total Agency'!$N$110:$CS$110,1,'Yearly Summary'!A86)</f>
        <v>33.104639437726583</v>
      </c>
      <c r="U86" s="136">
        <f>INDEX('Total Agency'!$N$121:$CS$121,1,'Yearly Summary'!A86)</f>
        <v>8.2125618034945873</v>
      </c>
      <c r="V86" s="381"/>
      <c r="W86" s="381"/>
    </row>
    <row r="87" spans="1:24" s="1" customFormat="1" ht="30" x14ac:dyDescent="0.25">
      <c r="B87" s="139" t="s">
        <v>90</v>
      </c>
      <c r="C87" s="142">
        <f>C86</f>
        <v>23697.617490092987</v>
      </c>
      <c r="D87" s="142">
        <f>SUM(D75:D86)</f>
        <v>240</v>
      </c>
      <c r="E87" s="142">
        <f>SUM(E75:E86)</f>
        <v>25886.714010511419</v>
      </c>
      <c r="F87" s="142">
        <f>SUM(F75:F86)</f>
        <v>13134.222751541214</v>
      </c>
      <c r="G87" s="140">
        <f>SUM(F75:F86)/SUM(L75:L86)</f>
        <v>0.30036127927385681</v>
      </c>
      <c r="H87" s="141">
        <f>E87/F87</f>
        <v>1.9709361185818006</v>
      </c>
      <c r="I87" s="142">
        <f>SUM(I75:I86)</f>
        <v>26126.714010511419</v>
      </c>
      <c r="J87" s="142">
        <f>SUM(J75:J86)</f>
        <v>23353.810855735905</v>
      </c>
      <c r="K87" s="140">
        <f>SUM(J75:J86)/SUM(C75:C86)</f>
        <v>9.1344996914584753E-2</v>
      </c>
      <c r="L87" s="142">
        <f>L86</f>
        <v>3905.0757369174785</v>
      </c>
      <c r="M87" s="142">
        <f>M86</f>
        <v>24339.48890427122</v>
      </c>
      <c r="N87" s="142">
        <f>SUM(N75:N86)</f>
        <v>56924.891314878638</v>
      </c>
      <c r="O87" s="140">
        <f>N87/SUM(M75:M86)</f>
        <v>0.22026439715963406</v>
      </c>
      <c r="P87" s="213">
        <f>Q87/N87</f>
        <v>1.6582521884854549</v>
      </c>
      <c r="Q87" s="142">
        <f>SUM(Q75:Q86)</f>
        <v>94395.825602194163</v>
      </c>
      <c r="R87" s="141">
        <f>S87/Q87</f>
        <v>18.574387948417524</v>
      </c>
      <c r="S87" s="142">
        <f>SUM(S75:S86)</f>
        <v>1753344.6854463178</v>
      </c>
      <c r="T87" s="141">
        <f>S87/N87</f>
        <v>30.801019465241218</v>
      </c>
      <c r="U87" s="141">
        <f>S87/SUM(M75:M86)</f>
        <v>6.7843679844135112</v>
      </c>
      <c r="V87" s="384"/>
      <c r="W87" s="384"/>
      <c r="X87" s="227"/>
    </row>
    <row r="89" spans="1:24" ht="38.25" x14ac:dyDescent="0.25">
      <c r="B89" s="131">
        <v>2021</v>
      </c>
      <c r="C89" s="207" t="s">
        <v>76</v>
      </c>
      <c r="D89" s="207" t="s">
        <v>77</v>
      </c>
      <c r="E89" s="207" t="s">
        <v>78</v>
      </c>
      <c r="F89" s="207" t="s">
        <v>70</v>
      </c>
      <c r="G89" s="209" t="s">
        <v>71</v>
      </c>
      <c r="H89" s="205" t="s">
        <v>88</v>
      </c>
      <c r="I89" s="207" t="s">
        <v>84</v>
      </c>
      <c r="J89" s="207" t="s">
        <v>85</v>
      </c>
      <c r="K89" s="209" t="s">
        <v>87</v>
      </c>
      <c r="L89" s="207" t="s">
        <v>79</v>
      </c>
      <c r="M89" s="207" t="s">
        <v>80</v>
      </c>
      <c r="N89" s="207" t="s">
        <v>81</v>
      </c>
      <c r="O89" s="209" t="s">
        <v>11</v>
      </c>
      <c r="P89" s="211" t="s">
        <v>82</v>
      </c>
      <c r="Q89" s="207" t="s">
        <v>83</v>
      </c>
      <c r="R89" s="205" t="s">
        <v>14</v>
      </c>
      <c r="S89" s="207" t="s">
        <v>0</v>
      </c>
      <c r="T89" s="205" t="s">
        <v>15</v>
      </c>
      <c r="U89" s="205" t="s">
        <v>86</v>
      </c>
      <c r="V89" s="382"/>
      <c r="W89" s="382"/>
      <c r="X89" s="225"/>
    </row>
    <row r="90" spans="1:24" x14ac:dyDescent="0.25">
      <c r="A90" s="135">
        <v>61</v>
      </c>
      <c r="B90" s="130">
        <v>1</v>
      </c>
      <c r="C90" s="137">
        <f>INDEX('Total Agency'!$N$42:$CS$42,1,A90)</f>
        <v>24339.488904271224</v>
      </c>
      <c r="D90" s="137">
        <f>INDEX('Total Agency'!$N$8:$CS$8,1,'Yearly Summary'!A90)</f>
        <v>20</v>
      </c>
      <c r="E90" s="137">
        <f>INDEX('Total Agency'!$N$15:$CS$15,1,'Yearly Summary'!A90)</f>
        <v>779.31117439055322</v>
      </c>
      <c r="F90" s="137">
        <f>INDEX('Total Agency'!$N$13:$CS$13,1,'Yearly Summary'!A90)</f>
        <v>566.87071169309706</v>
      </c>
      <c r="G90" s="138">
        <f>INDEX('Total Agency'!$N$12:$CS$12,1,'Yearly Summary'!A90)</f>
        <v>0.14999999999999997</v>
      </c>
      <c r="H90" s="136">
        <f>INDEX('Total Agency'!$N$14:$CS$14,1,'Yearly Summary'!A90)</f>
        <v>1.3747599907974626</v>
      </c>
      <c r="I90" s="137">
        <f>INDEX('Total Agency'!$N$34:$CS$34,1,'Yearly Summary'!A90)</f>
        <v>799.31117439055322</v>
      </c>
      <c r="J90" s="137">
        <f>INDEX('Total Agency'!$N$43:$CS$43,1,'Yearly Summary'!A90)</f>
        <v>2132.1179820082107</v>
      </c>
      <c r="K90" s="138">
        <f>INDEX('Total Agency'!$N$44:$CS$44,1,'Yearly Summary'!A90)</f>
        <v>8.7599127097284901E-2</v>
      </c>
      <c r="L90" s="137">
        <f>INDEX('Total Agency'!$N$11:$CS$11,1,'Yearly Summary'!A90)</f>
        <v>3779.1380779539813</v>
      </c>
      <c r="M90" s="137">
        <f>INDEX('Total Agency'!$N$40:$CS$40,1,'Yearly Summary'!A90)</f>
        <v>23006.682096653563</v>
      </c>
      <c r="N90" s="137">
        <f>INDEX('Total Agency'!$N$55:$CS$55,1,'Yearly Summary'!A90)</f>
        <v>2753.5105805336248</v>
      </c>
      <c r="O90" s="138">
        <f>INDEX('Total Agency'!$N$66:$CS$66,1,'Yearly Summary'!A90)</f>
        <v>0.11968308028797149</v>
      </c>
      <c r="P90" s="212">
        <f>INDEX('Total Agency'!$N$88:$CS$88,1,'Yearly Summary'!A90)</f>
        <v>1.4279392553760026</v>
      </c>
      <c r="Q90" s="137">
        <f>INDEX('Total Agency'!$N$77:$CS$77,1,'Yearly Summary'!A90)</f>
        <v>3931.8458480371291</v>
      </c>
      <c r="R90" s="136">
        <f>INDEX('Total Agency'!$N$99:$CS$99,1,'Yearly Summary'!A90)</f>
        <v>20.70315095903991</v>
      </c>
      <c r="S90" s="137">
        <f>INDEX('Total Agency'!$N$29:$CS$29,1,'Yearly Summary'!A90)</f>
        <v>81401.598139586975</v>
      </c>
      <c r="T90" s="136">
        <f>INDEX('Total Agency'!$N$110:$CS$110,1,'Yearly Summary'!A90)</f>
        <v>29.562841964388426</v>
      </c>
      <c r="U90" s="136">
        <f>INDEX('Total Agency'!$N$121:$CS$121,1,'Yearly Summary'!A90)</f>
        <v>3.5381719883645126</v>
      </c>
      <c r="V90" s="381"/>
      <c r="W90" s="381"/>
    </row>
    <row r="91" spans="1:24" x14ac:dyDescent="0.25">
      <c r="A91" s="135">
        <v>62</v>
      </c>
      <c r="B91" s="130">
        <v>2</v>
      </c>
      <c r="C91" s="137">
        <f>INDEX('Total Agency'!$N$42:$CS$42,1,A91)</f>
        <v>23006.682096653563</v>
      </c>
      <c r="D91" s="137">
        <f>INDEX('Total Agency'!$N$8:$CS$8,1,'Yearly Summary'!A91)</f>
        <v>20</v>
      </c>
      <c r="E91" s="137">
        <f>INDEX('Total Agency'!$N$15:$CS$15,1,'Yearly Summary'!A91)</f>
        <v>811.19704302599939</v>
      </c>
      <c r="F91" s="137">
        <f>INDEX('Total Agency'!$N$13:$CS$13,1,'Yearly Summary'!A91)</f>
        <v>590.20764090192517</v>
      </c>
      <c r="G91" s="138">
        <f>INDEX('Total Agency'!$N$12:$CS$12,1,'Yearly Summary'!A91)</f>
        <v>0.15</v>
      </c>
      <c r="H91" s="136">
        <f>INDEX('Total Agency'!$N$14:$CS$14,1,'Yearly Summary'!A91)</f>
        <v>1.374426535356895</v>
      </c>
      <c r="I91" s="137">
        <f>INDEX('Total Agency'!$N$34:$CS$34,1,'Yearly Summary'!A91)</f>
        <v>831.19704302599939</v>
      </c>
      <c r="J91" s="137">
        <f>INDEX('Total Agency'!$N$43:$CS$43,1,'Yearly Summary'!A91)</f>
        <v>2382.3566965962127</v>
      </c>
      <c r="K91" s="138">
        <f>INDEX('Total Agency'!$N$44:$CS$44,1,'Yearly Summary'!A91)</f>
        <v>0.10355064179127065</v>
      </c>
      <c r="L91" s="137">
        <f>INDEX('Total Agency'!$N$11:$CS$11,1,'Yearly Summary'!A91)</f>
        <v>3934.7176060128345</v>
      </c>
      <c r="M91" s="137">
        <f>INDEX('Total Agency'!$N$40:$CS$40,1,'Yearly Summary'!A91)</f>
        <v>21455.522443083351</v>
      </c>
      <c r="N91" s="137">
        <f>INDEX('Total Agency'!$N$55:$CS$55,1,'Yearly Summary'!A91)</f>
        <v>2496.8050441277296</v>
      </c>
      <c r="O91" s="138">
        <f>INDEX('Total Agency'!$N$66:$CS$66,1,'Yearly Summary'!A91)</f>
        <v>0.11637120702845567</v>
      </c>
      <c r="P91" s="212">
        <f>INDEX('Total Agency'!$N$88:$CS$88,1,'Yearly Summary'!A91)</f>
        <v>1.4348436041242332</v>
      </c>
      <c r="Q91" s="137">
        <f>INDEX('Total Agency'!$N$77:$CS$77,1,'Yearly Summary'!A91)</f>
        <v>3582.5247483117964</v>
      </c>
      <c r="R91" s="136">
        <f>INDEX('Total Agency'!$N$99:$CS$99,1,'Yearly Summary'!A91)</f>
        <v>21.066227167588789</v>
      </c>
      <c r="S91" s="137">
        <f>INDEX('Total Agency'!$N$29:$CS$29,1,'Yearly Summary'!A91)</f>
        <v>75470.280181445152</v>
      </c>
      <c r="T91" s="136">
        <f>INDEX('Total Agency'!$N$110:$CS$110,1,'Yearly Summary'!A91)</f>
        <v>30.226741314442933</v>
      </c>
      <c r="U91" s="136">
        <f>INDEX('Total Agency'!$N$121:$CS$121,1,'Yearly Summary'!A91)</f>
        <v>3.5175223712986128</v>
      </c>
      <c r="V91" s="381"/>
      <c r="W91" s="381"/>
    </row>
    <row r="92" spans="1:24" x14ac:dyDescent="0.25">
      <c r="A92" s="135">
        <v>63</v>
      </c>
      <c r="B92" s="130">
        <v>3</v>
      </c>
      <c r="C92" s="137">
        <f>INDEX('Total Agency'!$N$42:$CS$42,1,A92)</f>
        <v>21455.522443083351</v>
      </c>
      <c r="D92" s="137">
        <f>INDEX('Total Agency'!$N$8:$CS$8,1,'Yearly Summary'!A92)</f>
        <v>20</v>
      </c>
      <c r="E92" s="137">
        <f>INDEX('Total Agency'!$N$15:$CS$15,1,'Yearly Summary'!A92)</f>
        <v>2723.7541384087622</v>
      </c>
      <c r="F92" s="137">
        <f>INDEX('Total Agency'!$N$13:$CS$13,1,'Yearly Summary'!A92)</f>
        <v>1346.0720053078076</v>
      </c>
      <c r="G92" s="138">
        <f>INDEX('Total Agency'!$N$12:$CS$12,1,'Yearly Summary'!A92)</f>
        <v>0.32902035613069702</v>
      </c>
      <c r="H92" s="136">
        <f>INDEX('Total Agency'!$N$14:$CS$14,1,'Yearly Summary'!A92)</f>
        <v>2.0234832369059772</v>
      </c>
      <c r="I92" s="137">
        <f>INDEX('Total Agency'!$N$34:$CS$34,1,'Yearly Summary'!A92)</f>
        <v>2743.7541384087622</v>
      </c>
      <c r="J92" s="137">
        <f>INDEX('Total Agency'!$N$43:$CS$43,1,'Yearly Summary'!A92)</f>
        <v>2286.908706561022</v>
      </c>
      <c r="K92" s="138">
        <f>INDEX('Total Agency'!$N$44:$CS$44,1,'Yearly Summary'!A92)</f>
        <v>0.10658834864672596</v>
      </c>
      <c r="L92" s="137">
        <f>INDEX('Total Agency'!$N$11:$CS$11,1,'Yearly Summary'!A92)</f>
        <v>4091.1511407309595</v>
      </c>
      <c r="M92" s="137">
        <f>INDEX('Total Agency'!$N$40:$CS$40,1,'Yearly Summary'!A92)</f>
        <v>21912.367874931093</v>
      </c>
      <c r="N92" s="137">
        <f>INDEX('Total Agency'!$N$55:$CS$55,1,'Yearly Summary'!A92)</f>
        <v>5205.8454544992474</v>
      </c>
      <c r="O92" s="138">
        <f>INDEX('Total Agency'!$N$66:$CS$66,1,'Yearly Summary'!A92)</f>
        <v>0.23757566887397003</v>
      </c>
      <c r="P92" s="212">
        <f>INDEX('Total Agency'!$N$88:$CS$88,1,'Yearly Summary'!A92)</f>
        <v>1.5957614576214072</v>
      </c>
      <c r="Q92" s="137">
        <f>INDEX('Total Agency'!$N$77:$CS$77,1,'Yearly Summary'!A92)</f>
        <v>8307.2875306234964</v>
      </c>
      <c r="R92" s="136">
        <f>INDEX('Total Agency'!$N$99:$CS$99,1,'Yearly Summary'!A92)</f>
        <v>20.395873392737034</v>
      </c>
      <c r="S92" s="137">
        <f>INDEX('Total Agency'!$N$29:$CS$29,1,'Yearly Summary'!A92)</f>
        <v>169434.38471165992</v>
      </c>
      <c r="T92" s="136">
        <f>INDEX('Total Agency'!$N$110:$CS$110,1,'Yearly Summary'!A92)</f>
        <v>32.546948654655729</v>
      </c>
      <c r="U92" s="136">
        <f>INDEX('Total Agency'!$N$121:$CS$121,1,'Yearly Summary'!A92)</f>
        <v>7.7323630964365933</v>
      </c>
      <c r="V92" s="381"/>
      <c r="W92" s="381"/>
    </row>
    <row r="93" spans="1:24" x14ac:dyDescent="0.25">
      <c r="A93" s="135">
        <v>64</v>
      </c>
      <c r="B93" s="130">
        <v>4</v>
      </c>
      <c r="C93" s="137">
        <f>INDEX('Total Agency'!$N$42:$CS$42,1,A93)</f>
        <v>21912.367874931093</v>
      </c>
      <c r="D93" s="137">
        <f>INDEX('Total Agency'!$N$8:$CS$8,1,'Yearly Summary'!A93)</f>
        <v>20</v>
      </c>
      <c r="E93" s="137">
        <f>INDEX('Total Agency'!$N$15:$CS$15,1,'Yearly Summary'!A93)</f>
        <v>2620.2772064978662</v>
      </c>
      <c r="F93" s="137">
        <f>INDEX('Total Agency'!$N$13:$CS$13,1,'Yearly Summary'!A93)</f>
        <v>1294.4996666934871</v>
      </c>
      <c r="G93" s="138">
        <f>INDEX('Total Agency'!$N$12:$CS$12,1,'Yearly Summary'!A93)</f>
        <v>0.32919543373212079</v>
      </c>
      <c r="H93" s="136">
        <f>INDEX('Total Agency'!$N$14:$CS$14,1,'Yearly Summary'!A93)</f>
        <v>2.0241621329967465</v>
      </c>
      <c r="I93" s="137">
        <f>INDEX('Total Agency'!$N$34:$CS$34,1,'Yearly Summary'!A93)</f>
        <v>2640.2772064978662</v>
      </c>
      <c r="J93" s="137">
        <f>INDEX('Total Agency'!$N$43:$CS$43,1,'Yearly Summary'!A93)</f>
        <v>2102.0344532550844</v>
      </c>
      <c r="K93" s="138">
        <f>INDEX('Total Agency'!$N$44:$CS$44,1,'Yearly Summary'!A93)</f>
        <v>9.5929133047274309E-2</v>
      </c>
      <c r="L93" s="137">
        <f>INDEX('Total Agency'!$N$11:$CS$11,1,'Yearly Summary'!A93)</f>
        <v>3932.3135561681947</v>
      </c>
      <c r="M93" s="137">
        <f>INDEX('Total Agency'!$N$40:$CS$40,1,'Yearly Summary'!A93)</f>
        <v>22450.610628173876</v>
      </c>
      <c r="N93" s="137">
        <f>INDEX('Total Agency'!$N$55:$CS$55,1,'Yearly Summary'!A93)</f>
        <v>5275.0814443983636</v>
      </c>
      <c r="O93" s="138">
        <f>INDEX('Total Agency'!$N$66:$CS$66,1,'Yearly Summary'!A93)</f>
        <v>0.23496382934807669</v>
      </c>
      <c r="P93" s="212">
        <f>INDEX('Total Agency'!$N$88:$CS$88,1,'Yearly Summary'!A93)</f>
        <v>1.5877762548958327</v>
      </c>
      <c r="Q93" s="137">
        <f>INDEX('Total Agency'!$N$77:$CS$77,1,'Yearly Summary'!A93)</f>
        <v>8375.6490600573343</v>
      </c>
      <c r="R93" s="136">
        <f>INDEX('Total Agency'!$N$99:$CS$99,1,'Yearly Summary'!A93)</f>
        <v>20.113979728305338</v>
      </c>
      <c r="S93" s="137">
        <f>INDEX('Total Agency'!$N$29:$CS$29,1,'Yearly Summary'!A93)</f>
        <v>168467.63540539288</v>
      </c>
      <c r="T93" s="136">
        <f>INDEX('Total Agency'!$N$110:$CS$110,1,'Yearly Summary'!A93)</f>
        <v>31.936499404059351</v>
      </c>
      <c r="U93" s="136">
        <f>INDEX('Total Agency'!$N$121:$CS$121,1,'Yearly Summary'!A93)</f>
        <v>7.5039221959503548</v>
      </c>
      <c r="V93" s="381"/>
      <c r="W93" s="381"/>
    </row>
    <row r="94" spans="1:24" x14ac:dyDescent="0.25">
      <c r="A94" s="135">
        <v>65</v>
      </c>
      <c r="B94" s="130">
        <v>5</v>
      </c>
      <c r="C94" s="137">
        <f>INDEX('Total Agency'!$N$42:$CS$42,1,A94)</f>
        <v>22450.610628173876</v>
      </c>
      <c r="D94" s="137">
        <f>INDEX('Total Agency'!$N$8:$CS$8,1,'Yearly Summary'!A94)</f>
        <v>20</v>
      </c>
      <c r="E94" s="137">
        <f>INDEX('Total Agency'!$N$15:$CS$15,1,'Yearly Summary'!A94)</f>
        <v>2707.7950192767557</v>
      </c>
      <c r="F94" s="137">
        <f>INDEX('Total Agency'!$N$13:$CS$13,1,'Yearly Summary'!A94)</f>
        <v>1337.9248714512419</v>
      </c>
      <c r="G94" s="138">
        <f>INDEX('Total Agency'!$N$12:$CS$12,1,'Yearly Summary'!A94)</f>
        <v>0.3291218107344141</v>
      </c>
      <c r="H94" s="136">
        <f>INDEX('Total Agency'!$N$14:$CS$14,1,'Yearly Summary'!A94)</f>
        <v>2.0238767340797104</v>
      </c>
      <c r="I94" s="137">
        <f>INDEX('Total Agency'!$N$34:$CS$34,1,'Yearly Summary'!A94)</f>
        <v>2727.7950192767557</v>
      </c>
      <c r="J94" s="137">
        <f>INDEX('Total Agency'!$N$43:$CS$43,1,'Yearly Summary'!A94)</f>
        <v>1989.2241669479263</v>
      </c>
      <c r="K94" s="138">
        <f>INDEX('Total Agency'!$N$44:$CS$44,1,'Yearly Summary'!A94)</f>
        <v>8.8604457130070008E-2</v>
      </c>
      <c r="L94" s="137">
        <f>INDEX('Total Agency'!$N$11:$CS$11,1,'Yearly Summary'!A94)</f>
        <v>4065.135848838911</v>
      </c>
      <c r="M94" s="137">
        <f>INDEX('Total Agency'!$N$40:$CS$40,1,'Yearly Summary'!A94)</f>
        <v>23189.181480502706</v>
      </c>
      <c r="N94" s="137">
        <f>INDEX('Total Agency'!$N$55:$CS$55,1,'Yearly Summary'!A94)</f>
        <v>5503.4295146250597</v>
      </c>
      <c r="O94" s="138">
        <f>INDEX('Total Agency'!$N$66:$CS$66,1,'Yearly Summary'!A94)</f>
        <v>0.23732745889510171</v>
      </c>
      <c r="P94" s="212">
        <f>INDEX('Total Agency'!$N$88:$CS$88,1,'Yearly Summary'!A94)</f>
        <v>1.728297472351696</v>
      </c>
      <c r="Q94" s="137">
        <f>INDEX('Total Agency'!$N$77:$CS$77,1,'Yearly Summary'!A94)</f>
        <v>9511.5633193922113</v>
      </c>
      <c r="R94" s="136">
        <f>INDEX('Total Agency'!$N$99:$CS$99,1,'Yearly Summary'!A94)</f>
        <v>20.269976204138018</v>
      </c>
      <c r="S94" s="137">
        <f>INDEX('Total Agency'!$N$29:$CS$29,1,'Yearly Summary'!A94)</f>
        <v>192799.16214823214</v>
      </c>
      <c r="T94" s="136">
        <f>INDEX('Total Agency'!$N$110:$CS$110,1,'Yearly Summary'!A94)</f>
        <v>35.032548638240762</v>
      </c>
      <c r="U94" s="136">
        <f>INDEX('Total Agency'!$N$121:$CS$121,1,'Yearly Summary'!A94)</f>
        <v>8.3141857469327345</v>
      </c>
      <c r="V94" s="381"/>
      <c r="W94" s="381"/>
    </row>
    <row r="95" spans="1:24" x14ac:dyDescent="0.25">
      <c r="A95" s="135">
        <v>66</v>
      </c>
      <c r="B95" s="130">
        <v>6</v>
      </c>
      <c r="C95" s="137">
        <f>INDEX('Total Agency'!$N$42:$CS$42,1,A95)</f>
        <v>23189.18148050271</v>
      </c>
      <c r="D95" s="137">
        <f>INDEX('Total Agency'!$N$8:$CS$8,1,'Yearly Summary'!A95)</f>
        <v>20</v>
      </c>
      <c r="E95" s="137">
        <f>INDEX('Total Agency'!$N$15:$CS$15,1,'Yearly Summary'!A95)</f>
        <v>2798.6470185547014</v>
      </c>
      <c r="F95" s="137">
        <f>INDEX('Total Agency'!$N$13:$CS$13,1,'Yearly Summary'!A95)</f>
        <v>1382.9889731009212</v>
      </c>
      <c r="G95" s="138">
        <f>INDEX('Total Agency'!$N$12:$CS$12,1,'Yearly Summary'!A95)</f>
        <v>0.32905614592091681</v>
      </c>
      <c r="H95" s="136">
        <f>INDEX('Total Agency'!$N$14:$CS$14,1,'Yearly Summary'!A95)</f>
        <v>2.0236220772459297</v>
      </c>
      <c r="I95" s="137">
        <f>INDEX('Total Agency'!$N$34:$CS$34,1,'Yearly Summary'!A95)</f>
        <v>2818.6470185547014</v>
      </c>
      <c r="J95" s="137">
        <f>INDEX('Total Agency'!$N$43:$CS$43,1,'Yearly Summary'!A95)</f>
        <v>2111.9072266913136</v>
      </c>
      <c r="K95" s="138">
        <f>INDEX('Total Agency'!$N$44:$CS$44,1,'Yearly Summary'!A95)</f>
        <v>9.1072952638151086E-2</v>
      </c>
      <c r="L95" s="137">
        <f>INDEX('Total Agency'!$N$11:$CS$11,1,'Yearly Summary'!A95)</f>
        <v>4202.8966492341387</v>
      </c>
      <c r="M95" s="137">
        <f>INDEX('Total Agency'!$N$40:$CS$40,1,'Yearly Summary'!A95)</f>
        <v>23895.921272366093</v>
      </c>
      <c r="N95" s="137">
        <f>INDEX('Total Agency'!$N$55:$CS$55,1,'Yearly Summary'!A95)</f>
        <v>5710.9127993231605</v>
      </c>
      <c r="O95" s="138">
        <f>INDEX('Total Agency'!$N$66:$CS$66,1,'Yearly Summary'!A95)</f>
        <v>0.23899111209105875</v>
      </c>
      <c r="P95" s="212">
        <f>INDEX('Total Agency'!$N$88:$CS$88,1,'Yearly Summary'!A95)</f>
        <v>1.7757753104029672</v>
      </c>
      <c r="Q95" s="137">
        <f>INDEX('Total Agency'!$N$77:$CS$77,1,'Yearly Summary'!A95)</f>
        <v>10141.297948902364</v>
      </c>
      <c r="R95" s="136">
        <f>INDEX('Total Agency'!$N$99:$CS$99,1,'Yearly Summary'!A95)</f>
        <v>20.140884153079568</v>
      </c>
      <c r="S95" s="137">
        <f>INDEX('Total Agency'!$N$29:$CS$29,1,'Yearly Summary'!A95)</f>
        <v>204254.70715070594</v>
      </c>
      <c r="T95" s="136">
        <f>INDEX('Total Agency'!$N$110:$CS$110,1,'Yearly Summary'!A95)</f>
        <v>35.765684808725076</v>
      </c>
      <c r="U95" s="136">
        <f>INDEX('Total Agency'!$N$121:$CS$121,1,'Yearly Summary'!A95)</f>
        <v>8.5476807871354907</v>
      </c>
      <c r="V95" s="381"/>
      <c r="W95" s="381"/>
    </row>
    <row r="96" spans="1:24" x14ac:dyDescent="0.25">
      <c r="A96" s="135">
        <v>67</v>
      </c>
      <c r="B96" s="130">
        <v>7</v>
      </c>
      <c r="C96" s="137">
        <f>INDEX('Total Agency'!$N$42:$CS$42,1,A96)</f>
        <v>23895.921272366097</v>
      </c>
      <c r="D96" s="137">
        <f>INDEX('Total Agency'!$N$8:$CS$8,1,'Yearly Summary'!A96)</f>
        <v>20</v>
      </c>
      <c r="E96" s="137">
        <f>INDEX('Total Agency'!$N$15:$CS$15,1,'Yearly Summary'!A96)</f>
        <v>2684.40675077181</v>
      </c>
      <c r="F96" s="137">
        <f>INDEX('Total Agency'!$N$13:$CS$13,1,'Yearly Summary'!A96)</f>
        <v>1326.0208994578975</v>
      </c>
      <c r="G96" s="138">
        <f>INDEX('Total Agency'!$N$12:$CS$12,1,'Yearly Summary'!A96)</f>
        <v>0.32925877505881607</v>
      </c>
      <c r="H96" s="136">
        <f>INDEX('Total Agency'!$N$14:$CS$14,1,'Yearly Summary'!A96)</f>
        <v>2.0244075729645337</v>
      </c>
      <c r="I96" s="137">
        <f>INDEX('Total Agency'!$N$34:$CS$34,1,'Yearly Summary'!A96)</f>
        <v>2704.40675077181</v>
      </c>
      <c r="J96" s="137">
        <f>INDEX('Total Agency'!$N$43:$CS$43,1,'Yearly Summary'!A96)</f>
        <v>2560.5711189320609</v>
      </c>
      <c r="K96" s="138">
        <f>INDEX('Total Agency'!$N$44:$CS$44,1,'Yearly Summary'!A96)</f>
        <v>0.10715515379158769</v>
      </c>
      <c r="L96" s="137">
        <f>INDEX('Total Agency'!$N$11:$CS$11,1,'Yearly Summary'!A96)</f>
        <v>4027.2909939029814</v>
      </c>
      <c r="M96" s="137">
        <f>INDEX('Total Agency'!$N$40:$CS$40,1,'Yearly Summary'!A96)</f>
        <v>24039.756904205842</v>
      </c>
      <c r="N96" s="137">
        <f>INDEX('Total Agency'!$N$55:$CS$55,1,'Yearly Summary'!A96)</f>
        <v>5823.7756791676902</v>
      </c>
      <c r="O96" s="138">
        <f>INDEX('Total Agency'!$N$66:$CS$66,1,'Yearly Summary'!A96)</f>
        <v>0.24225601375148681</v>
      </c>
      <c r="P96" s="212">
        <f>INDEX('Total Agency'!$N$88:$CS$88,1,'Yearly Summary'!A96)</f>
        <v>1.6692463062739122</v>
      </c>
      <c r="Q96" s="137">
        <f>INDEX('Total Agency'!$N$77:$CS$77,1,'Yearly Summary'!A96)</f>
        <v>9721.3160410185119</v>
      </c>
      <c r="R96" s="136">
        <f>INDEX('Total Agency'!$N$99:$CS$99,1,'Yearly Summary'!A96)</f>
        <v>20.058293475101728</v>
      </c>
      <c r="S96" s="137">
        <f>INDEX('Total Agency'!$N$29:$CS$29,1,'Yearly Summary'!A96)</f>
        <v>194993.01011496337</v>
      </c>
      <c r="T96" s="136">
        <f>INDEX('Total Agency'!$N$110:$CS$110,1,'Yearly Summary'!A96)</f>
        <v>33.482232293471675</v>
      </c>
      <c r="U96" s="136">
        <f>INDEX('Total Agency'!$N$121:$CS$121,1,'Yearly Summary'!A96)</f>
        <v>8.1112721269177488</v>
      </c>
      <c r="V96" s="381"/>
      <c r="W96" s="381"/>
    </row>
    <row r="97" spans="1:24" x14ac:dyDescent="0.25">
      <c r="A97" s="135">
        <v>68</v>
      </c>
      <c r="B97" s="130">
        <v>8</v>
      </c>
      <c r="C97" s="137">
        <f>INDEX('Total Agency'!$N$42:$CS$42,1,A97)</f>
        <v>24039.756904205846</v>
      </c>
      <c r="D97" s="137">
        <f>INDEX('Total Agency'!$N$8:$CS$8,1,'Yearly Summary'!A97)</f>
        <v>20</v>
      </c>
      <c r="E97" s="137">
        <f>INDEX('Total Agency'!$N$15:$CS$15,1,'Yearly Summary'!A97)</f>
        <v>2780.8981593764956</v>
      </c>
      <c r="F97" s="137">
        <f>INDEX('Total Agency'!$N$13:$CS$13,1,'Yearly Summary'!A97)</f>
        <v>1373.7567664458948</v>
      </c>
      <c r="G97" s="138">
        <f>INDEX('Total Agency'!$N$12:$CS$12,1,'Yearly Summary'!A97)</f>
        <v>0.32923144947444355</v>
      </c>
      <c r="H97" s="136">
        <f>INDEX('Total Agency'!$N$14:$CS$14,1,'Yearly Summary'!A97)</f>
        <v>2.0243017012182416</v>
      </c>
      <c r="I97" s="137">
        <f>INDEX('Total Agency'!$N$34:$CS$34,1,'Yearly Summary'!A97)</f>
        <v>2800.8981593764956</v>
      </c>
      <c r="J97" s="137">
        <f>INDEX('Total Agency'!$N$43:$CS$43,1,'Yearly Summary'!A97)</f>
        <v>2097.736764355308</v>
      </c>
      <c r="K97" s="138">
        <f>INDEX('Total Agency'!$N$44:$CS$44,1,'Yearly Summary'!A97)</f>
        <v>8.7261147136987113E-2</v>
      </c>
      <c r="L97" s="137">
        <f>INDEX('Total Agency'!$N$11:$CS$11,1,'Yearly Summary'!A97)</f>
        <v>4172.6170711784689</v>
      </c>
      <c r="M97" s="137">
        <f>INDEX('Total Agency'!$N$40:$CS$40,1,'Yearly Summary'!A97)</f>
        <v>24742.918299227029</v>
      </c>
      <c r="N97" s="137">
        <f>INDEX('Total Agency'!$N$55:$CS$55,1,'Yearly Summary'!A97)</f>
        <v>6119.1650601734573</v>
      </c>
      <c r="O97" s="138">
        <f>INDEX('Total Agency'!$N$66:$CS$66,1,'Yearly Summary'!A97)</f>
        <v>0.24730975490326945</v>
      </c>
      <c r="P97" s="212">
        <f>INDEX('Total Agency'!$N$88:$CS$88,1,'Yearly Summary'!A97)</f>
        <v>1.7701620972224661</v>
      </c>
      <c r="Q97" s="137">
        <f>INDEX('Total Agency'!$N$77:$CS$77,1,'Yearly Summary'!A97)</f>
        <v>10831.914056167085</v>
      </c>
      <c r="R97" s="136">
        <f>INDEX('Total Agency'!$N$99:$CS$99,1,'Yearly Summary'!A97)</f>
        <v>19.99392668893687</v>
      </c>
      <c r="S97" s="137">
        <f>INDEX('Total Agency'!$N$29:$CS$29,1,'Yearly Summary'!A97)</f>
        <v>216572.4955398695</v>
      </c>
      <c r="T97" s="136">
        <f>INDEX('Total Agency'!$N$110:$CS$110,1,'Yearly Summary'!A97)</f>
        <v>35.392491199400723</v>
      </c>
      <c r="U97" s="136">
        <f>INDEX('Total Agency'!$N$121:$CS$121,1,'Yearly Summary'!A97)</f>
        <v>8.7529083239399146</v>
      </c>
      <c r="V97" s="381"/>
      <c r="W97" s="381"/>
    </row>
    <row r="98" spans="1:24" x14ac:dyDescent="0.25">
      <c r="A98" s="135">
        <v>69</v>
      </c>
      <c r="B98" s="130">
        <v>9</v>
      </c>
      <c r="C98" s="137">
        <f>INDEX('Total Agency'!$N$42:$CS$42,1,A98)</f>
        <v>24742.918299227033</v>
      </c>
      <c r="D98" s="137">
        <f>INDEX('Total Agency'!$N$8:$CS$8,1,'Yearly Summary'!A98)</f>
        <v>20</v>
      </c>
      <c r="E98" s="137">
        <f>INDEX('Total Agency'!$N$15:$CS$15,1,'Yearly Summary'!A98)</f>
        <v>2883.1995738572937</v>
      </c>
      <c r="F98" s="137">
        <f>INDEX('Total Agency'!$N$13:$CS$13,1,'Yearly Summary'!A98)</f>
        <v>1424.3678484040952</v>
      </c>
      <c r="G98" s="138">
        <f>INDEX('Total Agency'!$N$12:$CS$12,1,'Yearly Summary'!A98)</f>
        <v>0.32920414934615067</v>
      </c>
      <c r="H98" s="136">
        <f>INDEX('Total Agency'!$N$14:$CS$14,1,'Yearly Summary'!A98)</f>
        <v>2.0241959105491727</v>
      </c>
      <c r="I98" s="137">
        <f>INDEX('Total Agency'!$N$34:$CS$34,1,'Yearly Summary'!A98)</f>
        <v>2903.1995738572937</v>
      </c>
      <c r="J98" s="137">
        <f>INDEX('Total Agency'!$N$43:$CS$43,1,'Yearly Summary'!A98)</f>
        <v>1791.8461837092946</v>
      </c>
      <c r="K98" s="138">
        <f>INDEX('Total Agency'!$N$44:$CS$44,1,'Yearly Summary'!A98)</f>
        <v>7.2418546674232517E-2</v>
      </c>
      <c r="L98" s="137">
        <f>INDEX('Total Agency'!$N$11:$CS$11,1,'Yearly Summary'!A98)</f>
        <v>4326.7007758957643</v>
      </c>
      <c r="M98" s="137">
        <f>INDEX('Total Agency'!$N$40:$CS$40,1,'Yearly Summary'!A98)</f>
        <v>25854.271689375029</v>
      </c>
      <c r="N98" s="137">
        <f>INDEX('Total Agency'!$N$55:$CS$55,1,'Yearly Summary'!A98)</f>
        <v>6489.6948348791866</v>
      </c>
      <c r="O98" s="138">
        <f>INDEX('Total Agency'!$N$66:$CS$66,1,'Yearly Summary'!A98)</f>
        <v>0.25101054529206351</v>
      </c>
      <c r="P98" s="212">
        <f>INDEX('Total Agency'!$N$88:$CS$88,1,'Yearly Summary'!A98)</f>
        <v>1.8413025493656525</v>
      </c>
      <c r="Q98" s="137">
        <f>INDEX('Total Agency'!$N$77:$CS$77,1,'Yearly Summary'!A98)</f>
        <v>11949.491644068154</v>
      </c>
      <c r="R98" s="136">
        <f>INDEX('Total Agency'!$N$99:$CS$99,1,'Yearly Summary'!A98)</f>
        <v>19.967692149628075</v>
      </c>
      <c r="S98" s="137">
        <f>INDEX('Total Agency'!$N$29:$CS$29,1,'Yearly Summary'!A98)</f>
        <v>238603.77049330593</v>
      </c>
      <c r="T98" s="136">
        <f>INDEX('Total Agency'!$N$110:$CS$110,1,'Yearly Summary'!A98)</f>
        <v>36.766562460058701</v>
      </c>
      <c r="U98" s="136">
        <f>INDEX('Total Agency'!$N$121:$CS$121,1,'Yearly Summary'!A98)</f>
        <v>9.2287948916140454</v>
      </c>
      <c r="V98" s="381"/>
      <c r="W98" s="381"/>
    </row>
    <row r="99" spans="1:24" x14ac:dyDescent="0.25">
      <c r="A99" s="135">
        <v>70</v>
      </c>
      <c r="B99" s="130">
        <v>10</v>
      </c>
      <c r="C99" s="137">
        <f>INDEX('Total Agency'!$N$42:$CS$42,1,A99)</f>
        <v>25854.271689375029</v>
      </c>
      <c r="D99" s="137">
        <f>INDEX('Total Agency'!$N$8:$CS$8,1,'Yearly Summary'!A99)</f>
        <v>20</v>
      </c>
      <c r="E99" s="137">
        <f>INDEX('Total Agency'!$N$15:$CS$15,1,'Yearly Summary'!A99)</f>
        <v>2780.7176886807033</v>
      </c>
      <c r="F99" s="137">
        <f>INDEX('Total Agency'!$N$13:$CS$13,1,'Yearly Summary'!A99)</f>
        <v>1373.1625214810711</v>
      </c>
      <c r="G99" s="138">
        <f>INDEX('Total Agency'!$N$12:$CS$12,1,'Yearly Summary'!A99)</f>
        <v>0.32942372829782884</v>
      </c>
      <c r="H99" s="136">
        <f>INDEX('Total Agency'!$N$14:$CS$14,1,'Yearly Summary'!A99)</f>
        <v>2.0250463038282356</v>
      </c>
      <c r="I99" s="137">
        <f>INDEX('Total Agency'!$N$34:$CS$34,1,'Yearly Summary'!A99)</f>
        <v>2800.7176886807033</v>
      </c>
      <c r="J99" s="137">
        <f>INDEX('Total Agency'!$N$43:$CS$43,1,'Yearly Summary'!A99)</f>
        <v>2376.5880101998409</v>
      </c>
      <c r="K99" s="138">
        <f>INDEX('Total Agency'!$N$44:$CS$44,1,'Yearly Summary'!A99)</f>
        <v>9.1922450523969482E-2</v>
      </c>
      <c r="L99" s="137">
        <f>INDEX('Total Agency'!$N$11:$CS$11,1,'Yearly Summary'!A99)</f>
        <v>4168.3776957305517</v>
      </c>
      <c r="M99" s="137">
        <f>INDEX('Total Agency'!$N$40:$CS$40,1,'Yearly Summary'!A99)</f>
        <v>26278.401367855891</v>
      </c>
      <c r="N99" s="137">
        <f>INDEX('Total Agency'!$N$55:$CS$55,1,'Yearly Summary'!A99)</f>
        <v>6613.403846027536</v>
      </c>
      <c r="O99" s="138">
        <f>INDEX('Total Agency'!$N$66:$CS$66,1,'Yearly Summary'!A99)</f>
        <v>0.25166690140128328</v>
      </c>
      <c r="P99" s="212">
        <f>INDEX('Total Agency'!$N$88:$CS$88,1,'Yearly Summary'!A99)</f>
        <v>1.7134690462909576</v>
      </c>
      <c r="Q99" s="137">
        <f>INDEX('Total Agency'!$N$77:$CS$77,1,'Yearly Summary'!A99)</f>
        <v>11331.862780789754</v>
      </c>
      <c r="R99" s="136">
        <f>INDEX('Total Agency'!$N$99:$CS$99,1,'Yearly Summary'!A99)</f>
        <v>19.975963546603488</v>
      </c>
      <c r="S99" s="137">
        <f>INDEX('Total Agency'!$N$29:$CS$29,1,'Yearly Summary'!A99)</f>
        <v>226364.87782416897</v>
      </c>
      <c r="T99" s="136">
        <f>INDEX('Total Agency'!$N$110:$CS$110,1,'Yearly Summary'!A99)</f>
        <v>34.228195206941621</v>
      </c>
      <c r="U99" s="136">
        <f>INDEX('Total Agency'!$N$121:$CS$121,1,'Yearly Summary'!A99)</f>
        <v>8.6141038282892524</v>
      </c>
      <c r="V99" s="381"/>
      <c r="W99" s="381"/>
    </row>
    <row r="100" spans="1:24" x14ac:dyDescent="0.25">
      <c r="A100" s="135">
        <v>71</v>
      </c>
      <c r="B100" s="130">
        <v>11</v>
      </c>
      <c r="C100" s="137">
        <f>INDEX('Total Agency'!$N$42:$CS$42,1,A100)</f>
        <v>26278.401367855891</v>
      </c>
      <c r="D100" s="137">
        <f>INDEX('Total Agency'!$N$8:$CS$8,1,'Yearly Summary'!A100)</f>
        <v>20</v>
      </c>
      <c r="E100" s="137">
        <f>INDEX('Total Agency'!$N$15:$CS$15,1,'Yearly Summary'!A100)</f>
        <v>2888.1648350474507</v>
      </c>
      <c r="F100" s="137">
        <f>INDEX('Total Agency'!$N$13:$CS$13,1,'Yearly Summary'!A100)</f>
        <v>1426.3284862439777</v>
      </c>
      <c r="G100" s="138">
        <f>INDEX('Total Agency'!$N$12:$CS$12,1,'Yearly Summary'!A100)</f>
        <v>0.3293845329447786</v>
      </c>
      <c r="H100" s="136">
        <f>INDEX('Total Agency'!$N$14:$CS$14,1,'Yearly Summary'!A100)</f>
        <v>2.0248945897820492</v>
      </c>
      <c r="I100" s="137">
        <f>INDEX('Total Agency'!$N$34:$CS$34,1,'Yearly Summary'!A100)</f>
        <v>2908.1648350474507</v>
      </c>
      <c r="J100" s="137">
        <f>INDEX('Total Agency'!$N$43:$CS$43,1,'Yearly Summary'!A100)</f>
        <v>2360.662257126758</v>
      </c>
      <c r="K100" s="138">
        <f>INDEX('Total Agency'!$N$44:$CS$44,1,'Yearly Summary'!A100)</f>
        <v>8.9832795537340152E-2</v>
      </c>
      <c r="L100" s="137">
        <f>INDEX('Total Agency'!$N$11:$CS$11,1,'Yearly Summary'!A100)</f>
        <v>4330.2837370420857</v>
      </c>
      <c r="M100" s="137">
        <f>INDEX('Total Agency'!$N$40:$CS$40,1,'Yearly Summary'!A100)</f>
        <v>26825.903945776583</v>
      </c>
      <c r="N100" s="137">
        <f>INDEX('Total Agency'!$N$55:$CS$55,1,'Yearly Summary'!A100)</f>
        <v>6857.5637603475716</v>
      </c>
      <c r="O100" s="138">
        <f>INDEX('Total Agency'!$N$66:$CS$66,1,'Yearly Summary'!A100)</f>
        <v>0.2556321596546689</v>
      </c>
      <c r="P100" s="212">
        <f>INDEX('Total Agency'!$N$88:$CS$88,1,'Yearly Summary'!A100)</f>
        <v>1.7883198417389541</v>
      </c>
      <c r="Q100" s="137">
        <f>INDEX('Total Agency'!$N$77:$CS$77,1,'Yearly Summary'!A100)</f>
        <v>12263.517338619557</v>
      </c>
      <c r="R100" s="136">
        <f>INDEX('Total Agency'!$N$99:$CS$99,1,'Yearly Summary'!A100)</f>
        <v>19.979126661910556</v>
      </c>
      <c r="S100" s="137">
        <f>INDEX('Total Agency'!$N$29:$CS$29,1,'Yearly Summary'!A100)</f>
        <v>245014.36622881636</v>
      </c>
      <c r="T100" s="136">
        <f>INDEX('Total Agency'!$N$110:$CS$110,1,'Yearly Summary'!A100)</f>
        <v>35.729068630110405</v>
      </c>
      <c r="U100" s="136">
        <f>INDEX('Total Agency'!$N$121:$CS$121,1,'Yearly Summary'!A100)</f>
        <v>9.1334989763650043</v>
      </c>
      <c r="V100" s="381"/>
      <c r="W100" s="381"/>
    </row>
    <row r="101" spans="1:24" x14ac:dyDescent="0.25">
      <c r="A101" s="135">
        <v>72</v>
      </c>
      <c r="B101" s="130">
        <v>12</v>
      </c>
      <c r="C101" s="137">
        <f>INDEX('Total Agency'!$N$42:$CS$42,1,A101)</f>
        <v>26825.903945776576</v>
      </c>
      <c r="D101" s="137">
        <f>INDEX('Total Agency'!$N$8:$CS$8,1,'Yearly Summary'!A101)</f>
        <v>20</v>
      </c>
      <c r="E101" s="137">
        <f>INDEX('Total Agency'!$N$15:$CS$15,1,'Yearly Summary'!A101)</f>
        <v>2998.7428793775453</v>
      </c>
      <c r="F101" s="137">
        <f>INDEX('Total Agency'!$N$13:$CS$13,1,'Yearly Summary'!A101)</f>
        <v>1481.0736675258281</v>
      </c>
      <c r="G101" s="138">
        <f>INDEX('Total Agency'!$N$12:$CS$12,1,'Yearly Summary'!A101)</f>
        <v>0.32933654530287204</v>
      </c>
      <c r="H101" s="136">
        <f>INDEX('Total Agency'!$N$14:$CS$14,1,'Yearly Summary'!A101)</f>
        <v>2.0247087941189466</v>
      </c>
      <c r="I101" s="137">
        <f>INDEX('Total Agency'!$N$34:$CS$34,1,'Yearly Summary'!A101)</f>
        <v>3018.7428793775453</v>
      </c>
      <c r="J101" s="137">
        <f>INDEX('Total Agency'!$N$43:$CS$43,1,'Yearly Summary'!A101)</f>
        <v>2240.808355151752</v>
      </c>
      <c r="K101" s="138">
        <f>INDEX('Total Agency'!$N$44:$CS$44,1,'Yearly Summary'!A101)</f>
        <v>8.3531513408872132E-2</v>
      </c>
      <c r="L101" s="137">
        <f>INDEX('Total Agency'!$N$11:$CS$11,1,'Yearly Summary'!A101)</f>
        <v>4497.143389184972</v>
      </c>
      <c r="M101" s="137">
        <f>INDEX('Total Agency'!$N$40:$CS$40,1,'Yearly Summary'!A101)</f>
        <v>27603.838470002378</v>
      </c>
      <c r="N101" s="137">
        <f>INDEX('Total Agency'!$N$55:$CS$55,1,'Yearly Summary'!A101)</f>
        <v>7127.0615875912154</v>
      </c>
      <c r="O101" s="138">
        <f>INDEX('Total Agency'!$N$66:$CS$66,1,'Yearly Summary'!A101)</f>
        <v>0.25819096120767154</v>
      </c>
      <c r="P101" s="212">
        <f>INDEX('Total Agency'!$N$88:$CS$88,1,'Yearly Summary'!A101)</f>
        <v>1.8577745675559638</v>
      </c>
      <c r="Q101" s="137">
        <f>INDEX('Total Agency'!$N$77:$CS$77,1,'Yearly Summary'!A101)</f>
        <v>13240.473758831991</v>
      </c>
      <c r="R101" s="136">
        <f>INDEX('Total Agency'!$N$99:$CS$99,1,'Yearly Summary'!A101)</f>
        <v>19.89612869454794</v>
      </c>
      <c r="S101" s="137">
        <f>INDEX('Total Agency'!$N$29:$CS$29,1,'Yearly Summary'!A101)</f>
        <v>263434.16988250619</v>
      </c>
      <c r="T101" s="136">
        <f>INDEX('Total Agency'!$N$110:$CS$110,1,'Yearly Summary'!A101)</f>
        <v>36.962521881551602</v>
      </c>
      <c r="U101" s="136">
        <f>INDEX('Total Agency'!$N$121:$CS$121,1,'Yearly Summary'!A101)</f>
        <v>9.5433890532573997</v>
      </c>
      <c r="V101" s="381"/>
      <c r="W101" s="381"/>
    </row>
    <row r="102" spans="1:24" s="1" customFormat="1" ht="30" x14ac:dyDescent="0.25">
      <c r="B102" s="139" t="s">
        <v>90</v>
      </c>
      <c r="C102" s="142">
        <f>C101</f>
        <v>26825.903945776576</v>
      </c>
      <c r="D102" s="142">
        <f>SUM(D90:D101)</f>
        <v>240</v>
      </c>
      <c r="E102" s="142">
        <f>SUM(E90:E101)</f>
        <v>29457.111487265938</v>
      </c>
      <c r="F102" s="142">
        <f>SUM(F90:F101)</f>
        <v>14923.274058707244</v>
      </c>
      <c r="G102" s="140">
        <f>SUM(F90:F101)/SUM(L90:L101)</f>
        <v>0.30131126640023598</v>
      </c>
      <c r="H102" s="141">
        <f>E102/F102</f>
        <v>1.9739040756997071</v>
      </c>
      <c r="I102" s="142">
        <f>SUM(I90:I101)</f>
        <v>29697.111487265938</v>
      </c>
      <c r="J102" s="142">
        <f>SUM(J90:J101)</f>
        <v>26432.761921534784</v>
      </c>
      <c r="K102" s="140">
        <f>SUM(J90:J101)/SUM(C90:C101)</f>
        <v>9.1783282991395598E-2</v>
      </c>
      <c r="L102" s="142">
        <f>L101</f>
        <v>4497.143389184972</v>
      </c>
      <c r="M102" s="142">
        <f>M101</f>
        <v>27603.838470002378</v>
      </c>
      <c r="N102" s="142">
        <f>SUM(N90:N101)</f>
        <v>65976.24960569384</v>
      </c>
      <c r="O102" s="140">
        <f>N102/SUM(M90:M101)</f>
        <v>0.22652371401632046</v>
      </c>
      <c r="P102" s="213">
        <f>Q102/N102</f>
        <v>1.7155983365421703</v>
      </c>
      <c r="Q102" s="142">
        <f>SUM(Q90:Q101)</f>
        <v>113188.74407481938</v>
      </c>
      <c r="R102" s="141">
        <f>S102/Q102</f>
        <v>20.115166719366094</v>
      </c>
      <c r="S102" s="142">
        <f>SUM(S90:S101)</f>
        <v>2276810.457820653</v>
      </c>
      <c r="T102" s="141">
        <f>S102/N102</f>
        <v>34.509546563012897</v>
      </c>
      <c r="U102" s="141">
        <f>S102/SUM(M90:M101)</f>
        <v>7.8172306564728284</v>
      </c>
      <c r="V102" s="384"/>
      <c r="W102" s="384"/>
      <c r="X102" s="227"/>
    </row>
    <row r="104" spans="1:24" ht="38.25" x14ac:dyDescent="0.25">
      <c r="B104" s="131">
        <v>2022</v>
      </c>
      <c r="C104" s="207" t="s">
        <v>76</v>
      </c>
      <c r="D104" s="207" t="s">
        <v>77</v>
      </c>
      <c r="E104" s="207" t="s">
        <v>78</v>
      </c>
      <c r="F104" s="207" t="s">
        <v>70</v>
      </c>
      <c r="G104" s="209" t="s">
        <v>71</v>
      </c>
      <c r="H104" s="205" t="s">
        <v>88</v>
      </c>
      <c r="I104" s="207" t="s">
        <v>84</v>
      </c>
      <c r="J104" s="207" t="s">
        <v>85</v>
      </c>
      <c r="K104" s="209" t="s">
        <v>87</v>
      </c>
      <c r="L104" s="207" t="s">
        <v>79</v>
      </c>
      <c r="M104" s="207" t="s">
        <v>80</v>
      </c>
      <c r="N104" s="207" t="s">
        <v>81</v>
      </c>
      <c r="O104" s="209" t="s">
        <v>11</v>
      </c>
      <c r="P104" s="211" t="s">
        <v>82</v>
      </c>
      <c r="Q104" s="207" t="s">
        <v>83</v>
      </c>
      <c r="R104" s="205" t="s">
        <v>14</v>
      </c>
      <c r="S104" s="207" t="s">
        <v>0</v>
      </c>
      <c r="T104" s="205" t="s">
        <v>15</v>
      </c>
      <c r="U104" s="205" t="s">
        <v>86</v>
      </c>
      <c r="V104" s="382"/>
      <c r="W104" s="382"/>
      <c r="X104" s="225"/>
    </row>
    <row r="105" spans="1:24" x14ac:dyDescent="0.25">
      <c r="A105" s="135">
        <v>73</v>
      </c>
      <c r="B105" s="130">
        <v>1</v>
      </c>
      <c r="C105" s="137">
        <f>INDEX('Total Agency'!$N$42:$CS$42,1,A105)</f>
        <v>27603.838470002382</v>
      </c>
      <c r="D105" s="137">
        <f>INDEX('Total Agency'!$N$8:$CS$8,1,'Yearly Summary'!A105)</f>
        <v>20</v>
      </c>
      <c r="E105" s="137">
        <f>INDEX('Total Agency'!$N$15:$CS$15,1,'Yearly Summary'!A105)</f>
        <v>897.31704402973912</v>
      </c>
      <c r="F105" s="137">
        <f>INDEX('Total Agency'!$N$13:$CS$13,1,'Yearly Summary'!A105)</f>
        <v>651.60609884118276</v>
      </c>
      <c r="G105" s="138">
        <f>INDEX('Total Agency'!$N$12:$CS$12,1,'Yearly Summary'!A105)</f>
        <v>0.15</v>
      </c>
      <c r="H105" s="136">
        <f>INDEX('Total Agency'!$N$14:$CS$14,1,'Yearly Summary'!A105)</f>
        <v>1.3770850911701549</v>
      </c>
      <c r="I105" s="137">
        <f>INDEX('Total Agency'!$N$34:$CS$34,1,'Yearly Summary'!A105)</f>
        <v>917.31704402973912</v>
      </c>
      <c r="J105" s="137">
        <f>INDEX('Total Agency'!$N$43:$CS$43,1,'Yearly Summary'!A105)</f>
        <v>2402.5723837041733</v>
      </c>
      <c r="K105" s="138">
        <f>INDEX('Total Agency'!$N$44:$CS$44,1,'Yearly Summary'!A105)</f>
        <v>8.7037619290342344E-2</v>
      </c>
      <c r="L105" s="137">
        <f>INDEX('Total Agency'!$N$11:$CS$11,1,'Yearly Summary'!A105)</f>
        <v>4344.0406589412187</v>
      </c>
      <c r="M105" s="137">
        <f>INDEX('Total Agency'!$N$40:$CS$40,1,'Yearly Summary'!A105)</f>
        <v>26118.583130327945</v>
      </c>
      <c r="N105" s="137">
        <f>INDEX('Total Agency'!$N$55:$CS$55,1,'Yearly Summary'!A105)</f>
        <v>3128.0923294058525</v>
      </c>
      <c r="O105" s="138">
        <f>INDEX('Total Agency'!$N$66:$CS$66,1,'Yearly Summary'!A105)</f>
        <v>0.11976500845383248</v>
      </c>
      <c r="P105" s="212">
        <f>INDEX('Total Agency'!$N$88:$CS$88,1,'Yearly Summary'!A105)</f>
        <v>1.480747674106428</v>
      </c>
      <c r="Q105" s="137">
        <f>INDEX('Total Agency'!$N$77:$CS$77,1,'Yearly Summary'!A105)</f>
        <v>4631.9154411578747</v>
      </c>
      <c r="R105" s="136">
        <f>INDEX('Total Agency'!$N$99:$CS$99,1,'Yearly Summary'!A105)</f>
        <v>22.524109140159407</v>
      </c>
      <c r="S105" s="137">
        <f>INDEX('Total Agency'!$N$29:$CS$29,1,'Yearly Summary'!A105)</f>
        <v>104329.76892462958</v>
      </c>
      <c r="T105" s="136">
        <f>INDEX('Total Agency'!$N$110:$CS$110,1,'Yearly Summary'!A105)</f>
        <v>33.352522220610382</v>
      </c>
      <c r="U105" s="136">
        <f>INDEX('Total Agency'!$N$121:$CS$121,1,'Yearly Summary'!A105)</f>
        <v>3.9944651057080374</v>
      </c>
      <c r="V105" s="381"/>
      <c r="W105" s="381"/>
    </row>
    <row r="106" spans="1:24" x14ac:dyDescent="0.25">
      <c r="A106" s="135">
        <v>74</v>
      </c>
      <c r="B106" s="130">
        <v>2</v>
      </c>
      <c r="C106" s="137">
        <f>INDEX('Total Agency'!$N$42:$CS$42,1,A106)</f>
        <v>26118.583130327945</v>
      </c>
      <c r="D106" s="137">
        <f>INDEX('Total Agency'!$N$8:$CS$8,1,'Yearly Summary'!A106)</f>
        <v>20</v>
      </c>
      <c r="E106" s="137">
        <f>INDEX('Total Agency'!$N$15:$CS$15,1,'Yearly Summary'!A106)</f>
        <v>932.79704260465519</v>
      </c>
      <c r="F106" s="137">
        <f>INDEX('Total Agency'!$N$13:$CS$13,1,'Yearly Summary'!A106)</f>
        <v>677.54372030458887</v>
      </c>
      <c r="G106" s="138">
        <f>INDEX('Total Agency'!$N$12:$CS$12,1,'Yearly Summary'!A106)</f>
        <v>0.15</v>
      </c>
      <c r="H106" s="136">
        <f>INDEX('Total Agency'!$N$14:$CS$14,1,'Yearly Summary'!A106)</f>
        <v>1.3767333600041596</v>
      </c>
      <c r="I106" s="137">
        <f>INDEX('Total Agency'!$N$34:$CS$34,1,'Yearly Summary'!A106)</f>
        <v>952.79704260465519</v>
      </c>
      <c r="J106" s="137">
        <f>INDEX('Total Agency'!$N$43:$CS$43,1,'Yearly Summary'!A106)</f>
        <v>2697.6720496775961</v>
      </c>
      <c r="K106" s="138">
        <f>INDEX('Total Agency'!$N$44:$CS$44,1,'Yearly Summary'!A106)</f>
        <v>0.10328554333198717</v>
      </c>
      <c r="L106" s="137">
        <f>INDEX('Total Agency'!$N$11:$CS$11,1,'Yearly Summary'!A106)</f>
        <v>4516.958135363926</v>
      </c>
      <c r="M106" s="137">
        <f>INDEX('Total Agency'!$N$40:$CS$40,1,'Yearly Summary'!A106)</f>
        <v>24373.708123255004</v>
      </c>
      <c r="N106" s="137">
        <f>INDEX('Total Agency'!$N$55:$CS$55,1,'Yearly Summary'!A106)</f>
        <v>2836.6352281636359</v>
      </c>
      <c r="O106" s="138">
        <f>INDEX('Total Agency'!$N$66:$CS$66,1,'Yearly Summary'!A106)</f>
        <v>0.11638094678984018</v>
      </c>
      <c r="P106" s="212">
        <f>INDEX('Total Agency'!$N$88:$CS$88,1,'Yearly Summary'!A106)</f>
        <v>1.4893641940040174</v>
      </c>
      <c r="Q106" s="137">
        <f>INDEX('Total Agency'!$N$77:$CS$77,1,'Yearly Summary'!A106)</f>
        <v>4224.7829402773359</v>
      </c>
      <c r="R106" s="136">
        <f>INDEX('Total Agency'!$N$99:$CS$99,1,'Yearly Summary'!A106)</f>
        <v>22.924601672370041</v>
      </c>
      <c r="S106" s="137">
        <f>INDEX('Total Agency'!$N$29:$CS$29,1,'Yearly Summary'!A106)</f>
        <v>96851.466058082238</v>
      </c>
      <c r="T106" s="136">
        <f>INDEX('Total Agency'!$N$110:$CS$110,1,'Yearly Summary'!A106)</f>
        <v>34.143080892632561</v>
      </c>
      <c r="U106" s="136">
        <f>INDEX('Total Agency'!$N$121:$CS$121,1,'Yearly Summary'!A106)</f>
        <v>3.9736040806066786</v>
      </c>
      <c r="V106" s="381"/>
      <c r="W106" s="381"/>
    </row>
    <row r="107" spans="1:24" x14ac:dyDescent="0.25">
      <c r="A107" s="135">
        <v>75</v>
      </c>
      <c r="B107" s="130">
        <v>3</v>
      </c>
      <c r="C107" s="137">
        <f>INDEX('Total Agency'!$N$42:$CS$42,1,A107)</f>
        <v>24373.708123255001</v>
      </c>
      <c r="D107" s="137">
        <f>INDEX('Total Agency'!$N$8:$CS$8,1,'Yearly Summary'!A107)</f>
        <v>20</v>
      </c>
      <c r="E107" s="137">
        <f>INDEX('Total Agency'!$N$15:$CS$15,1,'Yearly Summary'!A107)</f>
        <v>3129.2409407333953</v>
      </c>
      <c r="F107" s="137">
        <f>INDEX('Total Agency'!$N$13:$CS$13,1,'Yearly Summary'!A107)</f>
        <v>1545.3331985151508</v>
      </c>
      <c r="G107" s="138">
        <f>INDEX('Total Agency'!$N$12:$CS$12,1,'Yearly Summary'!A107)</f>
        <v>0.32940193660381251</v>
      </c>
      <c r="H107" s="136">
        <f>INDEX('Total Agency'!$N$14:$CS$14,1,'Yearly Summary'!A107)</f>
        <v>2.0249619588449654</v>
      </c>
      <c r="I107" s="137">
        <f>INDEX('Total Agency'!$N$34:$CS$34,1,'Yearly Summary'!A107)</f>
        <v>3149.2409407333953</v>
      </c>
      <c r="J107" s="137">
        <f>INDEX('Total Agency'!$N$43:$CS$43,1,'Yearly Summary'!A107)</f>
        <v>2595.3118692311546</v>
      </c>
      <c r="K107" s="138">
        <f>INDEX('Total Agency'!$N$44:$CS$44,1,'Yearly Summary'!A107)</f>
        <v>0.10647997654304241</v>
      </c>
      <c r="L107" s="137">
        <f>INDEX('Total Agency'!$N$11:$CS$11,1,'Yearly Summary'!A107)</f>
        <v>4691.3300342061957</v>
      </c>
      <c r="M107" s="137">
        <f>INDEX('Total Agency'!$N$40:$CS$40,1,'Yearly Summary'!A107)</f>
        <v>24927.637194757244</v>
      </c>
      <c r="N107" s="137">
        <f>INDEX('Total Agency'!$N$55:$CS$55,1,'Yearly Summary'!A107)</f>
        <v>5927.9441258836614</v>
      </c>
      <c r="O107" s="138">
        <f>INDEX('Total Agency'!$N$66:$CS$66,1,'Yearly Summary'!A107)</f>
        <v>0.2378060976886498</v>
      </c>
      <c r="P107" s="212">
        <f>INDEX('Total Agency'!$N$88:$CS$88,1,'Yearly Summary'!A107)</f>
        <v>1.6554847627740921</v>
      </c>
      <c r="Q107" s="137">
        <f>INDEX('Total Agency'!$N$77:$CS$77,1,'Yearly Summary'!A107)</f>
        <v>9813.6211749765862</v>
      </c>
      <c r="R107" s="136">
        <f>INDEX('Total Agency'!$N$99:$CS$99,1,'Yearly Summary'!A107)</f>
        <v>22.186583558955665</v>
      </c>
      <c r="S107" s="137">
        <f>INDEX('Total Agency'!$N$29:$CS$29,1,'Yearly Summary'!A107)</f>
        <v>217730.72621455471</v>
      </c>
      <c r="T107" s="136">
        <f>INDEX('Total Agency'!$N$110:$CS$110,1,'Yearly Summary'!A107)</f>
        <v>36.729551019865291</v>
      </c>
      <c r="U107" s="136">
        <f>INDEX('Total Agency'!$N$121:$CS$121,1,'Yearly Summary'!A107)</f>
        <v>8.7345111978903329</v>
      </c>
      <c r="V107" s="381"/>
      <c r="W107" s="381"/>
    </row>
    <row r="108" spans="1:24" x14ac:dyDescent="0.25">
      <c r="A108" s="135">
        <v>76</v>
      </c>
      <c r="B108" s="130">
        <v>4</v>
      </c>
      <c r="C108" s="137">
        <f>INDEX('Total Agency'!$N$42:$CS$42,1,A108)</f>
        <v>24927.637194757241</v>
      </c>
      <c r="D108" s="137">
        <f>INDEX('Total Agency'!$N$8:$CS$8,1,'Yearly Summary'!A108)</f>
        <v>20</v>
      </c>
      <c r="E108" s="137">
        <f>INDEX('Total Agency'!$N$15:$CS$15,1,'Yearly Summary'!A108)</f>
        <v>3007.2681256549768</v>
      </c>
      <c r="F108" s="137">
        <f>INDEX('Total Agency'!$N$13:$CS$13,1,'Yearly Summary'!A108)</f>
        <v>1484.6256530422702</v>
      </c>
      <c r="G108" s="138">
        <f>INDEX('Total Agency'!$N$12:$CS$12,1,'Yearly Summary'!A108)</f>
        <v>0.32956866706335775</v>
      </c>
      <c r="H108" s="136">
        <f>INDEX('Total Agency'!$N$14:$CS$14,1,'Yearly Summary'!A108)</f>
        <v>2.0256070070542922</v>
      </c>
      <c r="I108" s="137">
        <f>INDEX('Total Agency'!$N$34:$CS$34,1,'Yearly Summary'!A108)</f>
        <v>3027.2681256549768</v>
      </c>
      <c r="J108" s="137">
        <f>INDEX('Total Agency'!$N$43:$CS$43,1,'Yearly Summary'!A108)</f>
        <v>2356.3800090226287</v>
      </c>
      <c r="K108" s="138">
        <f>INDEX('Total Agency'!$N$44:$CS$44,1,'Yearly Summary'!A108)</f>
        <v>9.4528815170585867E-2</v>
      </c>
      <c r="L108" s="137">
        <f>INDEX('Total Agency'!$N$11:$CS$11,1,'Yearly Summary'!A108)</f>
        <v>4504.7536413917014</v>
      </c>
      <c r="M108" s="137">
        <f>INDEX('Total Agency'!$N$40:$CS$40,1,'Yearly Summary'!A108)</f>
        <v>25598.525311389592</v>
      </c>
      <c r="N108" s="137">
        <f>INDEX('Total Agency'!$N$55:$CS$55,1,'Yearly Summary'!A108)</f>
        <v>6019.2234798319814</v>
      </c>
      <c r="O108" s="138">
        <f>INDEX('Total Agency'!$N$66:$CS$66,1,'Yearly Summary'!A108)</f>
        <v>0.23513946239527472</v>
      </c>
      <c r="P108" s="212">
        <f>INDEX('Total Agency'!$N$88:$CS$88,1,'Yearly Summary'!A108)</f>
        <v>1.6474117291158592</v>
      </c>
      <c r="Q108" s="137">
        <f>INDEX('Total Agency'!$N$77:$CS$77,1,'Yearly Summary'!A108)</f>
        <v>9916.1393608447834</v>
      </c>
      <c r="R108" s="136">
        <f>INDEX('Total Agency'!$N$99:$CS$99,1,'Yearly Summary'!A108)</f>
        <v>21.886198641636071</v>
      </c>
      <c r="S108" s="137">
        <f>INDEX('Total Agency'!$N$29:$CS$29,1,'Yearly Summary'!A108)</f>
        <v>217026.59580959508</v>
      </c>
      <c r="T108" s="136">
        <f>INDEX('Total Agency'!$N$110:$CS$110,1,'Yearly Summary'!A108)</f>
        <v>36.055580347990848</v>
      </c>
      <c r="U108" s="136">
        <f>INDEX('Total Agency'!$N$121:$CS$121,1,'Yearly Summary'!A108)</f>
        <v>8.4780897793761998</v>
      </c>
      <c r="V108" s="381"/>
      <c r="W108" s="381"/>
    </row>
    <row r="109" spans="1:24" x14ac:dyDescent="0.25">
      <c r="A109" s="135">
        <v>77</v>
      </c>
      <c r="B109" s="130">
        <v>5</v>
      </c>
      <c r="C109" s="137">
        <f>INDEX('Total Agency'!$N$42:$CS$42,1,A109)</f>
        <v>25598.525311389592</v>
      </c>
      <c r="D109" s="137">
        <f>INDEX('Total Agency'!$N$8:$CS$8,1,'Yearly Summary'!A109)</f>
        <v>20</v>
      </c>
      <c r="E109" s="137">
        <f>INDEX('Total Agency'!$N$15:$CS$15,1,'Yearly Summary'!A109)</f>
        <v>3105.1564861697766</v>
      </c>
      <c r="F109" s="137">
        <f>INDEX('Total Agency'!$N$13:$CS$13,1,'Yearly Summary'!A109)</f>
        <v>1533.1795645356769</v>
      </c>
      <c r="G109" s="138">
        <f>INDEX('Total Agency'!$N$12:$CS$12,1,'Yearly Summary'!A109)</f>
        <v>0.32949062587025829</v>
      </c>
      <c r="H109" s="136">
        <f>INDEX('Total Agency'!$N$14:$CS$14,1,'Yearly Summary'!A109)</f>
        <v>2.0253051618974407</v>
      </c>
      <c r="I109" s="137">
        <f>INDEX('Total Agency'!$N$34:$CS$34,1,'Yearly Summary'!A109)</f>
        <v>3125.1564861697766</v>
      </c>
      <c r="J109" s="137">
        <f>INDEX('Total Agency'!$N$43:$CS$43,1,'Yearly Summary'!A109)</f>
        <v>2231.9752664930638</v>
      </c>
      <c r="K109" s="138">
        <f>INDEX('Total Agency'!$N$44:$CS$44,1,'Yearly Summary'!A109)</f>
        <v>8.719155651907759E-2</v>
      </c>
      <c r="L109" s="137">
        <f>INDEX('Total Agency'!$N$11:$CS$11,1,'Yearly Summary'!A109)</f>
        <v>4653.1811352332334</v>
      </c>
      <c r="M109" s="137">
        <f>INDEX('Total Agency'!$N$40:$CS$40,1,'Yearly Summary'!A109)</f>
        <v>26491.706531066306</v>
      </c>
      <c r="N109" s="137">
        <f>INDEX('Total Agency'!$N$55:$CS$55,1,'Yearly Summary'!A109)</f>
        <v>6289.7273056079921</v>
      </c>
      <c r="O109" s="138">
        <f>INDEX('Total Agency'!$N$66:$CS$66,1,'Yearly Summary'!A109)</f>
        <v>0.23742250421776914</v>
      </c>
      <c r="P109" s="212">
        <f>INDEX('Total Agency'!$N$88:$CS$88,1,'Yearly Summary'!A109)</f>
        <v>1.7928592426575376</v>
      </c>
      <c r="Q109" s="137">
        <f>INDEX('Total Agency'!$N$77:$CS$77,1,'Yearly Summary'!A109)</f>
        <v>11276.59573365478</v>
      </c>
      <c r="R109" s="136">
        <f>INDEX('Total Agency'!$N$99:$CS$99,1,'Yearly Summary'!A109)</f>
        <v>22.058214486859086</v>
      </c>
      <c r="S109" s="137">
        <f>INDEX('Total Agency'!$N$29:$CS$29,1,'Yearly Summary'!A109)</f>
        <v>248741.56737455723</v>
      </c>
      <c r="T109" s="136">
        <f>INDEX('Total Agency'!$N$110:$CS$110,1,'Yearly Summary'!A109)</f>
        <v>39.547273719287709</v>
      </c>
      <c r="U109" s="136">
        <f>INDEX('Total Agency'!$N$121:$CS$121,1,'Yearly Summary'!A109)</f>
        <v>9.3894127614188569</v>
      </c>
      <c r="V109" s="381"/>
      <c r="W109" s="381"/>
    </row>
    <row r="110" spans="1:24" x14ac:dyDescent="0.25">
      <c r="A110" s="135">
        <v>78</v>
      </c>
      <c r="B110" s="130">
        <v>6</v>
      </c>
      <c r="C110" s="137">
        <f>INDEX('Total Agency'!$N$42:$CS$42,1,A110)</f>
        <v>26491.706531066302</v>
      </c>
      <c r="D110" s="137">
        <f>INDEX('Total Agency'!$N$8:$CS$8,1,'Yearly Summary'!A110)</f>
        <v>20</v>
      </c>
      <c r="E110" s="137">
        <f>INDEX('Total Agency'!$N$15:$CS$15,1,'Yearly Summary'!A110)</f>
        <v>3207.2414932478496</v>
      </c>
      <c r="F110" s="137">
        <f>INDEX('Total Agency'!$N$13:$CS$13,1,'Yearly Summary'!A110)</f>
        <v>1583.7969337299385</v>
      </c>
      <c r="G110" s="138">
        <f>INDEX('Total Agency'!$N$12:$CS$12,1,'Yearly Summary'!A110)</f>
        <v>0.3294203621927117</v>
      </c>
      <c r="H110" s="136">
        <f>INDEX('Total Agency'!$N$14:$CS$14,1,'Yearly Summary'!A110)</f>
        <v>2.0250332760113383</v>
      </c>
      <c r="I110" s="137">
        <f>INDEX('Total Agency'!$N$34:$CS$34,1,'Yearly Summary'!A110)</f>
        <v>3227.2414932478496</v>
      </c>
      <c r="J110" s="137">
        <f>INDEX('Total Agency'!$N$43:$CS$43,1,'Yearly Summary'!A110)</f>
        <v>2372.6281752936557</v>
      </c>
      <c r="K110" s="138">
        <f>INDEX('Total Agency'!$N$44:$CS$44,1,'Yearly Summary'!A110)</f>
        <v>8.9561167851203591E-2</v>
      </c>
      <c r="L110" s="137">
        <f>INDEX('Total Agency'!$N$11:$CS$11,1,'Yearly Summary'!A110)</f>
        <v>4807.8294953832074</v>
      </c>
      <c r="M110" s="137">
        <f>INDEX('Total Agency'!$N$40:$CS$40,1,'Yearly Summary'!A110)</f>
        <v>27346.3198490205</v>
      </c>
      <c r="N110" s="137">
        <f>INDEX('Total Agency'!$N$55:$CS$55,1,'Yearly Summary'!A110)</f>
        <v>6535.8649223294797</v>
      </c>
      <c r="O110" s="138">
        <f>INDEX('Total Agency'!$N$66:$CS$66,1,'Yearly Summary'!A110)</f>
        <v>0.23900345488585309</v>
      </c>
      <c r="P110" s="212">
        <f>INDEX('Total Agency'!$N$88:$CS$88,1,'Yearly Summary'!A110)</f>
        <v>1.8421381625002735</v>
      </c>
      <c r="Q110" s="137">
        <f>INDEX('Total Agency'!$N$77:$CS$77,1,'Yearly Summary'!A110)</f>
        <v>12039.966198370021</v>
      </c>
      <c r="R110" s="136">
        <f>INDEX('Total Agency'!$N$99:$CS$99,1,'Yearly Summary'!A110)</f>
        <v>21.923378080287485</v>
      </c>
      <c r="S110" s="137">
        <f>INDEX('Total Agency'!$N$29:$CS$29,1,'Yearly Summary'!A110)</f>
        <v>263956.73104074755</v>
      </c>
      <c r="T110" s="136">
        <f>INDEX('Total Agency'!$N$110:$CS$110,1,'Yearly Summary'!A110)</f>
        <v>40.385891412619564</v>
      </c>
      <c r="U110" s="136">
        <f>INDEX('Total Agency'!$N$121:$CS$121,1,'Yearly Summary'!A110)</f>
        <v>9.6523675762609802</v>
      </c>
      <c r="V110" s="381"/>
      <c r="W110" s="381"/>
    </row>
    <row r="111" spans="1:24" x14ac:dyDescent="0.25">
      <c r="A111" s="135">
        <v>79</v>
      </c>
      <c r="B111" s="130">
        <v>7</v>
      </c>
      <c r="C111" s="137">
        <f>INDEX('Total Agency'!$N$42:$CS$42,1,A111)</f>
        <v>27346.3198490205</v>
      </c>
      <c r="D111" s="137">
        <f>INDEX('Total Agency'!$N$8:$CS$8,1,'Yearly Summary'!A111)</f>
        <v>20</v>
      </c>
      <c r="E111" s="137">
        <f>INDEX('Total Agency'!$N$15:$CS$15,1,'Yearly Summary'!A111)</f>
        <v>3075.2246716557092</v>
      </c>
      <c r="F111" s="137">
        <f>INDEX('Total Agency'!$N$13:$CS$13,1,'Yearly Summary'!A111)</f>
        <v>1518.0427307763798</v>
      </c>
      <c r="G111" s="138">
        <f>INDEX('Total Agency'!$N$12:$CS$12,1,'Yearly Summary'!A111)</f>
        <v>0.32961410384247153</v>
      </c>
      <c r="H111" s="136">
        <f>INDEX('Total Agency'!$N$14:$CS$14,1,'Yearly Summary'!A111)</f>
        <v>2.0257826800981631</v>
      </c>
      <c r="I111" s="137">
        <f>INDEX('Total Agency'!$N$34:$CS$34,1,'Yearly Summary'!A111)</f>
        <v>3095.2246716557092</v>
      </c>
      <c r="J111" s="137">
        <f>INDEX('Total Agency'!$N$43:$CS$43,1,'Yearly Summary'!A111)</f>
        <v>2883.0625235795742</v>
      </c>
      <c r="K111" s="138">
        <f>INDEX('Total Agency'!$N$44:$CS$44,1,'Yearly Summary'!A111)</f>
        <v>0.10542780672123385</v>
      </c>
      <c r="L111" s="137">
        <f>INDEX('Total Agency'!$N$11:$CS$11,1,'Yearly Summary'!A111)</f>
        <v>4605.5150950151074</v>
      </c>
      <c r="M111" s="137">
        <f>INDEX('Total Agency'!$N$40:$CS$40,1,'Yearly Summary'!A111)</f>
        <v>27558.481997096635</v>
      </c>
      <c r="N111" s="137">
        <f>INDEX('Total Agency'!$N$55:$CS$55,1,'Yearly Summary'!A111)</f>
        <v>6674.9741120401977</v>
      </c>
      <c r="O111" s="138">
        <f>INDEX('Total Agency'!$N$66:$CS$66,1,'Yearly Summary'!A111)</f>
        <v>0.24221124054450552</v>
      </c>
      <c r="P111" s="212">
        <f>INDEX('Total Agency'!$N$88:$CS$88,1,'Yearly Summary'!A111)</f>
        <v>1.7311889414052255</v>
      </c>
      <c r="Q111" s="137">
        <f>INDEX('Total Agency'!$N$77:$CS$77,1,'Yearly Summary'!A111)</f>
        <v>11555.641366930155</v>
      </c>
      <c r="R111" s="136">
        <f>INDEX('Total Agency'!$N$99:$CS$99,1,'Yearly Summary'!A111)</f>
        <v>21.839834947458236</v>
      </c>
      <c r="S111" s="137">
        <f>INDEX('Total Agency'!$N$29:$CS$29,1,'Yearly Summary'!A111)</f>
        <v>252373.30016577523</v>
      </c>
      <c r="T111" s="136">
        <f>INDEX('Total Agency'!$N$110:$CS$110,1,'Yearly Summary'!A111)</f>
        <v>37.808880743155065</v>
      </c>
      <c r="U111" s="136">
        <f>INDEX('Total Agency'!$N$121:$CS$121,1,'Yearly Summary'!A111)</f>
        <v>9.1577359083988554</v>
      </c>
      <c r="V111" s="381"/>
      <c r="W111" s="381"/>
    </row>
    <row r="112" spans="1:24" x14ac:dyDescent="0.25">
      <c r="A112" s="135">
        <v>80</v>
      </c>
      <c r="B112" s="130">
        <v>8</v>
      </c>
      <c r="C112" s="137">
        <f>INDEX('Total Agency'!$N$42:$CS$42,1,A112)</f>
        <v>27558.481997096635</v>
      </c>
      <c r="D112" s="137">
        <f>INDEX('Total Agency'!$N$8:$CS$8,1,'Yearly Summary'!A112)</f>
        <v>20</v>
      </c>
      <c r="E112" s="137">
        <f>INDEX('Total Agency'!$N$15:$CS$15,1,'Yearly Summary'!A112)</f>
        <v>3184.1068953441536</v>
      </c>
      <c r="F112" s="137">
        <f>INDEX('Total Agency'!$N$13:$CS$13,1,'Yearly Summary'!A112)</f>
        <v>1571.8822771245173</v>
      </c>
      <c r="G112" s="138">
        <f>INDEX('Total Agency'!$N$12:$CS$12,1,'Yearly Summary'!A112)</f>
        <v>0.32958366231860703</v>
      </c>
      <c r="H112" s="136">
        <f>INDEX('Total Agency'!$N$14:$CS$14,1,'Yearly Summary'!A112)</f>
        <v>2.025664988836771</v>
      </c>
      <c r="I112" s="137">
        <f>INDEX('Total Agency'!$N$34:$CS$34,1,'Yearly Summary'!A112)</f>
        <v>3204.1068953441536</v>
      </c>
      <c r="J112" s="137">
        <f>INDEX('Total Agency'!$N$43:$CS$43,1,'Yearly Summary'!A112)</f>
        <v>2413.7010831715852</v>
      </c>
      <c r="K112" s="138">
        <f>INDEX('Total Agency'!$N$44:$CS$44,1,'Yearly Summary'!A112)</f>
        <v>8.758468929550893E-2</v>
      </c>
      <c r="L112" s="137">
        <f>INDEX('Total Agency'!$N$11:$CS$11,1,'Yearly Summary'!A112)</f>
        <v>4769.2967123017943</v>
      </c>
      <c r="M112" s="137">
        <f>INDEX('Total Agency'!$N$40:$CS$40,1,'Yearly Summary'!A112)</f>
        <v>28348.887809269203</v>
      </c>
      <c r="N112" s="137">
        <f>INDEX('Total Agency'!$N$55:$CS$55,1,'Yearly Summary'!A112)</f>
        <v>7010.8395479904475</v>
      </c>
      <c r="O112" s="138">
        <f>INDEX('Total Agency'!$N$66:$CS$66,1,'Yearly Summary'!A112)</f>
        <v>0.24730562959503904</v>
      </c>
      <c r="P112" s="212">
        <f>INDEX('Total Agency'!$N$88:$CS$88,1,'Yearly Summary'!A112)</f>
        <v>1.8353881136860488</v>
      </c>
      <c r="Q112" s="137">
        <f>INDEX('Total Agency'!$N$77:$CS$77,1,'Yearly Summary'!A112)</f>
        <v>12867.611573341739</v>
      </c>
      <c r="R112" s="136">
        <f>INDEX('Total Agency'!$N$99:$CS$99,1,'Yearly Summary'!A112)</f>
        <v>21.772096460189655</v>
      </c>
      <c r="S112" s="137">
        <f>INDEX('Total Agency'!$N$29:$CS$29,1,'Yearly Summary'!A112)</f>
        <v>280154.88038704911</v>
      </c>
      <c r="T112" s="136">
        <f>INDEX('Total Agency'!$N$110:$CS$110,1,'Yearly Summary'!A112)</f>
        <v>39.96024705305819</v>
      </c>
      <c r="U112" s="136">
        <f>INDEX('Total Agency'!$N$121:$CS$121,1,'Yearly Summary'!A112)</f>
        <v>9.8823940562298596</v>
      </c>
      <c r="V112" s="381"/>
      <c r="W112" s="381"/>
    </row>
    <row r="113" spans="1:24" x14ac:dyDescent="0.25">
      <c r="A113" s="135">
        <v>81</v>
      </c>
      <c r="B113" s="130">
        <v>9</v>
      </c>
      <c r="C113" s="137">
        <f>INDEX('Total Agency'!$N$42:$CS$42,1,A113)</f>
        <v>28348.887809269203</v>
      </c>
      <c r="D113" s="137">
        <f>INDEX('Total Agency'!$N$8:$CS$8,1,'Yearly Summary'!A113)</f>
        <v>20</v>
      </c>
      <c r="E113" s="137">
        <f>INDEX('Total Agency'!$N$15:$CS$15,1,'Yearly Summary'!A113)</f>
        <v>3299.6993371831318</v>
      </c>
      <c r="F113" s="137">
        <f>INDEX('Total Agency'!$N$13:$CS$13,1,'Yearly Summary'!A113)</f>
        <v>1629.0410942280578</v>
      </c>
      <c r="G113" s="138">
        <f>INDEX('Total Agency'!$N$12:$CS$12,1,'Yearly Summary'!A113)</f>
        <v>0.32955315516622968</v>
      </c>
      <c r="H113" s="136">
        <f>INDEX('Total Agency'!$N$14:$CS$14,1,'Yearly Summary'!A113)</f>
        <v>2.0255470220330674</v>
      </c>
      <c r="I113" s="137">
        <f>INDEX('Total Agency'!$N$34:$CS$34,1,'Yearly Summary'!A113)</f>
        <v>3319.6993371831318</v>
      </c>
      <c r="J113" s="137">
        <f>INDEX('Total Agency'!$N$43:$CS$43,1,'Yearly Summary'!A113)</f>
        <v>2046.5315724300672</v>
      </c>
      <c r="K113" s="138">
        <f>INDEX('Total Agency'!$N$44:$CS$44,1,'Yearly Summary'!A113)</f>
        <v>7.2190894619891047E-2</v>
      </c>
      <c r="L113" s="137">
        <f>INDEX('Total Agency'!$N$11:$CS$11,1,'Yearly Summary'!A113)</f>
        <v>4943.1816042129967</v>
      </c>
      <c r="M113" s="137">
        <f>INDEX('Total Agency'!$N$40:$CS$40,1,'Yearly Summary'!A113)</f>
        <v>29622.055574022266</v>
      </c>
      <c r="N113" s="137">
        <f>INDEX('Total Agency'!$N$55:$CS$55,1,'Yearly Summary'!A113)</f>
        <v>7434.1942003068361</v>
      </c>
      <c r="O113" s="138">
        <f>INDEX('Total Agency'!$N$66:$CS$66,1,'Yearly Summary'!A113)</f>
        <v>0.25096820785207158</v>
      </c>
      <c r="P113" s="212">
        <f>INDEX('Total Agency'!$N$88:$CS$88,1,'Yearly Summary'!A113)</f>
        <v>1.9095701496440329</v>
      </c>
      <c r="Q113" s="137">
        <f>INDEX('Total Agency'!$N$77:$CS$77,1,'Yearly Summary'!A113)</f>
        <v>14196.115331562727</v>
      </c>
      <c r="R113" s="136">
        <f>INDEX('Total Agency'!$N$99:$CS$99,1,'Yearly Summary'!A113)</f>
        <v>21.746645690001447</v>
      </c>
      <c r="S113" s="137">
        <f>INDEX('Total Agency'!$N$29:$CS$29,1,'Yearly Summary'!A113)</f>
        <v>308717.89028989204</v>
      </c>
      <c r="T113" s="136">
        <f>INDEX('Total Agency'!$N$110:$CS$110,1,'Yearly Summary'!A113)</f>
        <v>41.526745464511826</v>
      </c>
      <c r="U113" s="136">
        <f>INDEX('Total Agency'!$N$121:$CS$121,1,'Yearly Summary'!A113)</f>
        <v>10.421892887157675</v>
      </c>
      <c r="V113" s="381"/>
      <c r="W113" s="381"/>
    </row>
    <row r="114" spans="1:24" x14ac:dyDescent="0.25">
      <c r="A114" s="135">
        <v>82</v>
      </c>
      <c r="B114" s="130">
        <v>10</v>
      </c>
      <c r="C114" s="137">
        <f>INDEX('Total Agency'!$N$42:$CS$42,1,A114)</f>
        <v>29622.055574022263</v>
      </c>
      <c r="D114" s="137">
        <f>INDEX('Total Agency'!$N$8:$CS$8,1,'Yearly Summary'!A114)</f>
        <v>20</v>
      </c>
      <c r="E114" s="137">
        <f>INDEX('Total Agency'!$N$15:$CS$15,1,'Yearly Summary'!A114)</f>
        <v>3181.8134868505822</v>
      </c>
      <c r="F114" s="137">
        <f>INDEX('Total Agency'!$N$13:$CS$13,1,'Yearly Summary'!A114)</f>
        <v>1570.2050094715928</v>
      </c>
      <c r="G114" s="138">
        <f>INDEX('Total Agency'!$N$12:$CS$12,1,'Yearly Summary'!A114)</f>
        <v>0.32976563361320432</v>
      </c>
      <c r="H114" s="136">
        <f>INDEX('Total Agency'!$N$14:$CS$14,1,'Yearly Summary'!A114)</f>
        <v>2.0263681924701857</v>
      </c>
      <c r="I114" s="137">
        <f>INDEX('Total Agency'!$N$34:$CS$34,1,'Yearly Summary'!A114)</f>
        <v>3201.8134868505822</v>
      </c>
      <c r="J114" s="137">
        <f>INDEX('Total Agency'!$N$43:$CS$43,1,'Yearly Summary'!A114)</f>
        <v>2696.5672034487725</v>
      </c>
      <c r="K114" s="138">
        <f>INDEX('Total Agency'!$N$44:$CS$44,1,'Yearly Summary'!A114)</f>
        <v>9.1032413220289432E-2</v>
      </c>
      <c r="L114" s="137">
        <f>INDEX('Total Agency'!$N$11:$CS$11,1,'Yearly Summary'!A114)</f>
        <v>4761.5786771563671</v>
      </c>
      <c r="M114" s="137">
        <f>INDEX('Total Agency'!$N$40:$CS$40,1,'Yearly Summary'!A114)</f>
        <v>30127.301857424078</v>
      </c>
      <c r="N114" s="137">
        <f>INDEX('Total Agency'!$N$55:$CS$55,1,'Yearly Summary'!A114)</f>
        <v>7674.3197602918481</v>
      </c>
      <c r="O114" s="138">
        <f>INDEX('Total Agency'!$N$66:$CS$66,1,'Yearly Summary'!A114)</f>
        <v>0.25472973970952245</v>
      </c>
      <c r="P114" s="212">
        <f>INDEX('Total Agency'!$N$88:$CS$88,1,'Yearly Summary'!A114)</f>
        <v>1.7754231713662736</v>
      </c>
      <c r="Q114" s="137">
        <f>INDEX('Total Agency'!$N$77:$CS$77,1,'Yearly Summary'!A114)</f>
        <v>13625.165126896214</v>
      </c>
      <c r="R114" s="136">
        <f>INDEX('Total Agency'!$N$99:$CS$99,1,'Yearly Summary'!A114)</f>
        <v>21.73908582046765</v>
      </c>
      <c r="S114" s="137">
        <f>INDEX('Total Agency'!$N$29:$CS$29,1,'Yearly Summary'!A114)</f>
        <v>296198.63401163981</v>
      </c>
      <c r="T114" s="136">
        <f>INDEX('Total Agency'!$N$110:$CS$110,1,'Yearly Summary'!A114)</f>
        <v>38.596076689978268</v>
      </c>
      <c r="U114" s="136">
        <f>INDEX('Total Agency'!$N$121:$CS$121,1,'Yearly Summary'!A114)</f>
        <v>9.8315685690469312</v>
      </c>
      <c r="V114" s="381"/>
      <c r="W114" s="381"/>
    </row>
    <row r="115" spans="1:24" x14ac:dyDescent="0.25">
      <c r="A115" s="135">
        <v>83</v>
      </c>
      <c r="B115" s="130">
        <v>11</v>
      </c>
      <c r="C115" s="137">
        <f>INDEX('Total Agency'!$N$42:$CS$42,1,A115)</f>
        <v>30127.301857424081</v>
      </c>
      <c r="D115" s="137">
        <f>INDEX('Total Agency'!$N$8:$CS$8,1,'Yearly Summary'!A115)</f>
        <v>20</v>
      </c>
      <c r="E115" s="137">
        <f>INDEX('Total Agency'!$N$15:$CS$15,1,'Yearly Summary'!A115)</f>
        <v>3303.5331513807787</v>
      </c>
      <c r="F115" s="137">
        <f>INDEX('Total Agency'!$N$13:$CS$13,1,'Yearly Summary'!A115)</f>
        <v>1630.4052008377867</v>
      </c>
      <c r="G115" s="138">
        <f>INDEX('Total Agency'!$N$12:$CS$12,1,'Yearly Summary'!A115)</f>
        <v>0.32972306515122762</v>
      </c>
      <c r="H115" s="136">
        <f>INDEX('Total Agency'!$N$14:$CS$14,1,'Yearly Summary'!A115)</f>
        <v>2.0262037619134508</v>
      </c>
      <c r="I115" s="137">
        <f>INDEX('Total Agency'!$N$34:$CS$34,1,'Yearly Summary'!A115)</f>
        <v>3323.5331513807787</v>
      </c>
      <c r="J115" s="137">
        <f>INDEX('Total Agency'!$N$43:$CS$43,1,'Yearly Summary'!A115)</f>
        <v>2690.9174711302803</v>
      </c>
      <c r="K115" s="138">
        <f>INDEX('Total Agency'!$N$44:$CS$44,1,'Yearly Summary'!A115)</f>
        <v>8.9318236457579567E-2</v>
      </c>
      <c r="L115" s="137">
        <f>INDEX('Total Agency'!$N$11:$CS$11,1,'Yearly Summary'!A115)</f>
        <v>4944.7714556759947</v>
      </c>
      <c r="M115" s="137">
        <f>INDEX('Total Agency'!$N$40:$CS$40,1,'Yearly Summary'!A115)</f>
        <v>30759.917537674573</v>
      </c>
      <c r="N115" s="137">
        <f>INDEX('Total Agency'!$N$55:$CS$55,1,'Yearly Summary'!A115)</f>
        <v>8018.6266382330241</v>
      </c>
      <c r="O115" s="138">
        <f>INDEX('Total Agency'!$N$66:$CS$66,1,'Yearly Summary'!A115)</f>
        <v>0.26068426966398256</v>
      </c>
      <c r="P115" s="212">
        <f>INDEX('Total Agency'!$N$88:$CS$88,1,'Yearly Summary'!A115)</f>
        <v>1.854533273849218</v>
      </c>
      <c r="Q115" s="137">
        <f>INDEX('Total Agency'!$N$77:$CS$77,1,'Yearly Summary'!A115)</f>
        <v>14870.809911176839</v>
      </c>
      <c r="R115" s="136">
        <f>INDEX('Total Agency'!$N$99:$CS$99,1,'Yearly Summary'!A115)</f>
        <v>21.766356600742725</v>
      </c>
      <c r="S115" s="137">
        <f>INDEX('Total Agency'!$N$29:$CS$29,1,'Yearly Summary'!A115)</f>
        <v>323683.35146853433</v>
      </c>
      <c r="T115" s="136">
        <f>INDEX('Total Agency'!$N$110:$CS$110,1,'Yearly Summary'!A115)</f>
        <v>40.366432566544944</v>
      </c>
      <c r="U115" s="136">
        <f>INDEX('Total Agency'!$N$121:$CS$121,1,'Yearly Summary'!A115)</f>
        <v>10.522893992550168</v>
      </c>
      <c r="V115" s="381"/>
      <c r="W115" s="381"/>
    </row>
    <row r="116" spans="1:24" x14ac:dyDescent="0.25">
      <c r="A116" s="135">
        <v>84</v>
      </c>
      <c r="B116" s="130">
        <v>12</v>
      </c>
      <c r="C116" s="137">
        <f>INDEX('Total Agency'!$N$42:$CS$42,1,A116)</f>
        <v>30759.917537674573</v>
      </c>
      <c r="D116" s="137">
        <f>INDEX('Total Agency'!$N$8:$CS$8,1,'Yearly Summary'!A116)</f>
        <v>20</v>
      </c>
      <c r="E116" s="137">
        <f>INDEX('Total Agency'!$N$15:$CS$15,1,'Yearly Summary'!A116)</f>
        <v>3428.9845445021006</v>
      </c>
      <c r="F116" s="137">
        <f>INDEX('Total Agency'!$N$13:$CS$13,1,'Yearly Summary'!A116)</f>
        <v>1692.4883085375495</v>
      </c>
      <c r="G116" s="138">
        <f>INDEX('Total Agency'!$N$12:$CS$12,1,'Yearly Summary'!A116)</f>
        <v>0.32967082372704193</v>
      </c>
      <c r="H116" s="136">
        <f>INDEX('Total Agency'!$N$14:$CS$14,1,'Yearly Summary'!A116)</f>
        <v>2.0260019092628343</v>
      </c>
      <c r="I116" s="137">
        <f>INDEX('Total Agency'!$N$34:$CS$34,1,'Yearly Summary'!A116)</f>
        <v>3448.9845445021006</v>
      </c>
      <c r="J116" s="137">
        <f>INDEX('Total Agency'!$N$43:$CS$43,1,'Yearly Summary'!A116)</f>
        <v>2539.6848114681343</v>
      </c>
      <c r="K116" s="138">
        <f>INDEX('Total Agency'!$N$44:$CS$44,1,'Yearly Summary'!A116)</f>
        <v>8.2564747072469968E-2</v>
      </c>
      <c r="L116" s="137">
        <f>INDEX('Total Agency'!$N$11:$CS$11,1,'Yearly Summary'!A116)</f>
        <v>5133.8735087424111</v>
      </c>
      <c r="M116" s="137">
        <f>INDEX('Total Agency'!$N$40:$CS$40,1,'Yearly Summary'!A116)</f>
        <v>31669.217270708541</v>
      </c>
      <c r="N116" s="137">
        <f>INDEX('Total Agency'!$N$55:$CS$55,1,'Yearly Summary'!A116)</f>
        <v>8337.3479066056861</v>
      </c>
      <c r="O116" s="138">
        <f>INDEX('Total Agency'!$N$66:$CS$66,1,'Yearly Summary'!A116)</f>
        <v>0.26326346607615897</v>
      </c>
      <c r="P116" s="212">
        <f>INDEX('Total Agency'!$N$88:$CS$88,1,'Yearly Summary'!A116)</f>
        <v>1.9268514114446551</v>
      </c>
      <c r="Q116" s="137">
        <f>INDEX('Total Agency'!$N$77:$CS$77,1,'Yearly Summary'!A116)</f>
        <v>16064.830581548307</v>
      </c>
      <c r="R116" s="136">
        <f>INDEX('Total Agency'!$N$99:$CS$99,1,'Yearly Summary'!A116)</f>
        <v>21.679761807424121</v>
      </c>
      <c r="S116" s="137">
        <f>INDEX('Total Agency'!$N$29:$CS$29,1,'Yearly Summary'!A116)</f>
        <v>348281.70048459002</v>
      </c>
      <c r="T116" s="136">
        <f>INDEX('Total Agency'!$N$110:$CS$110,1,'Yearly Summary'!A116)</f>
        <v>41.773679638419097</v>
      </c>
      <c r="U116" s="136">
        <f>INDEX('Total Agency'!$N$121:$CS$121,1,'Yearly Summary'!A116)</f>
        <v>10.997483692365279</v>
      </c>
      <c r="V116" s="381"/>
      <c r="W116" s="381"/>
    </row>
    <row r="117" spans="1:24" s="1" customFormat="1" ht="30" x14ac:dyDescent="0.25">
      <c r="B117" s="139" t="s">
        <v>90</v>
      </c>
      <c r="C117" s="142">
        <f>C116</f>
        <v>30759.917537674573</v>
      </c>
      <c r="D117" s="142">
        <f>SUM(D105:D116)</f>
        <v>240</v>
      </c>
      <c r="E117" s="142">
        <f>SUM(E105:E116)</f>
        <v>33752.383219356852</v>
      </c>
      <c r="F117" s="142">
        <f>SUM(F105:F116)</f>
        <v>17088.149789944691</v>
      </c>
      <c r="G117" s="140">
        <f>SUM(F105:F116)/SUM(L105:L116)</f>
        <v>0.30150427477770436</v>
      </c>
      <c r="H117" s="141">
        <f>E117/F117</f>
        <v>1.9751923780079468</v>
      </c>
      <c r="I117" s="142">
        <f>SUM(I105:I116)</f>
        <v>33992.383219356852</v>
      </c>
      <c r="J117" s="142">
        <f>SUM(J105:J116)</f>
        <v>29927.004418650686</v>
      </c>
      <c r="K117" s="140">
        <f>SUM(J105:J116)/SUM(C105:C116)</f>
        <v>9.0997569761640001E-2</v>
      </c>
      <c r="L117" s="142">
        <f>L116</f>
        <v>5133.8735087424111</v>
      </c>
      <c r="M117" s="142">
        <f>M116</f>
        <v>31669.217270708541</v>
      </c>
      <c r="N117" s="142">
        <f>SUM(N105:N116)</f>
        <v>75887.789556690652</v>
      </c>
      <c r="O117" s="140">
        <f>N117/SUM(M105:M116)</f>
        <v>0.22793072535752404</v>
      </c>
      <c r="P117" s="213">
        <f>Q117/N117</f>
        <v>1.78003860080581</v>
      </c>
      <c r="Q117" s="142">
        <f>SUM(Q105:Q116)</f>
        <v>135083.19474073738</v>
      </c>
      <c r="R117" s="141">
        <f>S117/Q117</f>
        <v>21.897961607341092</v>
      </c>
      <c r="S117" s="142">
        <f>SUM(S105:S116)</f>
        <v>2958046.6122296471</v>
      </c>
      <c r="T117" s="141">
        <f>S117/N117</f>
        <v>38.979216940030781</v>
      </c>
      <c r="U117" s="141">
        <f>S117/SUM(M105:M116)</f>
        <v>8.884561191009503</v>
      </c>
      <c r="V117" s="384"/>
      <c r="W117" s="384"/>
      <c r="X117" s="2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CS74"/>
  <sheetViews>
    <sheetView zoomScale="80" zoomScaleNormal="80" workbookViewId="0">
      <pane xSplit="1" ySplit="6" topLeftCell="CA31" activePane="bottomRight" state="frozen"/>
      <selection pane="topRight" activeCell="B1" sqref="B1"/>
      <selection pane="bottomLeft" activeCell="A7" sqref="A7"/>
      <selection pane="bottomRight" activeCell="CK40" sqref="CK40"/>
    </sheetView>
  </sheetViews>
  <sheetFormatPr defaultRowHeight="15" x14ac:dyDescent="0.25"/>
  <cols>
    <col min="1" max="1" width="24.42578125" bestFit="1" customWidth="1"/>
    <col min="2" max="12" width="0" hidden="1" customWidth="1"/>
    <col min="13" max="13" width="0.42578125" customWidth="1"/>
    <col min="14" max="20" width="9" style="273"/>
    <col min="25" max="25" width="9" style="36"/>
    <col min="37" max="37" width="9" style="36"/>
    <col min="49" max="49" width="9" style="36"/>
    <col min="61" max="61" width="9" style="36"/>
    <col min="73" max="73" width="9" style="36"/>
    <col min="85" max="85" width="9" style="36"/>
    <col min="97" max="97" width="9" style="36"/>
  </cols>
  <sheetData>
    <row r="2" spans="1:97" x14ac:dyDescent="0.25">
      <c r="U2" s="19"/>
    </row>
    <row r="6" spans="1:97" s="104" customFormat="1" x14ac:dyDescent="0.25">
      <c r="A6" s="104" t="s">
        <v>116</v>
      </c>
      <c r="B6" s="297">
        <v>42005</v>
      </c>
      <c r="C6" s="297">
        <v>42036</v>
      </c>
      <c r="D6" s="297">
        <v>42064</v>
      </c>
      <c r="E6" s="297">
        <v>42095</v>
      </c>
      <c r="F6" s="297">
        <v>42125</v>
      </c>
      <c r="G6" s="297">
        <v>42156</v>
      </c>
      <c r="H6" s="297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75">
        <v>42370</v>
      </c>
      <c r="O6" s="275">
        <v>42401</v>
      </c>
      <c r="P6" s="275">
        <v>42430</v>
      </c>
      <c r="Q6" s="275">
        <v>42461</v>
      </c>
      <c r="R6" s="275">
        <v>42491</v>
      </c>
      <c r="S6" s="275">
        <v>42522</v>
      </c>
      <c r="T6" s="275">
        <v>42552</v>
      </c>
      <c r="U6" s="275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8" spans="1:97" x14ac:dyDescent="0.25">
      <c r="A8" s="21" t="s">
        <v>77</v>
      </c>
    </row>
    <row r="9" spans="1:97" x14ac:dyDescent="0.25">
      <c r="A9" s="22" t="s">
        <v>121</v>
      </c>
    </row>
    <row r="10" spans="1:97" x14ac:dyDescent="0.25">
      <c r="A10" s="22" t="s">
        <v>117</v>
      </c>
      <c r="N10" s="273">
        <v>12</v>
      </c>
      <c r="O10" s="273">
        <v>8</v>
      </c>
      <c r="P10" s="273">
        <v>40</v>
      </c>
      <c r="Q10" s="273">
        <v>49</v>
      </c>
      <c r="R10" s="273">
        <v>88</v>
      </c>
      <c r="S10" s="273">
        <v>123</v>
      </c>
      <c r="T10" s="273">
        <v>73</v>
      </c>
      <c r="U10" s="12">
        <f t="shared" ref="U10:AZ10" si="0">ROUND(U$14*U30,0)</f>
        <v>78</v>
      </c>
      <c r="V10" s="12">
        <f t="shared" si="0"/>
        <v>78</v>
      </c>
      <c r="W10" s="12">
        <f t="shared" si="0"/>
        <v>82</v>
      </c>
      <c r="X10" s="12">
        <f t="shared" si="0"/>
        <v>82</v>
      </c>
      <c r="Y10" s="112">
        <f t="shared" si="0"/>
        <v>78</v>
      </c>
      <c r="Z10" s="12">
        <f t="shared" si="0"/>
        <v>16</v>
      </c>
      <c r="AA10" s="12">
        <f t="shared" si="0"/>
        <v>16</v>
      </c>
      <c r="AB10" s="12">
        <f t="shared" si="0"/>
        <v>33</v>
      </c>
      <c r="AC10" s="12">
        <f t="shared" si="0"/>
        <v>41</v>
      </c>
      <c r="AD10" s="12">
        <f t="shared" si="0"/>
        <v>45</v>
      </c>
      <c r="AE10" s="12">
        <f t="shared" si="0"/>
        <v>45</v>
      </c>
      <c r="AF10" s="12">
        <f t="shared" si="0"/>
        <v>45</v>
      </c>
      <c r="AG10" s="12">
        <f t="shared" si="0"/>
        <v>45</v>
      </c>
      <c r="AH10" s="12">
        <f t="shared" si="0"/>
        <v>45</v>
      </c>
      <c r="AI10" s="12">
        <f t="shared" si="0"/>
        <v>45</v>
      </c>
      <c r="AJ10" s="12">
        <f t="shared" si="0"/>
        <v>37</v>
      </c>
      <c r="AK10" s="112">
        <f t="shared" si="0"/>
        <v>37</v>
      </c>
      <c r="AL10" s="12">
        <f t="shared" si="0"/>
        <v>16</v>
      </c>
      <c r="AM10" s="12">
        <f t="shared" si="0"/>
        <v>16</v>
      </c>
      <c r="AN10" s="12">
        <f t="shared" si="0"/>
        <v>49</v>
      </c>
      <c r="AO10" s="12">
        <f t="shared" si="0"/>
        <v>49</v>
      </c>
      <c r="AP10" s="12">
        <f t="shared" si="0"/>
        <v>45</v>
      </c>
      <c r="AQ10" s="12">
        <f t="shared" si="0"/>
        <v>45</v>
      </c>
      <c r="AR10" s="12">
        <f t="shared" si="0"/>
        <v>45</v>
      </c>
      <c r="AS10" s="12">
        <f t="shared" si="0"/>
        <v>45</v>
      </c>
      <c r="AT10" s="12">
        <f t="shared" si="0"/>
        <v>45</v>
      </c>
      <c r="AU10" s="12">
        <f t="shared" si="0"/>
        <v>45</v>
      </c>
      <c r="AV10" s="12">
        <f t="shared" si="0"/>
        <v>45</v>
      </c>
      <c r="AW10" s="112">
        <f t="shared" si="0"/>
        <v>45</v>
      </c>
      <c r="AX10" s="12">
        <f t="shared" si="0"/>
        <v>16</v>
      </c>
      <c r="AY10" s="12">
        <f t="shared" si="0"/>
        <v>16</v>
      </c>
      <c r="AZ10" s="12">
        <f t="shared" si="0"/>
        <v>49</v>
      </c>
      <c r="BA10" s="12">
        <f t="shared" ref="BA10:CF10" si="1">ROUND(BA$14*BA30,0)</f>
        <v>33</v>
      </c>
      <c r="BB10" s="12">
        <f t="shared" si="1"/>
        <v>33</v>
      </c>
      <c r="BC10" s="12">
        <f t="shared" si="1"/>
        <v>33</v>
      </c>
      <c r="BD10" s="12">
        <f t="shared" si="1"/>
        <v>33</v>
      </c>
      <c r="BE10" s="12">
        <f t="shared" si="1"/>
        <v>33</v>
      </c>
      <c r="BF10" s="12">
        <f t="shared" si="1"/>
        <v>33</v>
      </c>
      <c r="BG10" s="12">
        <f t="shared" si="1"/>
        <v>33</v>
      </c>
      <c r="BH10" s="12">
        <f t="shared" si="1"/>
        <v>33</v>
      </c>
      <c r="BI10" s="112">
        <f t="shared" si="1"/>
        <v>33</v>
      </c>
      <c r="BJ10" s="12">
        <f t="shared" si="1"/>
        <v>16</v>
      </c>
      <c r="BK10" s="12">
        <f t="shared" si="1"/>
        <v>16</v>
      </c>
      <c r="BL10" s="12">
        <f t="shared" si="1"/>
        <v>16</v>
      </c>
      <c r="BM10" s="12">
        <f t="shared" si="1"/>
        <v>16</v>
      </c>
      <c r="BN10" s="12">
        <f t="shared" si="1"/>
        <v>16</v>
      </c>
      <c r="BO10" s="12">
        <f t="shared" si="1"/>
        <v>16</v>
      </c>
      <c r="BP10" s="12">
        <f t="shared" si="1"/>
        <v>16</v>
      </c>
      <c r="BQ10" s="12">
        <f t="shared" si="1"/>
        <v>16</v>
      </c>
      <c r="BR10" s="12">
        <f t="shared" si="1"/>
        <v>16</v>
      </c>
      <c r="BS10" s="12">
        <f t="shared" si="1"/>
        <v>16</v>
      </c>
      <c r="BT10" s="12">
        <f t="shared" si="1"/>
        <v>16</v>
      </c>
      <c r="BU10" s="112">
        <f t="shared" si="1"/>
        <v>16</v>
      </c>
      <c r="BV10" s="12">
        <f t="shared" si="1"/>
        <v>16</v>
      </c>
      <c r="BW10" s="12">
        <f t="shared" si="1"/>
        <v>16</v>
      </c>
      <c r="BX10" s="12">
        <f t="shared" si="1"/>
        <v>16</v>
      </c>
      <c r="BY10" s="12">
        <f t="shared" si="1"/>
        <v>16</v>
      </c>
      <c r="BZ10" s="12">
        <f t="shared" si="1"/>
        <v>16</v>
      </c>
      <c r="CA10" s="12">
        <f t="shared" si="1"/>
        <v>16</v>
      </c>
      <c r="CB10" s="12">
        <f t="shared" si="1"/>
        <v>16</v>
      </c>
      <c r="CC10" s="12">
        <f t="shared" si="1"/>
        <v>16</v>
      </c>
      <c r="CD10" s="12">
        <f t="shared" si="1"/>
        <v>16</v>
      </c>
      <c r="CE10" s="12">
        <f t="shared" si="1"/>
        <v>16</v>
      </c>
      <c r="CF10" s="12">
        <f t="shared" si="1"/>
        <v>16</v>
      </c>
      <c r="CG10" s="112">
        <f t="shared" ref="CG10:CS10" si="2">ROUND(CG$14*CG30,0)</f>
        <v>16</v>
      </c>
      <c r="CH10" s="12">
        <f t="shared" si="2"/>
        <v>16</v>
      </c>
      <c r="CI10" s="12">
        <f t="shared" si="2"/>
        <v>16</v>
      </c>
      <c r="CJ10" s="12">
        <f t="shared" si="2"/>
        <v>16</v>
      </c>
      <c r="CK10" s="12">
        <f t="shared" si="2"/>
        <v>16</v>
      </c>
      <c r="CL10" s="12">
        <f t="shared" si="2"/>
        <v>16</v>
      </c>
      <c r="CM10" s="12">
        <f t="shared" si="2"/>
        <v>16</v>
      </c>
      <c r="CN10" s="12">
        <f t="shared" si="2"/>
        <v>16</v>
      </c>
      <c r="CO10" s="12">
        <f t="shared" si="2"/>
        <v>16</v>
      </c>
      <c r="CP10" s="12">
        <f t="shared" si="2"/>
        <v>16</v>
      </c>
      <c r="CQ10" s="12">
        <f t="shared" si="2"/>
        <v>16</v>
      </c>
      <c r="CR10" s="12">
        <f t="shared" si="2"/>
        <v>16</v>
      </c>
      <c r="CS10" s="112">
        <f t="shared" si="2"/>
        <v>16</v>
      </c>
    </row>
    <row r="11" spans="1:97" x14ac:dyDescent="0.25">
      <c r="A11" s="22" t="s">
        <v>118</v>
      </c>
      <c r="N11" s="273">
        <v>1</v>
      </c>
      <c r="O11" s="273">
        <v>1</v>
      </c>
      <c r="P11" s="273">
        <v>14</v>
      </c>
      <c r="Q11" s="273">
        <v>9</v>
      </c>
      <c r="R11" s="273">
        <v>19</v>
      </c>
      <c r="S11" s="273">
        <v>20</v>
      </c>
      <c r="T11" s="273">
        <v>10</v>
      </c>
      <c r="U11" s="12">
        <f t="shared" ref="U11:AZ11" si="3">ROUND(U$14*U31,0)</f>
        <v>11</v>
      </c>
      <c r="V11" s="12">
        <f t="shared" si="3"/>
        <v>11</v>
      </c>
      <c r="W11" s="12">
        <f t="shared" si="3"/>
        <v>12</v>
      </c>
      <c r="X11" s="12">
        <f t="shared" si="3"/>
        <v>12</v>
      </c>
      <c r="Y11" s="112">
        <f t="shared" si="3"/>
        <v>11</v>
      </c>
      <c r="Z11" s="12">
        <f t="shared" si="3"/>
        <v>2</v>
      </c>
      <c r="AA11" s="12">
        <f t="shared" si="3"/>
        <v>2</v>
      </c>
      <c r="AB11" s="12">
        <f t="shared" si="3"/>
        <v>5</v>
      </c>
      <c r="AC11" s="12">
        <f t="shared" si="3"/>
        <v>6</v>
      </c>
      <c r="AD11" s="12">
        <f t="shared" si="3"/>
        <v>7</v>
      </c>
      <c r="AE11" s="12">
        <f t="shared" si="3"/>
        <v>7</v>
      </c>
      <c r="AF11" s="12">
        <f t="shared" si="3"/>
        <v>7</v>
      </c>
      <c r="AG11" s="12">
        <f t="shared" si="3"/>
        <v>7</v>
      </c>
      <c r="AH11" s="12">
        <f t="shared" si="3"/>
        <v>7</v>
      </c>
      <c r="AI11" s="12">
        <f t="shared" si="3"/>
        <v>7</v>
      </c>
      <c r="AJ11" s="12">
        <f t="shared" si="3"/>
        <v>5</v>
      </c>
      <c r="AK11" s="112">
        <f t="shared" si="3"/>
        <v>5</v>
      </c>
      <c r="AL11" s="12">
        <f t="shared" si="3"/>
        <v>2</v>
      </c>
      <c r="AM11" s="12">
        <f t="shared" si="3"/>
        <v>2</v>
      </c>
      <c r="AN11" s="12">
        <f t="shared" si="3"/>
        <v>7</v>
      </c>
      <c r="AO11" s="12">
        <f t="shared" si="3"/>
        <v>7</v>
      </c>
      <c r="AP11" s="12">
        <f t="shared" si="3"/>
        <v>7</v>
      </c>
      <c r="AQ11" s="12">
        <f t="shared" si="3"/>
        <v>7</v>
      </c>
      <c r="AR11" s="12">
        <f t="shared" si="3"/>
        <v>7</v>
      </c>
      <c r="AS11" s="12">
        <f t="shared" si="3"/>
        <v>7</v>
      </c>
      <c r="AT11" s="12">
        <f t="shared" si="3"/>
        <v>7</v>
      </c>
      <c r="AU11" s="12">
        <f t="shared" si="3"/>
        <v>7</v>
      </c>
      <c r="AV11" s="12">
        <f t="shared" si="3"/>
        <v>7</v>
      </c>
      <c r="AW11" s="112">
        <f t="shared" si="3"/>
        <v>7</v>
      </c>
      <c r="AX11" s="12">
        <f t="shared" si="3"/>
        <v>2</v>
      </c>
      <c r="AY11" s="12">
        <f t="shared" si="3"/>
        <v>2</v>
      </c>
      <c r="AZ11" s="12">
        <f t="shared" si="3"/>
        <v>7</v>
      </c>
      <c r="BA11" s="12">
        <f t="shared" ref="BA11:CF11" si="4">ROUND(BA$14*BA31,0)</f>
        <v>5</v>
      </c>
      <c r="BB11" s="12">
        <f t="shared" si="4"/>
        <v>5</v>
      </c>
      <c r="BC11" s="12">
        <f t="shared" si="4"/>
        <v>5</v>
      </c>
      <c r="BD11" s="12">
        <f t="shared" si="4"/>
        <v>5</v>
      </c>
      <c r="BE11" s="12">
        <f t="shared" si="4"/>
        <v>5</v>
      </c>
      <c r="BF11" s="12">
        <f t="shared" si="4"/>
        <v>5</v>
      </c>
      <c r="BG11" s="12">
        <f t="shared" si="4"/>
        <v>5</v>
      </c>
      <c r="BH11" s="12">
        <f t="shared" si="4"/>
        <v>5</v>
      </c>
      <c r="BI11" s="112">
        <f t="shared" si="4"/>
        <v>5</v>
      </c>
      <c r="BJ11" s="12">
        <f t="shared" si="4"/>
        <v>2</v>
      </c>
      <c r="BK11" s="12">
        <f t="shared" si="4"/>
        <v>2</v>
      </c>
      <c r="BL11" s="12">
        <f t="shared" si="4"/>
        <v>2</v>
      </c>
      <c r="BM11" s="12">
        <f t="shared" si="4"/>
        <v>2</v>
      </c>
      <c r="BN11" s="12">
        <f t="shared" si="4"/>
        <v>2</v>
      </c>
      <c r="BO11" s="12">
        <f t="shared" si="4"/>
        <v>2</v>
      </c>
      <c r="BP11" s="12">
        <f t="shared" si="4"/>
        <v>2</v>
      </c>
      <c r="BQ11" s="12">
        <f t="shared" si="4"/>
        <v>2</v>
      </c>
      <c r="BR11" s="12">
        <f t="shared" si="4"/>
        <v>2</v>
      </c>
      <c r="BS11" s="12">
        <f t="shared" si="4"/>
        <v>2</v>
      </c>
      <c r="BT11" s="12">
        <f t="shared" si="4"/>
        <v>2</v>
      </c>
      <c r="BU11" s="112">
        <f t="shared" si="4"/>
        <v>2</v>
      </c>
      <c r="BV11" s="12">
        <f t="shared" si="4"/>
        <v>2</v>
      </c>
      <c r="BW11" s="12">
        <f t="shared" si="4"/>
        <v>2</v>
      </c>
      <c r="BX11" s="12">
        <f t="shared" si="4"/>
        <v>2</v>
      </c>
      <c r="BY11" s="12">
        <f t="shared" si="4"/>
        <v>2</v>
      </c>
      <c r="BZ11" s="12">
        <f t="shared" si="4"/>
        <v>2</v>
      </c>
      <c r="CA11" s="12">
        <f t="shared" si="4"/>
        <v>2</v>
      </c>
      <c r="CB11" s="12">
        <f t="shared" si="4"/>
        <v>2</v>
      </c>
      <c r="CC11" s="12">
        <f t="shared" si="4"/>
        <v>2</v>
      </c>
      <c r="CD11" s="12">
        <f t="shared" si="4"/>
        <v>2</v>
      </c>
      <c r="CE11" s="12">
        <f t="shared" si="4"/>
        <v>2</v>
      </c>
      <c r="CF11" s="12">
        <f t="shared" si="4"/>
        <v>2</v>
      </c>
      <c r="CG11" s="112">
        <f t="shared" ref="CG11:CS11" si="5">ROUND(CG$14*CG31,0)</f>
        <v>2</v>
      </c>
      <c r="CH11" s="12">
        <f t="shared" si="5"/>
        <v>2</v>
      </c>
      <c r="CI11" s="12">
        <f t="shared" si="5"/>
        <v>2</v>
      </c>
      <c r="CJ11" s="12">
        <f t="shared" si="5"/>
        <v>2</v>
      </c>
      <c r="CK11" s="12">
        <f t="shared" si="5"/>
        <v>2</v>
      </c>
      <c r="CL11" s="12">
        <f t="shared" si="5"/>
        <v>2</v>
      </c>
      <c r="CM11" s="12">
        <f t="shared" si="5"/>
        <v>2</v>
      </c>
      <c r="CN11" s="12">
        <f t="shared" si="5"/>
        <v>2</v>
      </c>
      <c r="CO11" s="12">
        <f t="shared" si="5"/>
        <v>2</v>
      </c>
      <c r="CP11" s="12">
        <f t="shared" si="5"/>
        <v>2</v>
      </c>
      <c r="CQ11" s="12">
        <f t="shared" si="5"/>
        <v>2</v>
      </c>
      <c r="CR11" s="12">
        <f t="shared" si="5"/>
        <v>2</v>
      </c>
      <c r="CS11" s="112">
        <f t="shared" si="5"/>
        <v>2</v>
      </c>
    </row>
    <row r="12" spans="1:97" x14ac:dyDescent="0.25">
      <c r="A12" s="22" t="s">
        <v>119</v>
      </c>
      <c r="N12" s="273">
        <v>0</v>
      </c>
      <c r="O12" s="273">
        <v>0</v>
      </c>
      <c r="P12" s="273">
        <v>3</v>
      </c>
      <c r="Q12" s="273">
        <v>1</v>
      </c>
      <c r="R12" s="273">
        <v>6</v>
      </c>
      <c r="S12" s="273">
        <v>6</v>
      </c>
      <c r="T12" s="273">
        <v>2</v>
      </c>
      <c r="U12" s="12">
        <f t="shared" ref="U12:AZ12" si="6">ROUND(U$14*U32,0)</f>
        <v>4</v>
      </c>
      <c r="V12" s="12">
        <f t="shared" si="6"/>
        <v>4</v>
      </c>
      <c r="W12" s="12">
        <f t="shared" si="6"/>
        <v>4</v>
      </c>
      <c r="X12" s="12">
        <f t="shared" si="6"/>
        <v>4</v>
      </c>
      <c r="Y12" s="112">
        <f t="shared" si="6"/>
        <v>4</v>
      </c>
      <c r="Z12" s="12">
        <f t="shared" si="6"/>
        <v>1</v>
      </c>
      <c r="AA12" s="12">
        <f t="shared" si="6"/>
        <v>1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2</v>
      </c>
      <c r="AH12" s="12">
        <f t="shared" si="6"/>
        <v>2</v>
      </c>
      <c r="AI12" s="12">
        <f t="shared" si="6"/>
        <v>2</v>
      </c>
      <c r="AJ12" s="12">
        <f t="shared" si="6"/>
        <v>2</v>
      </c>
      <c r="AK12" s="112">
        <f t="shared" si="6"/>
        <v>2</v>
      </c>
      <c r="AL12" s="12">
        <f t="shared" si="6"/>
        <v>1</v>
      </c>
      <c r="AM12" s="12">
        <f t="shared" si="6"/>
        <v>1</v>
      </c>
      <c r="AN12" s="12">
        <f t="shared" si="6"/>
        <v>2</v>
      </c>
      <c r="AO12" s="12">
        <f t="shared" si="6"/>
        <v>2</v>
      </c>
      <c r="AP12" s="12">
        <f t="shared" si="6"/>
        <v>2</v>
      </c>
      <c r="AQ12" s="12">
        <f t="shared" si="6"/>
        <v>2</v>
      </c>
      <c r="AR12" s="12">
        <f t="shared" si="6"/>
        <v>2</v>
      </c>
      <c r="AS12" s="12">
        <f t="shared" si="6"/>
        <v>2</v>
      </c>
      <c r="AT12" s="12">
        <f t="shared" si="6"/>
        <v>2</v>
      </c>
      <c r="AU12" s="12">
        <f t="shared" si="6"/>
        <v>2</v>
      </c>
      <c r="AV12" s="12">
        <f t="shared" si="6"/>
        <v>2</v>
      </c>
      <c r="AW12" s="112">
        <f t="shared" si="6"/>
        <v>2</v>
      </c>
      <c r="AX12" s="12">
        <f t="shared" si="6"/>
        <v>1</v>
      </c>
      <c r="AY12" s="12">
        <f t="shared" si="6"/>
        <v>1</v>
      </c>
      <c r="AZ12" s="12">
        <f t="shared" si="6"/>
        <v>2</v>
      </c>
      <c r="BA12" s="12">
        <f t="shared" ref="BA12:CF12" si="7">ROUND(BA$14*BA32,0)</f>
        <v>2</v>
      </c>
      <c r="BB12" s="12">
        <f t="shared" si="7"/>
        <v>2</v>
      </c>
      <c r="BC12" s="12">
        <f t="shared" si="7"/>
        <v>2</v>
      </c>
      <c r="BD12" s="12">
        <f t="shared" si="7"/>
        <v>2</v>
      </c>
      <c r="BE12" s="12">
        <f t="shared" si="7"/>
        <v>2</v>
      </c>
      <c r="BF12" s="12">
        <f t="shared" si="7"/>
        <v>2</v>
      </c>
      <c r="BG12" s="12">
        <f t="shared" si="7"/>
        <v>2</v>
      </c>
      <c r="BH12" s="12">
        <f t="shared" si="7"/>
        <v>2</v>
      </c>
      <c r="BI12" s="112">
        <f t="shared" si="7"/>
        <v>2</v>
      </c>
      <c r="BJ12" s="12">
        <f t="shared" si="7"/>
        <v>1</v>
      </c>
      <c r="BK12" s="12">
        <f t="shared" si="7"/>
        <v>1</v>
      </c>
      <c r="BL12" s="12">
        <f t="shared" si="7"/>
        <v>1</v>
      </c>
      <c r="BM12" s="12">
        <f t="shared" si="7"/>
        <v>1</v>
      </c>
      <c r="BN12" s="12">
        <f t="shared" si="7"/>
        <v>1</v>
      </c>
      <c r="BO12" s="12">
        <f t="shared" si="7"/>
        <v>1</v>
      </c>
      <c r="BP12" s="12">
        <f t="shared" si="7"/>
        <v>1</v>
      </c>
      <c r="BQ12" s="12">
        <f t="shared" si="7"/>
        <v>1</v>
      </c>
      <c r="BR12" s="12">
        <f t="shared" si="7"/>
        <v>1</v>
      </c>
      <c r="BS12" s="12">
        <f t="shared" si="7"/>
        <v>1</v>
      </c>
      <c r="BT12" s="12">
        <f t="shared" si="7"/>
        <v>1</v>
      </c>
      <c r="BU12" s="112">
        <f t="shared" si="7"/>
        <v>1</v>
      </c>
      <c r="BV12" s="12">
        <f t="shared" si="7"/>
        <v>1</v>
      </c>
      <c r="BW12" s="12">
        <f t="shared" si="7"/>
        <v>1</v>
      </c>
      <c r="BX12" s="12">
        <f t="shared" si="7"/>
        <v>1</v>
      </c>
      <c r="BY12" s="12">
        <f t="shared" si="7"/>
        <v>1</v>
      </c>
      <c r="BZ12" s="12">
        <f t="shared" si="7"/>
        <v>1</v>
      </c>
      <c r="CA12" s="12">
        <f t="shared" si="7"/>
        <v>1</v>
      </c>
      <c r="CB12" s="12">
        <f t="shared" si="7"/>
        <v>1</v>
      </c>
      <c r="CC12" s="12">
        <f t="shared" si="7"/>
        <v>1</v>
      </c>
      <c r="CD12" s="12">
        <f t="shared" si="7"/>
        <v>1</v>
      </c>
      <c r="CE12" s="12">
        <f t="shared" si="7"/>
        <v>1</v>
      </c>
      <c r="CF12" s="12">
        <f t="shared" si="7"/>
        <v>1</v>
      </c>
      <c r="CG12" s="112">
        <f t="shared" ref="CG12:CS12" si="8">ROUND(CG$14*CG32,0)</f>
        <v>1</v>
      </c>
      <c r="CH12" s="12">
        <f t="shared" si="8"/>
        <v>1</v>
      </c>
      <c r="CI12" s="12">
        <f t="shared" si="8"/>
        <v>1</v>
      </c>
      <c r="CJ12" s="12">
        <f t="shared" si="8"/>
        <v>1</v>
      </c>
      <c r="CK12" s="12">
        <f t="shared" si="8"/>
        <v>1</v>
      </c>
      <c r="CL12" s="12">
        <f t="shared" si="8"/>
        <v>1</v>
      </c>
      <c r="CM12" s="12">
        <f t="shared" si="8"/>
        <v>1</v>
      </c>
      <c r="CN12" s="12">
        <f t="shared" si="8"/>
        <v>1</v>
      </c>
      <c r="CO12" s="12">
        <f t="shared" si="8"/>
        <v>1</v>
      </c>
      <c r="CP12" s="12">
        <f t="shared" si="8"/>
        <v>1</v>
      </c>
      <c r="CQ12" s="12">
        <f t="shared" si="8"/>
        <v>1</v>
      </c>
      <c r="CR12" s="12">
        <f t="shared" si="8"/>
        <v>1</v>
      </c>
      <c r="CS12" s="112">
        <f t="shared" si="8"/>
        <v>1</v>
      </c>
    </row>
    <row r="13" spans="1:97" x14ac:dyDescent="0.25">
      <c r="A13" s="22" t="s">
        <v>120</v>
      </c>
      <c r="N13" s="273">
        <v>0</v>
      </c>
      <c r="O13" s="273">
        <v>0</v>
      </c>
      <c r="P13" s="273">
        <v>2</v>
      </c>
      <c r="Q13" s="273">
        <v>2</v>
      </c>
      <c r="R13" s="273">
        <v>2</v>
      </c>
      <c r="S13" s="273">
        <v>3</v>
      </c>
      <c r="T13" s="273">
        <v>2</v>
      </c>
      <c r="U13" s="12">
        <f t="shared" ref="U13:AZ13" si="9">ROUND(U$14*U33,0)</f>
        <v>2</v>
      </c>
      <c r="V13" s="12">
        <f t="shared" si="9"/>
        <v>2</v>
      </c>
      <c r="W13" s="12">
        <f t="shared" si="9"/>
        <v>2</v>
      </c>
      <c r="X13" s="12">
        <f t="shared" si="9"/>
        <v>2</v>
      </c>
      <c r="Y13" s="112">
        <f t="shared" si="9"/>
        <v>2</v>
      </c>
      <c r="Z13" s="12">
        <f t="shared" si="9"/>
        <v>0</v>
      </c>
      <c r="AA13" s="12">
        <f t="shared" si="9"/>
        <v>0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1</v>
      </c>
      <c r="AH13" s="12">
        <f t="shared" si="9"/>
        <v>1</v>
      </c>
      <c r="AI13" s="12">
        <f t="shared" si="9"/>
        <v>1</v>
      </c>
      <c r="AJ13" s="12">
        <f t="shared" si="9"/>
        <v>1</v>
      </c>
      <c r="AK13" s="112">
        <f t="shared" si="9"/>
        <v>1</v>
      </c>
      <c r="AL13" s="12">
        <f t="shared" si="9"/>
        <v>0</v>
      </c>
      <c r="AM13" s="12">
        <f t="shared" si="9"/>
        <v>0</v>
      </c>
      <c r="AN13" s="12">
        <f t="shared" si="9"/>
        <v>1</v>
      </c>
      <c r="AO13" s="12">
        <f t="shared" si="9"/>
        <v>1</v>
      </c>
      <c r="AP13" s="12">
        <f t="shared" si="9"/>
        <v>1</v>
      </c>
      <c r="AQ13" s="12">
        <f t="shared" si="9"/>
        <v>1</v>
      </c>
      <c r="AR13" s="12">
        <f t="shared" si="9"/>
        <v>1</v>
      </c>
      <c r="AS13" s="12">
        <f t="shared" si="9"/>
        <v>1</v>
      </c>
      <c r="AT13" s="12">
        <f t="shared" si="9"/>
        <v>1</v>
      </c>
      <c r="AU13" s="12">
        <f t="shared" si="9"/>
        <v>1</v>
      </c>
      <c r="AV13" s="12">
        <f t="shared" si="9"/>
        <v>1</v>
      </c>
      <c r="AW13" s="112">
        <f t="shared" si="9"/>
        <v>1</v>
      </c>
      <c r="AX13" s="12">
        <f t="shared" si="9"/>
        <v>0</v>
      </c>
      <c r="AY13" s="12">
        <f t="shared" si="9"/>
        <v>0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12">
        <f t="shared" si="10"/>
        <v>1</v>
      </c>
      <c r="BJ13" s="12">
        <f t="shared" si="10"/>
        <v>0</v>
      </c>
      <c r="BK13" s="12">
        <f t="shared" si="10"/>
        <v>0</v>
      </c>
      <c r="BL13" s="12">
        <f t="shared" si="10"/>
        <v>0</v>
      </c>
      <c r="BM13" s="12">
        <f t="shared" si="10"/>
        <v>0</v>
      </c>
      <c r="BN13" s="12">
        <f t="shared" si="10"/>
        <v>0</v>
      </c>
      <c r="BO13" s="12">
        <f t="shared" si="10"/>
        <v>0</v>
      </c>
      <c r="BP13" s="12">
        <f t="shared" si="10"/>
        <v>0</v>
      </c>
      <c r="BQ13" s="12">
        <f t="shared" si="10"/>
        <v>0</v>
      </c>
      <c r="BR13" s="12">
        <f t="shared" si="10"/>
        <v>0</v>
      </c>
      <c r="BS13" s="12">
        <f t="shared" si="10"/>
        <v>0</v>
      </c>
      <c r="BT13" s="12">
        <f t="shared" si="10"/>
        <v>0</v>
      </c>
      <c r="BU13" s="112">
        <f t="shared" si="10"/>
        <v>0</v>
      </c>
      <c r="BV13" s="12">
        <f t="shared" si="10"/>
        <v>0</v>
      </c>
      <c r="BW13" s="12">
        <f t="shared" si="10"/>
        <v>0</v>
      </c>
      <c r="BX13" s="12">
        <f t="shared" si="10"/>
        <v>0</v>
      </c>
      <c r="BY13" s="12">
        <f t="shared" si="10"/>
        <v>0</v>
      </c>
      <c r="BZ13" s="12">
        <f t="shared" si="10"/>
        <v>0</v>
      </c>
      <c r="CA13" s="12">
        <f t="shared" si="10"/>
        <v>0</v>
      </c>
      <c r="CB13" s="12">
        <f t="shared" si="10"/>
        <v>0</v>
      </c>
      <c r="CC13" s="12">
        <f t="shared" si="10"/>
        <v>0</v>
      </c>
      <c r="CD13" s="12">
        <f t="shared" si="10"/>
        <v>0</v>
      </c>
      <c r="CE13" s="12">
        <f t="shared" si="10"/>
        <v>0</v>
      </c>
      <c r="CF13" s="12">
        <f t="shared" si="10"/>
        <v>0</v>
      </c>
      <c r="CG13" s="112">
        <f t="shared" ref="CG13:CS13" si="11">ROUND(CG$14*CG33,0)</f>
        <v>0</v>
      </c>
      <c r="CH13" s="12">
        <f t="shared" si="11"/>
        <v>0</v>
      </c>
      <c r="CI13" s="12">
        <f t="shared" si="11"/>
        <v>0</v>
      </c>
      <c r="CJ13" s="12">
        <f t="shared" si="11"/>
        <v>0</v>
      </c>
      <c r="CK13" s="12">
        <f t="shared" si="11"/>
        <v>0</v>
      </c>
      <c r="CL13" s="12">
        <f t="shared" si="11"/>
        <v>0</v>
      </c>
      <c r="CM13" s="12">
        <f t="shared" si="11"/>
        <v>0</v>
      </c>
      <c r="CN13" s="12">
        <f t="shared" si="11"/>
        <v>0</v>
      </c>
      <c r="CO13" s="12">
        <f t="shared" si="11"/>
        <v>0</v>
      </c>
      <c r="CP13" s="12">
        <f t="shared" si="11"/>
        <v>0</v>
      </c>
      <c r="CQ13" s="12">
        <f t="shared" si="11"/>
        <v>0</v>
      </c>
      <c r="CR13" s="12">
        <f t="shared" si="11"/>
        <v>0</v>
      </c>
      <c r="CS13" s="112">
        <f t="shared" si="11"/>
        <v>0</v>
      </c>
    </row>
    <row r="14" spans="1:97" s="1" customFormat="1" x14ac:dyDescent="0.25">
      <c r="A14" s="294" t="s">
        <v>95</v>
      </c>
      <c r="N14" s="299">
        <f>SUM(N10:N13)</f>
        <v>13</v>
      </c>
      <c r="O14" s="299">
        <f t="shared" ref="O14:T14" si="12">SUM(O10:O13)</f>
        <v>9</v>
      </c>
      <c r="P14" s="299">
        <f t="shared" si="12"/>
        <v>59</v>
      </c>
      <c r="Q14" s="299">
        <f t="shared" si="12"/>
        <v>61</v>
      </c>
      <c r="R14" s="299">
        <f t="shared" si="12"/>
        <v>115</v>
      </c>
      <c r="S14" s="299">
        <f t="shared" si="12"/>
        <v>152</v>
      </c>
      <c r="T14" s="299">
        <f t="shared" si="12"/>
        <v>87</v>
      </c>
      <c r="U14" s="1">
        <f>'Total Agency'!U8</f>
        <v>95</v>
      </c>
      <c r="V14" s="1">
        <f>'Total Agency'!V8</f>
        <v>95</v>
      </c>
      <c r="W14" s="1">
        <f>'Total Agency'!W8</f>
        <v>100</v>
      </c>
      <c r="X14" s="1">
        <f>'Total Agency'!X8</f>
        <v>100</v>
      </c>
      <c r="Y14" s="301">
        <f>'Total Agency'!Y8</f>
        <v>95</v>
      </c>
      <c r="Z14" s="1">
        <f>'Total Agency'!Z8</f>
        <v>20</v>
      </c>
      <c r="AA14" s="1">
        <f>'Total Agency'!AA8</f>
        <v>20</v>
      </c>
      <c r="AB14" s="1">
        <f>'Total Agency'!AB8</f>
        <v>40</v>
      </c>
      <c r="AC14" s="1">
        <f>'Total Agency'!AC8</f>
        <v>50</v>
      </c>
      <c r="AD14" s="1">
        <f>'Total Agency'!AD8</f>
        <v>55</v>
      </c>
      <c r="AE14" s="1">
        <f>'Total Agency'!AE8</f>
        <v>55</v>
      </c>
      <c r="AF14" s="1">
        <f>'Total Agency'!AF8</f>
        <v>55</v>
      </c>
      <c r="AG14" s="1">
        <f>'Total Agency'!AG8</f>
        <v>55</v>
      </c>
      <c r="AH14" s="1">
        <f>'Total Agency'!AH8</f>
        <v>55</v>
      </c>
      <c r="AI14" s="1">
        <f>'Total Agency'!AI8</f>
        <v>55</v>
      </c>
      <c r="AJ14" s="1">
        <f>'Total Agency'!AJ8</f>
        <v>45</v>
      </c>
      <c r="AK14" s="301">
        <f>'Total Agency'!AK8</f>
        <v>45</v>
      </c>
      <c r="AL14" s="1">
        <f>'Total Agency'!AL8</f>
        <v>20</v>
      </c>
      <c r="AM14" s="1">
        <f>'Total Agency'!AM8</f>
        <v>20</v>
      </c>
      <c r="AN14" s="1">
        <f>'Total Agency'!AN8</f>
        <v>60</v>
      </c>
      <c r="AO14" s="1">
        <f>'Total Agency'!AO8</f>
        <v>60</v>
      </c>
      <c r="AP14" s="1">
        <f>'Total Agency'!AP8</f>
        <v>55</v>
      </c>
      <c r="AQ14" s="1">
        <f>'Total Agency'!AQ8</f>
        <v>55</v>
      </c>
      <c r="AR14" s="1">
        <f>'Total Agency'!AR8</f>
        <v>55</v>
      </c>
      <c r="AS14" s="1">
        <f>'Total Agency'!AS8</f>
        <v>55</v>
      </c>
      <c r="AT14" s="1">
        <f>'Total Agency'!AT8</f>
        <v>55</v>
      </c>
      <c r="AU14" s="1">
        <f>'Total Agency'!AU8</f>
        <v>55</v>
      </c>
      <c r="AV14" s="1">
        <f>'Total Agency'!AV8</f>
        <v>55</v>
      </c>
      <c r="AW14" s="301">
        <f>'Total Agency'!AW8</f>
        <v>55</v>
      </c>
      <c r="AX14" s="1">
        <f>'Total Agency'!AX8</f>
        <v>20</v>
      </c>
      <c r="AY14" s="1">
        <f>'Total Agency'!AY8</f>
        <v>20</v>
      </c>
      <c r="AZ14" s="1">
        <f>'Total Agency'!AZ8</f>
        <v>60</v>
      </c>
      <c r="BA14" s="1">
        <f>'Total Agency'!BA8</f>
        <v>40</v>
      </c>
      <c r="BB14" s="1">
        <f>'Total Agency'!BB8</f>
        <v>40</v>
      </c>
      <c r="BC14" s="1">
        <f>'Total Agency'!BC8</f>
        <v>40</v>
      </c>
      <c r="BD14" s="1">
        <f>'Total Agency'!BD8</f>
        <v>40</v>
      </c>
      <c r="BE14" s="1">
        <f>'Total Agency'!BE8</f>
        <v>40</v>
      </c>
      <c r="BF14" s="1">
        <f>'Total Agency'!BF8</f>
        <v>40</v>
      </c>
      <c r="BG14" s="1">
        <f>'Total Agency'!BG8</f>
        <v>40</v>
      </c>
      <c r="BH14" s="1">
        <f>'Total Agency'!BH8</f>
        <v>40</v>
      </c>
      <c r="BI14" s="301">
        <f>'Total Agency'!BI8</f>
        <v>40</v>
      </c>
      <c r="BJ14" s="1">
        <f>'Total Agency'!BJ8</f>
        <v>20</v>
      </c>
      <c r="BK14" s="1">
        <f>'Total Agency'!BK8</f>
        <v>20</v>
      </c>
      <c r="BL14" s="1">
        <f>'Total Agency'!BL8</f>
        <v>20</v>
      </c>
      <c r="BM14" s="1">
        <f>'Total Agency'!BM8</f>
        <v>20</v>
      </c>
      <c r="BN14" s="1">
        <f>'Total Agency'!BN8</f>
        <v>20</v>
      </c>
      <c r="BO14" s="1">
        <f>'Total Agency'!BO8</f>
        <v>20</v>
      </c>
      <c r="BP14" s="1">
        <f>'Total Agency'!BP8</f>
        <v>20</v>
      </c>
      <c r="BQ14" s="1">
        <f>'Total Agency'!BQ8</f>
        <v>20</v>
      </c>
      <c r="BR14" s="1">
        <f>'Total Agency'!BR8</f>
        <v>20</v>
      </c>
      <c r="BS14" s="1">
        <f>'Total Agency'!BS8</f>
        <v>20</v>
      </c>
      <c r="BT14" s="1">
        <f>'Total Agency'!BT8</f>
        <v>20</v>
      </c>
      <c r="BU14" s="301">
        <f>'Total Agency'!BU8</f>
        <v>20</v>
      </c>
      <c r="BV14" s="1">
        <f>'Total Agency'!BV8</f>
        <v>20</v>
      </c>
      <c r="BW14" s="1">
        <f>'Total Agency'!BW8</f>
        <v>20</v>
      </c>
      <c r="BX14" s="1">
        <f>'Total Agency'!BX8</f>
        <v>20</v>
      </c>
      <c r="BY14" s="1">
        <f>'Total Agency'!BY8</f>
        <v>20</v>
      </c>
      <c r="BZ14" s="1">
        <f>'Total Agency'!BZ8</f>
        <v>20</v>
      </c>
      <c r="CA14" s="1">
        <f>'Total Agency'!CA8</f>
        <v>20</v>
      </c>
      <c r="CB14" s="1">
        <f>'Total Agency'!CB8</f>
        <v>20</v>
      </c>
      <c r="CC14" s="1">
        <f>'Total Agency'!CC8</f>
        <v>20</v>
      </c>
      <c r="CD14" s="1">
        <f>'Total Agency'!CD8</f>
        <v>20</v>
      </c>
      <c r="CE14" s="1">
        <f>'Total Agency'!CE8</f>
        <v>20</v>
      </c>
      <c r="CF14" s="1">
        <f>'Total Agency'!CF8</f>
        <v>20</v>
      </c>
      <c r="CG14" s="301">
        <f>'Total Agency'!CG8</f>
        <v>20</v>
      </c>
      <c r="CH14" s="1">
        <f>'Total Agency'!CH8</f>
        <v>20</v>
      </c>
      <c r="CI14" s="1">
        <f>'Total Agency'!CI8</f>
        <v>20</v>
      </c>
      <c r="CJ14" s="1">
        <f>'Total Agency'!CJ8</f>
        <v>20</v>
      </c>
      <c r="CK14" s="1">
        <f>'Total Agency'!CK8</f>
        <v>20</v>
      </c>
      <c r="CL14" s="1">
        <f>'Total Agency'!CL8</f>
        <v>20</v>
      </c>
      <c r="CM14" s="1">
        <f>'Total Agency'!CM8</f>
        <v>20</v>
      </c>
      <c r="CN14" s="1">
        <f>'Total Agency'!CN8</f>
        <v>20</v>
      </c>
      <c r="CO14" s="1">
        <f>'Total Agency'!CO8</f>
        <v>20</v>
      </c>
      <c r="CP14" s="1">
        <f>'Total Agency'!CP8</f>
        <v>20</v>
      </c>
      <c r="CQ14" s="1">
        <f>'Total Agency'!CQ8</f>
        <v>20</v>
      </c>
      <c r="CR14" s="1">
        <f>'Total Agency'!CR8</f>
        <v>20</v>
      </c>
      <c r="CS14" s="301">
        <f>'Total Agency'!CS8</f>
        <v>20</v>
      </c>
    </row>
    <row r="16" spans="1:97" x14ac:dyDescent="0.25">
      <c r="A16" s="298" t="s">
        <v>79</v>
      </c>
    </row>
    <row r="17" spans="1:97" s="15" customFormat="1" x14ac:dyDescent="0.25">
      <c r="A17" s="295" t="s">
        <v>121</v>
      </c>
      <c r="N17" s="277">
        <v>145</v>
      </c>
      <c r="O17" s="277">
        <v>157</v>
      </c>
      <c r="P17" s="277">
        <v>171</v>
      </c>
      <c r="Q17" s="277">
        <v>204</v>
      </c>
      <c r="R17" s="277">
        <v>209</v>
      </c>
      <c r="S17" s="277">
        <v>201</v>
      </c>
      <c r="T17" s="277">
        <v>204</v>
      </c>
      <c r="U17" s="15">
        <f>T17+U38-U53</f>
        <v>213</v>
      </c>
      <c r="V17" s="15">
        <f t="shared" ref="V17:X17" si="13">U17+V38-V53</f>
        <v>229</v>
      </c>
      <c r="W17" s="15">
        <f t="shared" si="13"/>
        <v>214</v>
      </c>
      <c r="X17" s="15">
        <f t="shared" si="13"/>
        <v>237</v>
      </c>
      <c r="Y17" s="96">
        <f t="shared" ref="Y17:CJ17" si="14">X17+Y38-Y53</f>
        <v>273</v>
      </c>
      <c r="Z17" s="15">
        <f t="shared" si="14"/>
        <v>216</v>
      </c>
      <c r="AA17" s="15">
        <f t="shared" si="14"/>
        <v>248</v>
      </c>
      <c r="AB17" s="15">
        <f t="shared" si="14"/>
        <v>280</v>
      </c>
      <c r="AC17" s="15">
        <f t="shared" si="14"/>
        <v>212</v>
      </c>
      <c r="AD17" s="15">
        <f t="shared" si="14"/>
        <v>253</v>
      </c>
      <c r="AE17" s="15">
        <f t="shared" si="14"/>
        <v>297</v>
      </c>
      <c r="AF17" s="15">
        <f t="shared" si="14"/>
        <v>226</v>
      </c>
      <c r="AG17" s="15">
        <f t="shared" si="14"/>
        <v>272</v>
      </c>
      <c r="AH17" s="15">
        <f t="shared" si="14"/>
        <v>320</v>
      </c>
      <c r="AI17" s="15">
        <f t="shared" si="14"/>
        <v>243</v>
      </c>
      <c r="AJ17" s="15">
        <f t="shared" si="14"/>
        <v>293</v>
      </c>
      <c r="AK17" s="96">
        <f t="shared" si="14"/>
        <v>343</v>
      </c>
      <c r="AL17" s="15">
        <f t="shared" si="14"/>
        <v>244</v>
      </c>
      <c r="AM17" s="15">
        <f t="shared" si="14"/>
        <v>289</v>
      </c>
      <c r="AN17" s="15">
        <f t="shared" si="14"/>
        <v>334</v>
      </c>
      <c r="AO17" s="15">
        <f t="shared" si="14"/>
        <v>229</v>
      </c>
      <c r="AP17" s="15">
        <f t="shared" si="14"/>
        <v>277</v>
      </c>
      <c r="AQ17" s="15">
        <f t="shared" si="14"/>
        <v>326</v>
      </c>
      <c r="AR17" s="15">
        <f t="shared" si="14"/>
        <v>216</v>
      </c>
      <c r="AS17" s="15">
        <f t="shared" si="14"/>
        <v>267</v>
      </c>
      <c r="AT17" s="15">
        <f t="shared" si="14"/>
        <v>319</v>
      </c>
      <c r="AU17" s="15">
        <f t="shared" si="14"/>
        <v>204</v>
      </c>
      <c r="AV17" s="15">
        <f t="shared" si="14"/>
        <v>258</v>
      </c>
      <c r="AW17" s="96">
        <f t="shared" si="14"/>
        <v>313</v>
      </c>
      <c r="AX17" s="15">
        <f t="shared" si="14"/>
        <v>253</v>
      </c>
      <c r="AY17" s="15">
        <f t="shared" si="14"/>
        <v>309</v>
      </c>
      <c r="AZ17" s="15">
        <f t="shared" si="14"/>
        <v>365</v>
      </c>
      <c r="BA17" s="15">
        <f t="shared" si="14"/>
        <v>285</v>
      </c>
      <c r="BB17" s="15">
        <f t="shared" si="14"/>
        <v>344</v>
      </c>
      <c r="BC17" s="15">
        <f t="shared" si="14"/>
        <v>404</v>
      </c>
      <c r="BD17" s="15">
        <f t="shared" si="14"/>
        <v>321</v>
      </c>
      <c r="BE17" s="15">
        <f t="shared" si="14"/>
        <v>384</v>
      </c>
      <c r="BF17" s="15">
        <f t="shared" si="14"/>
        <v>448</v>
      </c>
      <c r="BG17" s="15">
        <f t="shared" si="14"/>
        <v>362</v>
      </c>
      <c r="BH17" s="15">
        <f t="shared" si="14"/>
        <v>429</v>
      </c>
      <c r="BI17" s="96">
        <f t="shared" si="14"/>
        <v>497</v>
      </c>
      <c r="BJ17" s="15">
        <f t="shared" si="14"/>
        <v>426</v>
      </c>
      <c r="BK17" s="15">
        <f t="shared" si="14"/>
        <v>495</v>
      </c>
      <c r="BL17" s="15">
        <f t="shared" si="14"/>
        <v>565</v>
      </c>
      <c r="BM17" s="15">
        <f t="shared" si="14"/>
        <v>473</v>
      </c>
      <c r="BN17" s="15">
        <f t="shared" si="14"/>
        <v>545</v>
      </c>
      <c r="BO17" s="15">
        <f t="shared" si="14"/>
        <v>618</v>
      </c>
      <c r="BP17" s="15">
        <f t="shared" si="14"/>
        <v>527</v>
      </c>
      <c r="BQ17" s="15">
        <f t="shared" si="14"/>
        <v>601</v>
      </c>
      <c r="BR17" s="15">
        <f t="shared" si="14"/>
        <v>676</v>
      </c>
      <c r="BS17" s="15">
        <f t="shared" si="14"/>
        <v>584</v>
      </c>
      <c r="BT17" s="15">
        <f t="shared" si="14"/>
        <v>661</v>
      </c>
      <c r="BU17" s="96">
        <f t="shared" si="14"/>
        <v>738</v>
      </c>
      <c r="BV17" s="15">
        <f t="shared" si="14"/>
        <v>664</v>
      </c>
      <c r="BW17" s="15">
        <f t="shared" si="14"/>
        <v>742</v>
      </c>
      <c r="BX17" s="15">
        <f t="shared" si="14"/>
        <v>820</v>
      </c>
      <c r="BY17" s="15">
        <f t="shared" si="14"/>
        <v>718</v>
      </c>
      <c r="BZ17" s="15">
        <f t="shared" si="14"/>
        <v>798</v>
      </c>
      <c r="CA17" s="15">
        <f t="shared" si="14"/>
        <v>879</v>
      </c>
      <c r="CB17" s="15">
        <f t="shared" si="14"/>
        <v>775</v>
      </c>
      <c r="CC17" s="15">
        <f t="shared" si="14"/>
        <v>858</v>
      </c>
      <c r="CD17" s="15">
        <f t="shared" si="14"/>
        <v>942</v>
      </c>
      <c r="CE17" s="15">
        <f t="shared" si="14"/>
        <v>836</v>
      </c>
      <c r="CF17" s="15">
        <f t="shared" si="14"/>
        <v>922</v>
      </c>
      <c r="CG17" s="96">
        <f t="shared" si="14"/>
        <v>1009</v>
      </c>
      <c r="CH17" s="15">
        <f t="shared" si="14"/>
        <v>922</v>
      </c>
      <c r="CI17" s="15">
        <f t="shared" si="14"/>
        <v>1011</v>
      </c>
      <c r="CJ17" s="15">
        <f t="shared" si="14"/>
        <v>1100</v>
      </c>
      <c r="CK17" s="15">
        <f t="shared" ref="CK17:CS17" si="15">CJ17+CK38-CK53</f>
        <v>983</v>
      </c>
      <c r="CL17" s="15">
        <f t="shared" si="15"/>
        <v>1074</v>
      </c>
      <c r="CM17" s="15">
        <f t="shared" si="15"/>
        <v>1167</v>
      </c>
      <c r="CN17" s="15">
        <f t="shared" si="15"/>
        <v>1049</v>
      </c>
      <c r="CO17" s="15">
        <f t="shared" si="15"/>
        <v>1144</v>
      </c>
      <c r="CP17" s="15">
        <f t="shared" si="15"/>
        <v>1240</v>
      </c>
      <c r="CQ17" s="15">
        <f t="shared" si="15"/>
        <v>1120</v>
      </c>
      <c r="CR17" s="15">
        <f t="shared" si="15"/>
        <v>1219</v>
      </c>
      <c r="CS17" s="96">
        <f t="shared" si="15"/>
        <v>1319</v>
      </c>
    </row>
    <row r="18" spans="1:97" s="15" customFormat="1" x14ac:dyDescent="0.25">
      <c r="A18" s="295" t="s">
        <v>117</v>
      </c>
      <c r="N18" s="277">
        <v>562</v>
      </c>
      <c r="O18" s="277">
        <v>543</v>
      </c>
      <c r="P18" s="277">
        <v>565</v>
      </c>
      <c r="Q18" s="277">
        <v>595</v>
      </c>
      <c r="R18" s="277">
        <v>651</v>
      </c>
      <c r="S18" s="277">
        <v>713</v>
      </c>
      <c r="T18" s="277">
        <v>713</v>
      </c>
      <c r="U18" s="15">
        <f>T18+U10+U40-U54</f>
        <v>798</v>
      </c>
      <c r="V18" s="15">
        <f t="shared" ref="V18:X18" si="16">U18+V10+V40-V54</f>
        <v>888</v>
      </c>
      <c r="W18" s="15">
        <f t="shared" si="16"/>
        <v>960</v>
      </c>
      <c r="X18" s="15">
        <f t="shared" si="16"/>
        <v>1053</v>
      </c>
      <c r="Y18" s="96">
        <f t="shared" ref="Y18:CJ18" si="17">X18+Y10+Y40-Y54</f>
        <v>1137</v>
      </c>
      <c r="Z18" s="15">
        <f>Y18+Z10+Z40-Z54</f>
        <v>1109</v>
      </c>
      <c r="AA18" s="15">
        <f t="shared" si="17"/>
        <v>1145</v>
      </c>
      <c r="AB18" s="15">
        <f>AA18+AB10+AB40-AB54</f>
        <v>1202</v>
      </c>
      <c r="AC18" s="15">
        <f t="shared" si="17"/>
        <v>1222</v>
      </c>
      <c r="AD18" s="15">
        <f t="shared" si="17"/>
        <v>1279</v>
      </c>
      <c r="AE18" s="15">
        <f t="shared" si="17"/>
        <v>1348</v>
      </c>
      <c r="AF18" s="15">
        <f t="shared" si="17"/>
        <v>1362</v>
      </c>
      <c r="AG18" s="15">
        <f t="shared" si="17"/>
        <v>1418</v>
      </c>
      <c r="AH18" s="15">
        <f t="shared" si="17"/>
        <v>1491</v>
      </c>
      <c r="AI18" s="15">
        <f t="shared" si="17"/>
        <v>1515</v>
      </c>
      <c r="AJ18" s="15">
        <f t="shared" si="17"/>
        <v>1569</v>
      </c>
      <c r="AK18" s="96">
        <f t="shared" si="17"/>
        <v>1629</v>
      </c>
      <c r="AL18" s="15">
        <f t="shared" si="17"/>
        <v>1555</v>
      </c>
      <c r="AM18" s="15">
        <f t="shared" si="17"/>
        <v>1584</v>
      </c>
      <c r="AN18" s="15">
        <f t="shared" si="17"/>
        <v>1648</v>
      </c>
      <c r="AO18" s="15">
        <f t="shared" si="17"/>
        <v>1637</v>
      </c>
      <c r="AP18" s="15">
        <f t="shared" si="17"/>
        <v>1690</v>
      </c>
      <c r="AQ18" s="15">
        <f t="shared" si="17"/>
        <v>1744</v>
      </c>
      <c r="AR18" s="15">
        <f t="shared" si="17"/>
        <v>1722</v>
      </c>
      <c r="AS18" s="15">
        <f t="shared" si="17"/>
        <v>1776</v>
      </c>
      <c r="AT18" s="15">
        <f t="shared" si="17"/>
        <v>1833</v>
      </c>
      <c r="AU18" s="15">
        <f t="shared" si="17"/>
        <v>1812</v>
      </c>
      <c r="AV18" s="15">
        <f t="shared" si="17"/>
        <v>1870</v>
      </c>
      <c r="AW18" s="96">
        <f t="shared" si="17"/>
        <v>1929</v>
      </c>
      <c r="AX18" s="15">
        <f t="shared" si="17"/>
        <v>1905</v>
      </c>
      <c r="AY18" s="15">
        <f t="shared" si="17"/>
        <v>1947</v>
      </c>
      <c r="AZ18" s="15">
        <f t="shared" si="17"/>
        <v>2012</v>
      </c>
      <c r="BA18" s="15">
        <f t="shared" si="17"/>
        <v>1989</v>
      </c>
      <c r="BB18" s="15">
        <f t="shared" si="17"/>
        <v>2030</v>
      </c>
      <c r="BC18" s="15">
        <f t="shared" si="17"/>
        <v>2072</v>
      </c>
      <c r="BD18" s="15">
        <f t="shared" si="17"/>
        <v>2044</v>
      </c>
      <c r="BE18" s="15">
        <f t="shared" si="17"/>
        <v>2088</v>
      </c>
      <c r="BF18" s="15">
        <f t="shared" si="17"/>
        <v>2135</v>
      </c>
      <c r="BG18" s="15">
        <f t="shared" si="17"/>
        <v>2113</v>
      </c>
      <c r="BH18" s="15">
        <f t="shared" si="17"/>
        <v>2162</v>
      </c>
      <c r="BI18" s="96">
        <f t="shared" si="17"/>
        <v>2213</v>
      </c>
      <c r="BJ18" s="15">
        <f t="shared" si="17"/>
        <v>2155</v>
      </c>
      <c r="BK18" s="15">
        <f t="shared" si="17"/>
        <v>2191</v>
      </c>
      <c r="BL18" s="15">
        <f t="shared" si="17"/>
        <v>2227</v>
      </c>
      <c r="BM18" s="15">
        <f t="shared" si="17"/>
        <v>2160</v>
      </c>
      <c r="BN18" s="15">
        <f t="shared" si="17"/>
        <v>2187</v>
      </c>
      <c r="BO18" s="15">
        <f t="shared" si="17"/>
        <v>2216</v>
      </c>
      <c r="BP18" s="15">
        <f t="shared" si="17"/>
        <v>2145</v>
      </c>
      <c r="BQ18" s="15">
        <f t="shared" si="17"/>
        <v>2176</v>
      </c>
      <c r="BR18" s="15">
        <f t="shared" si="17"/>
        <v>2210</v>
      </c>
      <c r="BS18" s="15">
        <f t="shared" si="17"/>
        <v>2143</v>
      </c>
      <c r="BT18" s="15">
        <f t="shared" si="17"/>
        <v>2179</v>
      </c>
      <c r="BU18" s="96">
        <f t="shared" si="17"/>
        <v>2217</v>
      </c>
      <c r="BV18" s="15">
        <f t="shared" si="17"/>
        <v>2171</v>
      </c>
      <c r="BW18" s="15">
        <f t="shared" si="17"/>
        <v>2210</v>
      </c>
      <c r="BX18" s="15">
        <f t="shared" si="17"/>
        <v>2249</v>
      </c>
      <c r="BY18" s="15">
        <f t="shared" si="17"/>
        <v>2199</v>
      </c>
      <c r="BZ18" s="15">
        <f t="shared" si="17"/>
        <v>2228</v>
      </c>
      <c r="CA18" s="15">
        <f t="shared" si="17"/>
        <v>2259</v>
      </c>
      <c r="CB18" s="15">
        <f t="shared" si="17"/>
        <v>2202</v>
      </c>
      <c r="CC18" s="15">
        <f t="shared" si="17"/>
        <v>2235</v>
      </c>
      <c r="CD18" s="15">
        <f t="shared" si="17"/>
        <v>2271</v>
      </c>
      <c r="CE18" s="15">
        <f t="shared" si="17"/>
        <v>2220</v>
      </c>
      <c r="CF18" s="15">
        <f t="shared" si="17"/>
        <v>2258</v>
      </c>
      <c r="CG18" s="96">
        <f t="shared" si="17"/>
        <v>2298</v>
      </c>
      <c r="CH18" s="15">
        <f t="shared" si="17"/>
        <v>2256</v>
      </c>
      <c r="CI18" s="15">
        <f t="shared" si="17"/>
        <v>2298</v>
      </c>
      <c r="CJ18" s="15">
        <f t="shared" si="17"/>
        <v>2340</v>
      </c>
      <c r="CK18" s="15">
        <f t="shared" ref="CK18:CS18" si="18">CJ18+CK10+CK40-CK54</f>
        <v>2279</v>
      </c>
      <c r="CL18" s="15">
        <f t="shared" si="18"/>
        <v>2310</v>
      </c>
      <c r="CM18" s="15">
        <f t="shared" si="18"/>
        <v>2343</v>
      </c>
      <c r="CN18" s="15">
        <f t="shared" si="18"/>
        <v>2275</v>
      </c>
      <c r="CO18" s="15">
        <f t="shared" si="18"/>
        <v>2311</v>
      </c>
      <c r="CP18" s="15">
        <f t="shared" si="18"/>
        <v>2350</v>
      </c>
      <c r="CQ18" s="15">
        <f t="shared" si="18"/>
        <v>2290</v>
      </c>
      <c r="CR18" s="15">
        <f t="shared" si="18"/>
        <v>2332</v>
      </c>
      <c r="CS18" s="96">
        <f t="shared" si="18"/>
        <v>2376</v>
      </c>
    </row>
    <row r="19" spans="1:97" s="15" customFormat="1" x14ac:dyDescent="0.25">
      <c r="A19" s="295" t="s">
        <v>118</v>
      </c>
      <c r="N19" s="277">
        <v>204</v>
      </c>
      <c r="O19" s="277">
        <v>204</v>
      </c>
      <c r="P19" s="277">
        <v>216</v>
      </c>
      <c r="Q19" s="277">
        <v>235</v>
      </c>
      <c r="R19" s="277">
        <v>256</v>
      </c>
      <c r="S19" s="277">
        <v>280</v>
      </c>
      <c r="T19" s="277">
        <v>280</v>
      </c>
      <c r="U19" s="15">
        <f>T19+U11+U41-U55</f>
        <v>293</v>
      </c>
      <c r="V19" s="15">
        <f t="shared" ref="V19:X19" si="19">U19+V11+V41-V55</f>
        <v>307</v>
      </c>
      <c r="W19" s="15">
        <f t="shared" si="19"/>
        <v>308</v>
      </c>
      <c r="X19" s="15">
        <f t="shared" si="19"/>
        <v>323</v>
      </c>
      <c r="Y19" s="96">
        <f t="shared" ref="Y19:CJ19" si="20">X19+Y11+Y41-Y55</f>
        <v>335</v>
      </c>
      <c r="Z19" s="15">
        <f t="shared" si="20"/>
        <v>305</v>
      </c>
      <c r="AA19" s="15">
        <f t="shared" si="20"/>
        <v>312</v>
      </c>
      <c r="AB19" s="15">
        <f t="shared" si="20"/>
        <v>323</v>
      </c>
      <c r="AC19" s="15">
        <f t="shared" si="20"/>
        <v>297</v>
      </c>
      <c r="AD19" s="15">
        <f t="shared" si="20"/>
        <v>309</v>
      </c>
      <c r="AE19" s="15">
        <f t="shared" si="20"/>
        <v>326</v>
      </c>
      <c r="AF19" s="15">
        <f t="shared" si="20"/>
        <v>303</v>
      </c>
      <c r="AG19" s="15">
        <f t="shared" si="20"/>
        <v>315</v>
      </c>
      <c r="AH19" s="15">
        <f t="shared" si="20"/>
        <v>334</v>
      </c>
      <c r="AI19" s="15">
        <f t="shared" si="20"/>
        <v>314</v>
      </c>
      <c r="AJ19" s="15">
        <f t="shared" si="20"/>
        <v>326</v>
      </c>
      <c r="AK19" s="96">
        <f t="shared" si="20"/>
        <v>341</v>
      </c>
      <c r="AL19" s="15">
        <f t="shared" si="20"/>
        <v>289</v>
      </c>
      <c r="AM19" s="15">
        <f>AL19+AM11+AM41-AM55</f>
        <v>311</v>
      </c>
      <c r="AN19" s="15">
        <f t="shared" si="20"/>
        <v>340</v>
      </c>
      <c r="AO19" s="15">
        <f t="shared" si="20"/>
        <v>346</v>
      </c>
      <c r="AP19" s="15">
        <f t="shared" si="20"/>
        <v>364</v>
      </c>
      <c r="AQ19" s="15">
        <f t="shared" si="20"/>
        <v>384</v>
      </c>
      <c r="AR19" s="15">
        <f t="shared" si="20"/>
        <v>384</v>
      </c>
      <c r="AS19" s="15">
        <f t="shared" si="20"/>
        <v>405</v>
      </c>
      <c r="AT19" s="15">
        <f t="shared" si="20"/>
        <v>430</v>
      </c>
      <c r="AU19" s="15">
        <f t="shared" si="20"/>
        <v>436</v>
      </c>
      <c r="AV19" s="15">
        <f t="shared" si="20"/>
        <v>462</v>
      </c>
      <c r="AW19" s="96">
        <f t="shared" si="20"/>
        <v>490</v>
      </c>
      <c r="AX19" s="15">
        <f t="shared" si="20"/>
        <v>455</v>
      </c>
      <c r="AY19" s="15">
        <f t="shared" si="20"/>
        <v>468</v>
      </c>
      <c r="AZ19" s="15">
        <f t="shared" si="20"/>
        <v>499</v>
      </c>
      <c r="BA19" s="15">
        <f t="shared" si="20"/>
        <v>489</v>
      </c>
      <c r="BB19" s="15">
        <f t="shared" si="20"/>
        <v>505</v>
      </c>
      <c r="BC19" s="15">
        <f t="shared" si="20"/>
        <v>524</v>
      </c>
      <c r="BD19" s="15">
        <f t="shared" si="20"/>
        <v>510</v>
      </c>
      <c r="BE19" s="15">
        <f t="shared" si="20"/>
        <v>532</v>
      </c>
      <c r="BF19" s="15">
        <f t="shared" si="20"/>
        <v>558</v>
      </c>
      <c r="BG19" s="15">
        <f t="shared" si="20"/>
        <v>556</v>
      </c>
      <c r="BH19" s="15">
        <f t="shared" si="20"/>
        <v>586</v>
      </c>
      <c r="BI19" s="96">
        <f t="shared" si="20"/>
        <v>617</v>
      </c>
      <c r="BJ19" s="15">
        <f t="shared" si="20"/>
        <v>564</v>
      </c>
      <c r="BK19" s="15">
        <f t="shared" si="20"/>
        <v>596</v>
      </c>
      <c r="BL19" s="15">
        <f t="shared" si="20"/>
        <v>628</v>
      </c>
      <c r="BM19" s="15">
        <f t="shared" si="20"/>
        <v>587</v>
      </c>
      <c r="BN19" s="15">
        <f t="shared" si="20"/>
        <v>606</v>
      </c>
      <c r="BO19" s="15">
        <f t="shared" si="20"/>
        <v>627</v>
      </c>
      <c r="BP19" s="15">
        <f t="shared" si="20"/>
        <v>582</v>
      </c>
      <c r="BQ19" s="15">
        <f t="shared" si="20"/>
        <v>607</v>
      </c>
      <c r="BR19" s="15">
        <f t="shared" si="20"/>
        <v>636</v>
      </c>
      <c r="BS19" s="15">
        <f t="shared" si="20"/>
        <v>598</v>
      </c>
      <c r="BT19" s="15">
        <f t="shared" si="20"/>
        <v>630</v>
      </c>
      <c r="BU19" s="96">
        <f t="shared" si="20"/>
        <v>665</v>
      </c>
      <c r="BV19" s="15">
        <f>BU19+BV11+BV41-BV55</f>
        <v>634</v>
      </c>
      <c r="BW19" s="15">
        <f t="shared" si="20"/>
        <v>671</v>
      </c>
      <c r="BX19" s="15">
        <f t="shared" si="20"/>
        <v>708</v>
      </c>
      <c r="BY19" s="15">
        <f t="shared" si="20"/>
        <v>700</v>
      </c>
      <c r="BZ19" s="15">
        <f t="shared" si="20"/>
        <v>722</v>
      </c>
      <c r="CA19" s="15">
        <f t="shared" si="20"/>
        <v>746</v>
      </c>
      <c r="CB19" s="15">
        <f t="shared" si="20"/>
        <v>730</v>
      </c>
      <c r="CC19" s="15">
        <f t="shared" si="20"/>
        <v>757</v>
      </c>
      <c r="CD19" s="15">
        <f t="shared" si="20"/>
        <v>789</v>
      </c>
      <c r="CE19" s="15">
        <f t="shared" si="20"/>
        <v>786</v>
      </c>
      <c r="CF19" s="15">
        <f t="shared" si="20"/>
        <v>822</v>
      </c>
      <c r="CG19" s="96">
        <f t="shared" si="20"/>
        <v>860</v>
      </c>
      <c r="CH19" s="15">
        <f t="shared" si="20"/>
        <v>810</v>
      </c>
      <c r="CI19" s="15">
        <f t="shared" si="20"/>
        <v>850</v>
      </c>
      <c r="CJ19" s="15">
        <f t="shared" si="20"/>
        <v>891</v>
      </c>
      <c r="CK19" s="15">
        <f t="shared" ref="CK19:CS19" si="21">CJ19+CK11+CK41-CK55</f>
        <v>880</v>
      </c>
      <c r="CL19" s="15">
        <f t="shared" si="21"/>
        <v>904</v>
      </c>
      <c r="CM19" s="15">
        <f t="shared" si="21"/>
        <v>931</v>
      </c>
      <c r="CN19" s="15">
        <f t="shared" si="21"/>
        <v>913</v>
      </c>
      <c r="CO19" s="15">
        <f t="shared" si="21"/>
        <v>944</v>
      </c>
      <c r="CP19" s="15">
        <f t="shared" si="21"/>
        <v>981</v>
      </c>
      <c r="CQ19" s="15">
        <f t="shared" si="21"/>
        <v>978</v>
      </c>
      <c r="CR19" s="15">
        <f t="shared" si="21"/>
        <v>1019</v>
      </c>
      <c r="CS19" s="96">
        <f t="shared" si="21"/>
        <v>1062</v>
      </c>
    </row>
    <row r="20" spans="1:97" s="15" customFormat="1" x14ac:dyDescent="0.25">
      <c r="A20" s="295" t="s">
        <v>119</v>
      </c>
      <c r="N20" s="277">
        <v>70</v>
      </c>
      <c r="O20" s="277">
        <v>67</v>
      </c>
      <c r="P20" s="277">
        <v>68</v>
      </c>
      <c r="Q20" s="277">
        <v>68</v>
      </c>
      <c r="R20" s="277">
        <v>69</v>
      </c>
      <c r="S20" s="277">
        <v>75</v>
      </c>
      <c r="T20" s="277">
        <v>77</v>
      </c>
      <c r="U20" s="15">
        <f>T20+U12+U42-U56</f>
        <v>81</v>
      </c>
      <c r="V20" s="15">
        <f t="shared" ref="V20:X20" si="22">U20+V12+V42-V56</f>
        <v>85</v>
      </c>
      <c r="W20" s="15">
        <f t="shared" si="22"/>
        <v>89</v>
      </c>
      <c r="X20" s="15">
        <f t="shared" si="22"/>
        <v>93</v>
      </c>
      <c r="Y20" s="96">
        <f t="shared" ref="Y20:CJ20" si="23">X20+Y12+Y42-Y56</f>
        <v>97</v>
      </c>
      <c r="Z20" s="15">
        <f t="shared" si="23"/>
        <v>100</v>
      </c>
      <c r="AA20" s="15">
        <f t="shared" si="23"/>
        <v>101</v>
      </c>
      <c r="AB20" s="15">
        <f t="shared" si="23"/>
        <v>103</v>
      </c>
      <c r="AC20" s="15">
        <f t="shared" si="23"/>
        <v>105</v>
      </c>
      <c r="AD20" s="15">
        <f t="shared" si="23"/>
        <v>107</v>
      </c>
      <c r="AE20" s="15">
        <f t="shared" si="23"/>
        <v>109</v>
      </c>
      <c r="AF20" s="15">
        <f t="shared" si="23"/>
        <v>111</v>
      </c>
      <c r="AG20" s="15">
        <f t="shared" si="23"/>
        <v>113</v>
      </c>
      <c r="AH20" s="15">
        <f t="shared" si="23"/>
        <v>115</v>
      </c>
      <c r="AI20" s="15">
        <f t="shared" si="23"/>
        <v>117</v>
      </c>
      <c r="AJ20" s="15">
        <f t="shared" si="23"/>
        <v>119</v>
      </c>
      <c r="AK20" s="96">
        <f t="shared" si="23"/>
        <v>121</v>
      </c>
      <c r="AL20" s="15">
        <f t="shared" si="23"/>
        <v>124</v>
      </c>
      <c r="AM20" s="15">
        <f t="shared" si="23"/>
        <v>125</v>
      </c>
      <c r="AN20" s="15">
        <f t="shared" si="23"/>
        <v>127</v>
      </c>
      <c r="AO20" s="15">
        <f t="shared" si="23"/>
        <v>129</v>
      </c>
      <c r="AP20" s="15">
        <f t="shared" si="23"/>
        <v>131</v>
      </c>
      <c r="AQ20" s="15">
        <f t="shared" si="23"/>
        <v>133</v>
      </c>
      <c r="AR20" s="15">
        <f t="shared" si="23"/>
        <v>135</v>
      </c>
      <c r="AS20" s="15">
        <f t="shared" si="23"/>
        <v>137</v>
      </c>
      <c r="AT20" s="15">
        <f t="shared" si="23"/>
        <v>139</v>
      </c>
      <c r="AU20" s="15">
        <f t="shared" si="23"/>
        <v>141</v>
      </c>
      <c r="AV20" s="15">
        <f t="shared" si="23"/>
        <v>143</v>
      </c>
      <c r="AW20" s="96">
        <f t="shared" si="23"/>
        <v>145</v>
      </c>
      <c r="AX20" s="15">
        <f t="shared" si="23"/>
        <v>154</v>
      </c>
      <c r="AY20" s="15">
        <f t="shared" si="23"/>
        <v>155</v>
      </c>
      <c r="AZ20" s="15">
        <f t="shared" si="23"/>
        <v>157</v>
      </c>
      <c r="BA20" s="15">
        <f t="shared" si="23"/>
        <v>159</v>
      </c>
      <c r="BB20" s="15">
        <f t="shared" si="23"/>
        <v>161</v>
      </c>
      <c r="BC20" s="15">
        <f t="shared" si="23"/>
        <v>163</v>
      </c>
      <c r="BD20" s="15">
        <f t="shared" si="23"/>
        <v>165</v>
      </c>
      <c r="BE20" s="15">
        <f t="shared" si="23"/>
        <v>167</v>
      </c>
      <c r="BF20" s="15">
        <f t="shared" si="23"/>
        <v>169</v>
      </c>
      <c r="BG20" s="15">
        <f t="shared" si="23"/>
        <v>171</v>
      </c>
      <c r="BH20" s="15">
        <f t="shared" si="23"/>
        <v>173</v>
      </c>
      <c r="BI20" s="96">
        <f t="shared" si="23"/>
        <v>175</v>
      </c>
      <c r="BJ20" s="15">
        <f t="shared" si="23"/>
        <v>175</v>
      </c>
      <c r="BK20" s="15">
        <f t="shared" si="23"/>
        <v>176</v>
      </c>
      <c r="BL20" s="15">
        <f t="shared" si="23"/>
        <v>177</v>
      </c>
      <c r="BM20" s="15">
        <f t="shared" si="23"/>
        <v>178</v>
      </c>
      <c r="BN20" s="15">
        <f t="shared" si="23"/>
        <v>179</v>
      </c>
      <c r="BO20" s="15">
        <f t="shared" si="23"/>
        <v>180</v>
      </c>
      <c r="BP20" s="15">
        <f t="shared" si="23"/>
        <v>181</v>
      </c>
      <c r="BQ20" s="15">
        <f t="shared" si="23"/>
        <v>182</v>
      </c>
      <c r="BR20" s="15">
        <f t="shared" si="23"/>
        <v>183</v>
      </c>
      <c r="BS20" s="15">
        <f t="shared" si="23"/>
        <v>184</v>
      </c>
      <c r="BT20" s="15">
        <f t="shared" si="23"/>
        <v>185</v>
      </c>
      <c r="BU20" s="96">
        <f t="shared" si="23"/>
        <v>186</v>
      </c>
      <c r="BV20" s="15">
        <f t="shared" si="23"/>
        <v>201</v>
      </c>
      <c r="BW20" s="15">
        <f t="shared" si="23"/>
        <v>202</v>
      </c>
      <c r="BX20" s="15">
        <f t="shared" si="23"/>
        <v>203</v>
      </c>
      <c r="BY20" s="15">
        <f t="shared" si="23"/>
        <v>204</v>
      </c>
      <c r="BZ20" s="15">
        <f t="shared" si="23"/>
        <v>205</v>
      </c>
      <c r="CA20" s="15">
        <f t="shared" si="23"/>
        <v>206</v>
      </c>
      <c r="CB20" s="15">
        <f t="shared" si="23"/>
        <v>207</v>
      </c>
      <c r="CC20" s="15">
        <f t="shared" si="23"/>
        <v>208</v>
      </c>
      <c r="CD20" s="15">
        <f t="shared" si="23"/>
        <v>209</v>
      </c>
      <c r="CE20" s="15">
        <f t="shared" si="23"/>
        <v>210</v>
      </c>
      <c r="CF20" s="15">
        <f t="shared" si="23"/>
        <v>211</v>
      </c>
      <c r="CG20" s="96">
        <f t="shared" si="23"/>
        <v>212</v>
      </c>
      <c r="CH20" s="15">
        <f t="shared" si="23"/>
        <v>228</v>
      </c>
      <c r="CI20" s="15">
        <f t="shared" si="23"/>
        <v>229</v>
      </c>
      <c r="CJ20" s="15">
        <f t="shared" si="23"/>
        <v>230</v>
      </c>
      <c r="CK20" s="15">
        <f t="shared" ref="CK20:CS20" si="24">CJ20+CK12+CK42-CK56</f>
        <v>231</v>
      </c>
      <c r="CL20" s="15">
        <f t="shared" si="24"/>
        <v>232</v>
      </c>
      <c r="CM20" s="15">
        <f t="shared" si="24"/>
        <v>233</v>
      </c>
      <c r="CN20" s="15">
        <f t="shared" si="24"/>
        <v>234</v>
      </c>
      <c r="CO20" s="15">
        <f t="shared" si="24"/>
        <v>235</v>
      </c>
      <c r="CP20" s="15">
        <f t="shared" si="24"/>
        <v>236</v>
      </c>
      <c r="CQ20" s="15">
        <f t="shared" si="24"/>
        <v>237</v>
      </c>
      <c r="CR20" s="15">
        <f t="shared" si="24"/>
        <v>238</v>
      </c>
      <c r="CS20" s="96">
        <f t="shared" si="24"/>
        <v>239</v>
      </c>
    </row>
    <row r="21" spans="1:97" s="15" customFormat="1" x14ac:dyDescent="0.25">
      <c r="A21" s="295" t="s">
        <v>120</v>
      </c>
      <c r="N21" s="277">
        <v>32</v>
      </c>
      <c r="O21" s="277">
        <v>33</v>
      </c>
      <c r="P21" s="277">
        <v>36</v>
      </c>
      <c r="Q21" s="277">
        <v>38</v>
      </c>
      <c r="R21" s="277">
        <v>38</v>
      </c>
      <c r="S21" s="277">
        <v>45</v>
      </c>
      <c r="T21" s="277">
        <v>47</v>
      </c>
      <c r="U21" s="15">
        <f>T21+U13+U43-U57</f>
        <v>49</v>
      </c>
      <c r="V21" s="15">
        <f t="shared" ref="V21:X21" si="25">U21+V13+V43-V57</f>
        <v>51</v>
      </c>
      <c r="W21" s="15">
        <f t="shared" si="25"/>
        <v>53</v>
      </c>
      <c r="X21" s="15">
        <f t="shared" si="25"/>
        <v>55</v>
      </c>
      <c r="Y21" s="96">
        <f t="shared" ref="Y21:CJ21" si="26">X21+Y13+Y43-Y57</f>
        <v>57</v>
      </c>
      <c r="Z21" s="15">
        <f t="shared" si="26"/>
        <v>59</v>
      </c>
      <c r="AA21" s="15">
        <f t="shared" si="26"/>
        <v>59</v>
      </c>
      <c r="AB21" s="15">
        <f t="shared" si="26"/>
        <v>60</v>
      </c>
      <c r="AC21" s="15">
        <f t="shared" si="26"/>
        <v>61</v>
      </c>
      <c r="AD21" s="15">
        <f t="shared" si="26"/>
        <v>62</v>
      </c>
      <c r="AE21" s="15">
        <f t="shared" si="26"/>
        <v>63</v>
      </c>
      <c r="AF21" s="15">
        <f t="shared" si="26"/>
        <v>64</v>
      </c>
      <c r="AG21" s="15">
        <f t="shared" si="26"/>
        <v>65</v>
      </c>
      <c r="AH21" s="15">
        <f t="shared" si="26"/>
        <v>66</v>
      </c>
      <c r="AI21" s="15">
        <f t="shared" si="26"/>
        <v>67</v>
      </c>
      <c r="AJ21" s="15">
        <f t="shared" si="26"/>
        <v>68</v>
      </c>
      <c r="AK21" s="96">
        <f t="shared" si="26"/>
        <v>69</v>
      </c>
      <c r="AL21" s="15">
        <f t="shared" si="26"/>
        <v>71</v>
      </c>
      <c r="AM21" s="15">
        <f t="shared" si="26"/>
        <v>71</v>
      </c>
      <c r="AN21" s="15">
        <f t="shared" si="26"/>
        <v>72</v>
      </c>
      <c r="AO21" s="15">
        <f t="shared" si="26"/>
        <v>73</v>
      </c>
      <c r="AP21" s="15">
        <f t="shared" si="26"/>
        <v>74</v>
      </c>
      <c r="AQ21" s="15">
        <f t="shared" si="26"/>
        <v>75</v>
      </c>
      <c r="AR21" s="15">
        <f t="shared" si="26"/>
        <v>76</v>
      </c>
      <c r="AS21" s="15">
        <f t="shared" si="26"/>
        <v>77</v>
      </c>
      <c r="AT21" s="15">
        <f t="shared" si="26"/>
        <v>78</v>
      </c>
      <c r="AU21" s="15">
        <f t="shared" si="26"/>
        <v>79</v>
      </c>
      <c r="AV21" s="15">
        <f t="shared" si="26"/>
        <v>80</v>
      </c>
      <c r="AW21" s="96">
        <f t="shared" si="26"/>
        <v>81</v>
      </c>
      <c r="AX21" s="15">
        <f t="shared" si="26"/>
        <v>81</v>
      </c>
      <c r="AY21" s="15">
        <f t="shared" si="26"/>
        <v>81</v>
      </c>
      <c r="AZ21" s="15">
        <f t="shared" si="26"/>
        <v>82</v>
      </c>
      <c r="BA21" s="15">
        <f t="shared" si="26"/>
        <v>83</v>
      </c>
      <c r="BB21" s="15">
        <f t="shared" si="26"/>
        <v>84</v>
      </c>
      <c r="BC21" s="15">
        <f t="shared" si="26"/>
        <v>85</v>
      </c>
      <c r="BD21" s="15">
        <f t="shared" si="26"/>
        <v>86</v>
      </c>
      <c r="BE21" s="15">
        <f t="shared" si="26"/>
        <v>87</v>
      </c>
      <c r="BF21" s="15">
        <f t="shared" si="26"/>
        <v>88</v>
      </c>
      <c r="BG21" s="15">
        <f t="shared" si="26"/>
        <v>89</v>
      </c>
      <c r="BH21" s="15">
        <f t="shared" si="26"/>
        <v>90</v>
      </c>
      <c r="BI21" s="96">
        <f t="shared" si="26"/>
        <v>91</v>
      </c>
      <c r="BJ21" s="15">
        <f t="shared" si="26"/>
        <v>85</v>
      </c>
      <c r="BK21" s="15">
        <f t="shared" si="26"/>
        <v>85</v>
      </c>
      <c r="BL21" s="15">
        <f t="shared" si="26"/>
        <v>85</v>
      </c>
      <c r="BM21" s="15">
        <f t="shared" si="26"/>
        <v>85</v>
      </c>
      <c r="BN21" s="15">
        <f t="shared" si="26"/>
        <v>85</v>
      </c>
      <c r="BO21" s="15">
        <f t="shared" si="26"/>
        <v>85</v>
      </c>
      <c r="BP21" s="15">
        <f t="shared" si="26"/>
        <v>85</v>
      </c>
      <c r="BQ21" s="15">
        <f t="shared" si="26"/>
        <v>85</v>
      </c>
      <c r="BR21" s="15">
        <f t="shared" si="26"/>
        <v>85</v>
      </c>
      <c r="BS21" s="15">
        <f t="shared" si="26"/>
        <v>85</v>
      </c>
      <c r="BT21" s="15">
        <f t="shared" si="26"/>
        <v>85</v>
      </c>
      <c r="BU21" s="96">
        <f t="shared" si="26"/>
        <v>85</v>
      </c>
      <c r="BV21" s="15">
        <f t="shared" si="26"/>
        <v>93</v>
      </c>
      <c r="BW21" s="15">
        <f t="shared" si="26"/>
        <v>93</v>
      </c>
      <c r="BX21" s="15">
        <f t="shared" si="26"/>
        <v>93</v>
      </c>
      <c r="BY21" s="15">
        <f t="shared" si="26"/>
        <v>93</v>
      </c>
      <c r="BZ21" s="15">
        <f t="shared" si="26"/>
        <v>93</v>
      </c>
      <c r="CA21" s="15">
        <f t="shared" si="26"/>
        <v>93</v>
      </c>
      <c r="CB21" s="15">
        <f t="shared" si="26"/>
        <v>93</v>
      </c>
      <c r="CC21" s="15">
        <f t="shared" si="26"/>
        <v>93</v>
      </c>
      <c r="CD21" s="15">
        <f t="shared" si="26"/>
        <v>93</v>
      </c>
      <c r="CE21" s="15">
        <f t="shared" si="26"/>
        <v>93</v>
      </c>
      <c r="CF21" s="15">
        <f t="shared" si="26"/>
        <v>93</v>
      </c>
      <c r="CG21" s="96">
        <f t="shared" si="26"/>
        <v>93</v>
      </c>
      <c r="CH21" s="15">
        <f t="shared" si="26"/>
        <v>101</v>
      </c>
      <c r="CI21" s="15">
        <f t="shared" si="26"/>
        <v>101</v>
      </c>
      <c r="CJ21" s="15">
        <f t="shared" si="26"/>
        <v>101</v>
      </c>
      <c r="CK21" s="15">
        <f t="shared" ref="CK21:CS21" si="27">CJ21+CK13+CK43-CK57</f>
        <v>101</v>
      </c>
      <c r="CL21" s="15">
        <f t="shared" si="27"/>
        <v>101</v>
      </c>
      <c r="CM21" s="15">
        <f t="shared" si="27"/>
        <v>101</v>
      </c>
      <c r="CN21" s="15">
        <f t="shared" si="27"/>
        <v>101</v>
      </c>
      <c r="CO21" s="15">
        <f t="shared" si="27"/>
        <v>101</v>
      </c>
      <c r="CP21" s="15">
        <f t="shared" si="27"/>
        <v>101</v>
      </c>
      <c r="CQ21" s="15">
        <f t="shared" si="27"/>
        <v>101</v>
      </c>
      <c r="CR21" s="15">
        <f t="shared" si="27"/>
        <v>101</v>
      </c>
      <c r="CS21" s="96">
        <f t="shared" si="27"/>
        <v>101</v>
      </c>
    </row>
    <row r="22" spans="1:97" s="16" customFormat="1" x14ac:dyDescent="0.25">
      <c r="A22" s="296" t="s">
        <v>95</v>
      </c>
      <c r="N22" s="281">
        <f>SUM(N17:N21)</f>
        <v>1013</v>
      </c>
      <c r="O22" s="281">
        <f t="shared" ref="O22:T22" si="28">SUM(O17:O21)</f>
        <v>1004</v>
      </c>
      <c r="P22" s="281">
        <f t="shared" si="28"/>
        <v>1056</v>
      </c>
      <c r="Q22" s="281">
        <f t="shared" si="28"/>
        <v>1140</v>
      </c>
      <c r="R22" s="281">
        <f t="shared" si="28"/>
        <v>1223</v>
      </c>
      <c r="S22" s="281">
        <f t="shared" si="28"/>
        <v>1314</v>
      </c>
      <c r="T22" s="281">
        <f t="shared" si="28"/>
        <v>1321</v>
      </c>
      <c r="U22" s="16">
        <f>'Total Agency'!U11</f>
        <v>1437.3344</v>
      </c>
      <c r="V22" s="16">
        <f>'Total Agency'!V11</f>
        <v>1563.3810559999999</v>
      </c>
      <c r="W22" s="16">
        <f>'Total Agency'!W11</f>
        <v>1627.5781987999999</v>
      </c>
      <c r="X22" s="16">
        <f>'Total Agency'!X11</f>
        <v>1763.917816812</v>
      </c>
      <c r="Y22" s="97">
        <f>'Total Agency'!Y11</f>
        <v>1902.2251123898</v>
      </c>
      <c r="Z22" s="16">
        <f>'Total Agency'!Z11</f>
        <v>1794.5917037284321</v>
      </c>
      <c r="AA22" s="16">
        <f>'Total Agency'!AA11</f>
        <v>1871.8082502962395</v>
      </c>
      <c r="AB22" s="16">
        <f>'Total Agency'!AB11</f>
        <v>1973.9888797338535</v>
      </c>
      <c r="AC22" s="16">
        <f>'Total Agency'!AC11</f>
        <v>1902.2907117976904</v>
      </c>
      <c r="AD22" s="16">
        <f>'Total Agency'!AD11</f>
        <v>2014.9190846447134</v>
      </c>
      <c r="AE22" s="16">
        <f>'Total Agency'!AE11</f>
        <v>2148.3476767016191</v>
      </c>
      <c r="AF22" s="16">
        <f>'Total Agency'!AF11</f>
        <v>2071.9648378944012</v>
      </c>
      <c r="AG22" s="16">
        <f>'Total Agency'!AG11</f>
        <v>2188.0217551482751</v>
      </c>
      <c r="AH22" s="16">
        <f>'Total Agency'!AH11</f>
        <v>2331.1422846074338</v>
      </c>
      <c r="AI22" s="16">
        <f>'Total Agency'!AI11</f>
        <v>2260.6748094943919</v>
      </c>
      <c r="AJ22" s="16">
        <f>'Total Agency'!AJ11</f>
        <v>2380.5711328942421</v>
      </c>
      <c r="AK22" s="97">
        <f>'Total Agency'!AK11</f>
        <v>2508.4328014594726</v>
      </c>
      <c r="AL22" s="16">
        <f>'Total Agency'!AL11</f>
        <v>2289.1546070332602</v>
      </c>
      <c r="AM22" s="16">
        <f>'Total Agency'!AM11</f>
        <v>2386.7396839991425</v>
      </c>
      <c r="AN22" s="16">
        <f>'Total Agency'!AN11</f>
        <v>2528.2949770980235</v>
      </c>
      <c r="AO22" s="16">
        <f>'Total Agency'!AO11</f>
        <v>2422.5563880956151</v>
      </c>
      <c r="AP22" s="16">
        <f>'Total Agency'!AP11</f>
        <v>2544.4695236540347</v>
      </c>
      <c r="AQ22" s="16">
        <f>'Total Agency'!AQ11</f>
        <v>2669.8391682070082</v>
      </c>
      <c r="AR22" s="16">
        <f>'Total Agency'!AR11</f>
        <v>2540.6157367821475</v>
      </c>
      <c r="AS22" s="16">
        <f>'Total Agency'!AS11</f>
        <v>2670.3102771527078</v>
      </c>
      <c r="AT22" s="16">
        <f>'Total Agency'!AT11</f>
        <v>2806.5099599594632</v>
      </c>
      <c r="AU22" s="16">
        <f>'Total Agency'!AU11</f>
        <v>2678.062118017031</v>
      </c>
      <c r="AV22" s="16">
        <f>'Total Agency'!AV11</f>
        <v>2819.3515109248856</v>
      </c>
      <c r="AW22" s="97">
        <f>'Total Agency'!AW11</f>
        <v>2964.6959881171629</v>
      </c>
      <c r="AX22" s="16">
        <f>'Total Agency'!AX11</f>
        <v>2855.9045028370383</v>
      </c>
      <c r="AY22" s="16">
        <f>'Total Agency'!AY11</f>
        <v>2969.1573502752522</v>
      </c>
      <c r="AZ22" s="16">
        <f>'Total Agency'!AZ11</f>
        <v>3124.6166844600571</v>
      </c>
      <c r="BA22" s="16">
        <f>'Total Agency'!BA11</f>
        <v>3012.8163962278068</v>
      </c>
      <c r="BB22" s="16">
        <f>'Total Agency'!BB11</f>
        <v>3130.632511993384</v>
      </c>
      <c r="BC22" s="16">
        <f>'Total Agency'!BC11</f>
        <v>3253.6273928978044</v>
      </c>
      <c r="BD22" s="16">
        <f>'Total Agency'!BD11</f>
        <v>3130.7841276462359</v>
      </c>
      <c r="BE22" s="16">
        <f>'Total Agency'!BE11</f>
        <v>3261.9159261127552</v>
      </c>
      <c r="BF22" s="16">
        <f>'Total Agency'!BF11</f>
        <v>3401.3886465521564</v>
      </c>
      <c r="BG22" s="16">
        <f>'Total Agency'!BG11</f>
        <v>3292.8239878097179</v>
      </c>
      <c r="BH22" s="16">
        <f>'Total Agency'!BH11</f>
        <v>3440.7144052897693</v>
      </c>
      <c r="BI22" s="97">
        <f>'Total Agency'!BI11</f>
        <v>3592.8349340910254</v>
      </c>
      <c r="BJ22" s="16">
        <f>'Total Agency'!BJ11</f>
        <v>3408.4651119834061</v>
      </c>
      <c r="BK22" s="16">
        <f>'Total Agency'!BK11</f>
        <v>3546.9729278309501</v>
      </c>
      <c r="BL22" s="16">
        <f>'Total Agency'!BL11</f>
        <v>3687.2732046799138</v>
      </c>
      <c r="BM22" s="16">
        <f>'Total Agency'!BM11</f>
        <v>3487.9970077389535</v>
      </c>
      <c r="BN22" s="16">
        <f>'Total Agency'!BN11</f>
        <v>3608.6772365453371</v>
      </c>
      <c r="BO22" s="16">
        <f>'Total Agency'!BO11</f>
        <v>3733.8339001660383</v>
      </c>
      <c r="BP22" s="16">
        <f>'Total Agency'!BP11</f>
        <v>3528.0869897445218</v>
      </c>
      <c r="BQ22" s="16">
        <f>'Total Agency'!BQ11</f>
        <v>3660.7661277293805</v>
      </c>
      <c r="BR22" s="16">
        <f>'Total Agency'!BR11</f>
        <v>3801.0644166598545</v>
      </c>
      <c r="BS22" s="16">
        <f>'Total Agency'!BS11</f>
        <v>3606.2783446071003</v>
      </c>
      <c r="BT22" s="16">
        <f>'Total Agency'!BT11</f>
        <v>3753.5913344191376</v>
      </c>
      <c r="BU22" s="97">
        <f>'Total Agency'!BU11</f>
        <v>3905.0757369174785</v>
      </c>
      <c r="BV22" s="16">
        <f>'Total Agency'!BV11</f>
        <v>3779.1380779539813</v>
      </c>
      <c r="BW22" s="16">
        <f>'Total Agency'!BW11</f>
        <v>3934.7176060128345</v>
      </c>
      <c r="BX22" s="16">
        <f>'Total Agency'!BX11</f>
        <v>4091.1511407309595</v>
      </c>
      <c r="BY22" s="16">
        <f>'Total Agency'!BY11</f>
        <v>3932.3135561681947</v>
      </c>
      <c r="BZ22" s="16">
        <f>'Total Agency'!BZ11</f>
        <v>4065.135848838911</v>
      </c>
      <c r="CA22" s="16">
        <f>'Total Agency'!CA11</f>
        <v>4202.8966492341387</v>
      </c>
      <c r="CB22" s="16">
        <f>'Total Agency'!CB11</f>
        <v>4027.2909939029814</v>
      </c>
      <c r="CC22" s="16">
        <f>'Total Agency'!CC11</f>
        <v>4172.6170711784689</v>
      </c>
      <c r="CD22" s="16">
        <f>'Total Agency'!CD11</f>
        <v>4326.7007758957643</v>
      </c>
      <c r="CE22" s="16">
        <f>'Total Agency'!CE11</f>
        <v>4168.3776957305517</v>
      </c>
      <c r="CF22" s="16">
        <f>'Total Agency'!CF11</f>
        <v>4330.2837370420857</v>
      </c>
      <c r="CG22" s="97">
        <f>'Total Agency'!CG11</f>
        <v>4497.143389184972</v>
      </c>
      <c r="CH22" s="16">
        <f>'Total Agency'!CH11</f>
        <v>4344.0406589412187</v>
      </c>
      <c r="CI22" s="16">
        <f>'Total Agency'!CI11</f>
        <v>4516.958135363926</v>
      </c>
      <c r="CJ22" s="16">
        <f>'Total Agency'!CJ11</f>
        <v>4691.3300342061957</v>
      </c>
      <c r="CK22" s="16">
        <f>'Total Agency'!CK11</f>
        <v>4504.7536413917014</v>
      </c>
      <c r="CL22" s="16">
        <f>'Total Agency'!CL11</f>
        <v>4653.1811352332334</v>
      </c>
      <c r="CM22" s="16">
        <f>'Total Agency'!CM11</f>
        <v>4807.8294953832074</v>
      </c>
      <c r="CN22" s="16">
        <f>'Total Agency'!CN11</f>
        <v>4605.5150950151074</v>
      </c>
      <c r="CO22" s="16">
        <f>'Total Agency'!CO11</f>
        <v>4769.2967123017943</v>
      </c>
      <c r="CP22" s="16">
        <f>'Total Agency'!CP11</f>
        <v>4943.1816042129967</v>
      </c>
      <c r="CQ22" s="16">
        <f>'Total Agency'!CQ11</f>
        <v>4761.5786771563671</v>
      </c>
      <c r="CR22" s="16">
        <f>'Total Agency'!CR11</f>
        <v>4944.7714556759947</v>
      </c>
      <c r="CS22" s="97">
        <f>'Total Agency'!CS11</f>
        <v>5133.8735087424111</v>
      </c>
    </row>
    <row r="23" spans="1:97" s="16" customFormat="1" x14ac:dyDescent="0.25">
      <c r="A23" s="296"/>
      <c r="N23" s="281"/>
      <c r="O23" s="281"/>
      <c r="P23" s="281"/>
      <c r="Q23" s="281"/>
      <c r="R23" s="281"/>
      <c r="S23" s="281"/>
      <c r="T23" s="281"/>
      <c r="Y23" s="97"/>
      <c r="AB23" s="388">
        <f>AVERAGE(Z22:AB22)</f>
        <v>1880.1296112528416</v>
      </c>
      <c r="AE23" s="388">
        <f>AVERAGE(AC22:AE22)</f>
        <v>2021.8524910480076</v>
      </c>
      <c r="AH23" s="388">
        <f>AVERAGE(AF22:AH22)</f>
        <v>2197.0429592167034</v>
      </c>
      <c r="AK23" s="389">
        <f>AVERAGE(AI22:AK22)</f>
        <v>2383.2262479493688</v>
      </c>
      <c r="AW23" s="97"/>
      <c r="BI23" s="97"/>
      <c r="BU23" s="97"/>
      <c r="CG23" s="97"/>
      <c r="CS23" s="97"/>
    </row>
    <row r="24" spans="1:97" x14ac:dyDescent="0.25">
      <c r="A24" s="295" t="s">
        <v>135</v>
      </c>
      <c r="T24" s="276"/>
      <c r="U24" s="28"/>
      <c r="V24" s="28"/>
      <c r="W24" s="28"/>
      <c r="X24" s="28"/>
      <c r="Y24" s="35"/>
      <c r="Z24" s="388">
        <f>SUM(Z18:Z21)</f>
        <v>1573</v>
      </c>
      <c r="AA24" s="388">
        <f t="shared" ref="AA24:AK24" si="29">SUM(AA18:AA21)</f>
        <v>1617</v>
      </c>
      <c r="AB24" s="388">
        <f t="shared" si="29"/>
        <v>1688</v>
      </c>
      <c r="AC24" s="388">
        <f t="shared" si="29"/>
        <v>1685</v>
      </c>
      <c r="AD24" s="388">
        <f t="shared" si="29"/>
        <v>1757</v>
      </c>
      <c r="AE24" s="388">
        <f t="shared" si="29"/>
        <v>1846</v>
      </c>
      <c r="AF24" s="388">
        <f t="shared" si="29"/>
        <v>1840</v>
      </c>
      <c r="AG24" s="388">
        <f t="shared" si="29"/>
        <v>1911</v>
      </c>
      <c r="AH24" s="388">
        <f t="shared" si="29"/>
        <v>2006</v>
      </c>
      <c r="AI24" s="388">
        <f t="shared" si="29"/>
        <v>2013</v>
      </c>
      <c r="AJ24" s="388">
        <f t="shared" si="29"/>
        <v>2082</v>
      </c>
      <c r="AK24" s="389">
        <f t="shared" si="29"/>
        <v>2160</v>
      </c>
    </row>
    <row r="25" spans="1:97" x14ac:dyDescent="0.25">
      <c r="T25" s="276"/>
      <c r="U25" s="28"/>
      <c r="V25" s="28"/>
      <c r="W25" s="28"/>
      <c r="X25" s="28"/>
      <c r="Y25" s="35"/>
      <c r="Z25" s="388"/>
      <c r="AA25" s="388"/>
      <c r="AB25" s="388">
        <f>AVERAGE(Z24:AB24)</f>
        <v>1626</v>
      </c>
      <c r="AC25" s="388"/>
      <c r="AD25" s="388"/>
      <c r="AE25" s="388">
        <f>AVERAGE(AC24:AE24)</f>
        <v>1762.6666666666667</v>
      </c>
      <c r="AF25" s="388"/>
      <c r="AG25" s="388"/>
      <c r="AH25" s="388">
        <f>AVERAGE(AF24:AH24)</f>
        <v>1919</v>
      </c>
      <c r="AI25" s="388"/>
      <c r="AJ25" s="388"/>
      <c r="AK25" s="389">
        <f>AVERAGE(AI24:AK24)</f>
        <v>2085</v>
      </c>
    </row>
    <row r="26" spans="1:97" x14ac:dyDescent="0.25">
      <c r="A26" s="295" t="s">
        <v>136</v>
      </c>
      <c r="T26" s="276"/>
      <c r="U26" s="28"/>
      <c r="V26" s="28"/>
      <c r="W26" s="28"/>
      <c r="X26" s="28"/>
      <c r="Y26" s="35"/>
      <c r="Z26" s="388">
        <f>Z21+Z20</f>
        <v>159</v>
      </c>
      <c r="AA26" s="388">
        <f t="shared" ref="AA26:AV26" si="30">AA21+AA20</f>
        <v>160</v>
      </c>
      <c r="AB26" s="388">
        <f t="shared" si="30"/>
        <v>163</v>
      </c>
      <c r="AC26" s="388">
        <f t="shared" si="30"/>
        <v>166</v>
      </c>
      <c r="AD26" s="388">
        <f t="shared" si="30"/>
        <v>169</v>
      </c>
      <c r="AE26" s="388">
        <f t="shared" si="30"/>
        <v>172</v>
      </c>
      <c r="AF26" s="388">
        <f t="shared" si="30"/>
        <v>175</v>
      </c>
      <c r="AG26" s="388">
        <f t="shared" si="30"/>
        <v>178</v>
      </c>
      <c r="AH26" s="388">
        <f t="shared" si="30"/>
        <v>181</v>
      </c>
      <c r="AI26" s="388">
        <f t="shared" si="30"/>
        <v>184</v>
      </c>
      <c r="AJ26" s="388">
        <f t="shared" si="30"/>
        <v>187</v>
      </c>
      <c r="AK26" s="389">
        <f>AK21+AK20</f>
        <v>190</v>
      </c>
      <c r="AL26" s="388">
        <f>AL21+AL20</f>
        <v>195</v>
      </c>
      <c r="AM26" s="388">
        <f t="shared" si="30"/>
        <v>196</v>
      </c>
      <c r="AN26" s="388">
        <f t="shared" si="30"/>
        <v>199</v>
      </c>
      <c r="AO26" s="388">
        <f t="shared" si="30"/>
        <v>202</v>
      </c>
      <c r="AP26" s="388">
        <f t="shared" si="30"/>
        <v>205</v>
      </c>
      <c r="AQ26" s="388">
        <f t="shared" si="30"/>
        <v>208</v>
      </c>
      <c r="AR26" s="388">
        <f t="shared" si="30"/>
        <v>211</v>
      </c>
      <c r="AS26" s="388">
        <f t="shared" si="30"/>
        <v>214</v>
      </c>
      <c r="AT26" s="388">
        <f t="shared" si="30"/>
        <v>217</v>
      </c>
      <c r="AU26" s="388">
        <f t="shared" si="30"/>
        <v>220</v>
      </c>
      <c r="AV26" s="388">
        <f t="shared" si="30"/>
        <v>223</v>
      </c>
      <c r="AW26" s="389">
        <f>AW21+AW20</f>
        <v>226</v>
      </c>
      <c r="AX26" s="388">
        <f>AX21+AX20</f>
        <v>235</v>
      </c>
      <c r="AY26" s="388">
        <f t="shared" ref="AY26:BH26" si="31">AY21+AY20</f>
        <v>236</v>
      </c>
      <c r="AZ26" s="388">
        <f t="shared" si="31"/>
        <v>239</v>
      </c>
      <c r="BA26" s="388">
        <f t="shared" si="31"/>
        <v>242</v>
      </c>
      <c r="BB26" s="388">
        <f t="shared" si="31"/>
        <v>245</v>
      </c>
      <c r="BC26" s="388">
        <f t="shared" si="31"/>
        <v>248</v>
      </c>
      <c r="BD26" s="388">
        <f t="shared" si="31"/>
        <v>251</v>
      </c>
      <c r="BE26" s="388">
        <f t="shared" si="31"/>
        <v>254</v>
      </c>
      <c r="BF26" s="388">
        <f t="shared" si="31"/>
        <v>257</v>
      </c>
      <c r="BG26" s="388">
        <f t="shared" si="31"/>
        <v>260</v>
      </c>
      <c r="BH26" s="388">
        <f t="shared" si="31"/>
        <v>263</v>
      </c>
      <c r="BI26" s="389">
        <f>BI21+BI20</f>
        <v>266</v>
      </c>
      <c r="BJ26" s="388">
        <f>BJ21+BJ20</f>
        <v>260</v>
      </c>
      <c r="BK26" s="388">
        <f t="shared" ref="BK26:BT26" si="32">BK21+BK20</f>
        <v>261</v>
      </c>
      <c r="BL26" s="388">
        <f t="shared" si="32"/>
        <v>262</v>
      </c>
      <c r="BM26" s="388">
        <f t="shared" si="32"/>
        <v>263</v>
      </c>
      <c r="BN26" s="388">
        <f t="shared" si="32"/>
        <v>264</v>
      </c>
      <c r="BO26" s="388">
        <f t="shared" si="32"/>
        <v>265</v>
      </c>
      <c r="BP26" s="388">
        <f t="shared" si="32"/>
        <v>266</v>
      </c>
      <c r="BQ26" s="388">
        <f t="shared" si="32"/>
        <v>267</v>
      </c>
      <c r="BR26" s="388">
        <f t="shared" si="32"/>
        <v>268</v>
      </c>
      <c r="BS26" s="388">
        <f t="shared" si="32"/>
        <v>269</v>
      </c>
      <c r="BT26" s="388">
        <f t="shared" si="32"/>
        <v>270</v>
      </c>
      <c r="BU26" s="389">
        <f>BU21+BU20</f>
        <v>271</v>
      </c>
      <c r="BV26" s="388">
        <f>BV21+BV20</f>
        <v>294</v>
      </c>
      <c r="BW26" s="388">
        <f t="shared" ref="BW26:CF26" si="33">BW21+BW20</f>
        <v>295</v>
      </c>
      <c r="BX26" s="388">
        <f t="shared" si="33"/>
        <v>296</v>
      </c>
      <c r="BY26" s="388">
        <f t="shared" si="33"/>
        <v>297</v>
      </c>
      <c r="BZ26" s="388">
        <f t="shared" si="33"/>
        <v>298</v>
      </c>
      <c r="CA26" s="388">
        <f t="shared" si="33"/>
        <v>299</v>
      </c>
      <c r="CB26" s="388">
        <f t="shared" si="33"/>
        <v>300</v>
      </c>
      <c r="CC26" s="388">
        <f t="shared" si="33"/>
        <v>301</v>
      </c>
      <c r="CD26" s="388">
        <f t="shared" si="33"/>
        <v>302</v>
      </c>
      <c r="CE26" s="388">
        <f t="shared" si="33"/>
        <v>303</v>
      </c>
      <c r="CF26" s="388">
        <f t="shared" si="33"/>
        <v>304</v>
      </c>
      <c r="CG26" s="389">
        <f>CG21+CG20</f>
        <v>305</v>
      </c>
      <c r="CH26" s="388">
        <f>CH21+CH20</f>
        <v>329</v>
      </c>
      <c r="CI26" s="388">
        <f t="shared" ref="CI26:CR26" si="34">CI21+CI20</f>
        <v>330</v>
      </c>
      <c r="CJ26" s="388">
        <f t="shared" si="34"/>
        <v>331</v>
      </c>
      <c r="CK26" s="388">
        <f t="shared" si="34"/>
        <v>332</v>
      </c>
      <c r="CL26" s="388">
        <f t="shared" si="34"/>
        <v>333</v>
      </c>
      <c r="CM26" s="388">
        <f t="shared" si="34"/>
        <v>334</v>
      </c>
      <c r="CN26" s="388">
        <f t="shared" si="34"/>
        <v>335</v>
      </c>
      <c r="CO26" s="388">
        <f t="shared" si="34"/>
        <v>336</v>
      </c>
      <c r="CP26" s="388">
        <f t="shared" si="34"/>
        <v>337</v>
      </c>
      <c r="CQ26" s="388">
        <f t="shared" si="34"/>
        <v>338</v>
      </c>
      <c r="CR26" s="388">
        <f t="shared" si="34"/>
        <v>339</v>
      </c>
      <c r="CS26" s="389">
        <f>CS21+CS20</f>
        <v>340</v>
      </c>
    </row>
    <row r="27" spans="1:97" x14ac:dyDescent="0.25">
      <c r="T27" s="276"/>
      <c r="U27" s="28"/>
      <c r="V27" s="28"/>
      <c r="W27" s="28"/>
      <c r="X27" s="28"/>
      <c r="Y27" s="35"/>
      <c r="Z27" s="388"/>
      <c r="AA27" s="388"/>
      <c r="AB27" s="388">
        <f>AVERAGE(Z26:AB26)</f>
        <v>160.66666666666666</v>
      </c>
      <c r="AC27" s="388"/>
      <c r="AD27" s="388"/>
      <c r="AE27" s="388">
        <f>AVERAGE(AC26:AE26)</f>
        <v>169</v>
      </c>
      <c r="AF27" s="388"/>
      <c r="AG27" s="388"/>
      <c r="AH27" s="388">
        <f>AVERAGE(AF26:AH26)</f>
        <v>178</v>
      </c>
      <c r="AI27" s="388"/>
      <c r="AJ27" s="388"/>
      <c r="AK27" s="389">
        <f>AVERAGE(AI26:AK26)</f>
        <v>187</v>
      </c>
    </row>
    <row r="28" spans="1:97" s="364" customFormat="1" x14ac:dyDescent="0.25">
      <c r="A28" s="370" t="s">
        <v>122</v>
      </c>
      <c r="T28" s="372"/>
      <c r="U28" s="372"/>
      <c r="V28" s="372"/>
      <c r="W28" s="372"/>
      <c r="X28" s="372"/>
      <c r="Y28" s="365"/>
      <c r="AK28" s="365"/>
      <c r="AW28" s="365"/>
      <c r="BI28" s="365"/>
      <c r="BU28" s="365"/>
      <c r="CG28" s="365"/>
      <c r="CS28" s="365"/>
    </row>
    <row r="29" spans="1:97" s="364" customFormat="1" x14ac:dyDescent="0.25">
      <c r="A29" s="371" t="s">
        <v>121</v>
      </c>
      <c r="Y29" s="365"/>
      <c r="AK29" s="365"/>
      <c r="AW29" s="365"/>
      <c r="BI29" s="365"/>
      <c r="BU29" s="365"/>
      <c r="CG29" s="365"/>
      <c r="CS29" s="365"/>
    </row>
    <row r="30" spans="1:97" s="357" customFormat="1" x14ac:dyDescent="0.25">
      <c r="A30" s="359" t="s">
        <v>117</v>
      </c>
      <c r="N30" s="357">
        <f>N10/N$14</f>
        <v>0.92307692307692313</v>
      </c>
      <c r="O30" s="357">
        <f t="shared" ref="O30:T30" si="35">O10/O$14</f>
        <v>0.88888888888888884</v>
      </c>
      <c r="P30" s="357">
        <f t="shared" si="35"/>
        <v>0.67796610169491522</v>
      </c>
      <c r="Q30" s="357">
        <f t="shared" si="35"/>
        <v>0.80327868852459017</v>
      </c>
      <c r="R30" s="357">
        <f t="shared" si="35"/>
        <v>0.76521739130434785</v>
      </c>
      <c r="S30" s="357">
        <f t="shared" si="35"/>
        <v>0.80921052631578949</v>
      </c>
      <c r="T30" s="357">
        <f t="shared" si="35"/>
        <v>0.83908045977011492</v>
      </c>
      <c r="U30" s="360">
        <v>0.82</v>
      </c>
      <c r="V30" s="360">
        <f>U30</f>
        <v>0.82</v>
      </c>
      <c r="W30" s="360">
        <f t="shared" ref="W30:CH31" si="36">V30</f>
        <v>0.82</v>
      </c>
      <c r="X30" s="360">
        <f t="shared" si="36"/>
        <v>0.82</v>
      </c>
      <c r="Y30" s="361">
        <f t="shared" si="36"/>
        <v>0.82</v>
      </c>
      <c r="Z30" s="360">
        <f t="shared" si="36"/>
        <v>0.82</v>
      </c>
      <c r="AA30" s="360">
        <f t="shared" si="36"/>
        <v>0.82</v>
      </c>
      <c r="AB30" s="360">
        <f t="shared" si="36"/>
        <v>0.82</v>
      </c>
      <c r="AC30" s="360">
        <f t="shared" si="36"/>
        <v>0.82</v>
      </c>
      <c r="AD30" s="360">
        <f t="shared" si="36"/>
        <v>0.82</v>
      </c>
      <c r="AE30" s="360">
        <f t="shared" si="36"/>
        <v>0.82</v>
      </c>
      <c r="AF30" s="360">
        <f t="shared" si="36"/>
        <v>0.82</v>
      </c>
      <c r="AG30" s="360">
        <f t="shared" si="36"/>
        <v>0.82</v>
      </c>
      <c r="AH30" s="360">
        <f t="shared" si="36"/>
        <v>0.82</v>
      </c>
      <c r="AI30" s="360">
        <f t="shared" si="36"/>
        <v>0.82</v>
      </c>
      <c r="AJ30" s="360">
        <f t="shared" si="36"/>
        <v>0.82</v>
      </c>
      <c r="AK30" s="361">
        <f t="shared" si="36"/>
        <v>0.82</v>
      </c>
      <c r="AL30" s="360">
        <f t="shared" si="36"/>
        <v>0.82</v>
      </c>
      <c r="AM30" s="360">
        <f t="shared" si="36"/>
        <v>0.82</v>
      </c>
      <c r="AN30" s="360">
        <f t="shared" si="36"/>
        <v>0.82</v>
      </c>
      <c r="AO30" s="360">
        <f t="shared" si="36"/>
        <v>0.82</v>
      </c>
      <c r="AP30" s="360">
        <f t="shared" si="36"/>
        <v>0.82</v>
      </c>
      <c r="AQ30" s="360">
        <f t="shared" si="36"/>
        <v>0.82</v>
      </c>
      <c r="AR30" s="360">
        <f t="shared" si="36"/>
        <v>0.82</v>
      </c>
      <c r="AS30" s="360">
        <f t="shared" si="36"/>
        <v>0.82</v>
      </c>
      <c r="AT30" s="360">
        <f t="shared" si="36"/>
        <v>0.82</v>
      </c>
      <c r="AU30" s="360">
        <f t="shared" si="36"/>
        <v>0.82</v>
      </c>
      <c r="AV30" s="360">
        <f t="shared" si="36"/>
        <v>0.82</v>
      </c>
      <c r="AW30" s="361">
        <f t="shared" si="36"/>
        <v>0.82</v>
      </c>
      <c r="AX30" s="360">
        <f t="shared" si="36"/>
        <v>0.82</v>
      </c>
      <c r="AY30" s="360">
        <f t="shared" si="36"/>
        <v>0.82</v>
      </c>
      <c r="AZ30" s="360">
        <f t="shared" si="36"/>
        <v>0.82</v>
      </c>
      <c r="BA30" s="360">
        <f t="shared" si="36"/>
        <v>0.82</v>
      </c>
      <c r="BB30" s="360">
        <f t="shared" si="36"/>
        <v>0.82</v>
      </c>
      <c r="BC30" s="360">
        <f t="shared" si="36"/>
        <v>0.82</v>
      </c>
      <c r="BD30" s="360">
        <f t="shared" si="36"/>
        <v>0.82</v>
      </c>
      <c r="BE30" s="360">
        <f t="shared" si="36"/>
        <v>0.82</v>
      </c>
      <c r="BF30" s="360">
        <f t="shared" si="36"/>
        <v>0.82</v>
      </c>
      <c r="BG30" s="360">
        <f t="shared" si="36"/>
        <v>0.82</v>
      </c>
      <c r="BH30" s="360">
        <f t="shared" si="36"/>
        <v>0.82</v>
      </c>
      <c r="BI30" s="361">
        <f t="shared" si="36"/>
        <v>0.82</v>
      </c>
      <c r="BJ30" s="360">
        <f t="shared" si="36"/>
        <v>0.82</v>
      </c>
      <c r="BK30" s="360">
        <f t="shared" si="36"/>
        <v>0.82</v>
      </c>
      <c r="BL30" s="360">
        <f t="shared" si="36"/>
        <v>0.82</v>
      </c>
      <c r="BM30" s="360">
        <f t="shared" si="36"/>
        <v>0.82</v>
      </c>
      <c r="BN30" s="360">
        <f t="shared" si="36"/>
        <v>0.82</v>
      </c>
      <c r="BO30" s="360">
        <f t="shared" si="36"/>
        <v>0.82</v>
      </c>
      <c r="BP30" s="360">
        <f t="shared" si="36"/>
        <v>0.82</v>
      </c>
      <c r="BQ30" s="360">
        <f t="shared" si="36"/>
        <v>0.82</v>
      </c>
      <c r="BR30" s="360">
        <f t="shared" si="36"/>
        <v>0.82</v>
      </c>
      <c r="BS30" s="360">
        <f t="shared" si="36"/>
        <v>0.82</v>
      </c>
      <c r="BT30" s="360">
        <f t="shared" si="36"/>
        <v>0.82</v>
      </c>
      <c r="BU30" s="361">
        <f t="shared" si="36"/>
        <v>0.82</v>
      </c>
      <c r="BV30" s="360">
        <f t="shared" si="36"/>
        <v>0.82</v>
      </c>
      <c r="BW30" s="360">
        <f t="shared" si="36"/>
        <v>0.82</v>
      </c>
      <c r="BX30" s="360">
        <f t="shared" si="36"/>
        <v>0.82</v>
      </c>
      <c r="BY30" s="360">
        <f t="shared" si="36"/>
        <v>0.82</v>
      </c>
      <c r="BZ30" s="360">
        <f t="shared" si="36"/>
        <v>0.82</v>
      </c>
      <c r="CA30" s="360">
        <f t="shared" si="36"/>
        <v>0.82</v>
      </c>
      <c r="CB30" s="360">
        <f t="shared" si="36"/>
        <v>0.82</v>
      </c>
      <c r="CC30" s="360">
        <f t="shared" si="36"/>
        <v>0.82</v>
      </c>
      <c r="CD30" s="360">
        <f t="shared" si="36"/>
        <v>0.82</v>
      </c>
      <c r="CE30" s="360">
        <f t="shared" si="36"/>
        <v>0.82</v>
      </c>
      <c r="CF30" s="360">
        <f t="shared" si="36"/>
        <v>0.82</v>
      </c>
      <c r="CG30" s="361">
        <f t="shared" si="36"/>
        <v>0.82</v>
      </c>
      <c r="CH30" s="360">
        <f t="shared" si="36"/>
        <v>0.82</v>
      </c>
      <c r="CI30" s="360">
        <f t="shared" ref="CI30:CS33" si="37">CH30</f>
        <v>0.82</v>
      </c>
      <c r="CJ30" s="360">
        <f t="shared" si="37"/>
        <v>0.82</v>
      </c>
      <c r="CK30" s="360">
        <f t="shared" si="37"/>
        <v>0.82</v>
      </c>
      <c r="CL30" s="360">
        <f t="shared" si="37"/>
        <v>0.82</v>
      </c>
      <c r="CM30" s="360">
        <f t="shared" si="37"/>
        <v>0.82</v>
      </c>
      <c r="CN30" s="360">
        <f t="shared" si="37"/>
        <v>0.82</v>
      </c>
      <c r="CO30" s="360">
        <f t="shared" si="37"/>
        <v>0.82</v>
      </c>
      <c r="CP30" s="360">
        <f t="shared" si="37"/>
        <v>0.82</v>
      </c>
      <c r="CQ30" s="360">
        <f t="shared" si="37"/>
        <v>0.82</v>
      </c>
      <c r="CR30" s="360">
        <f t="shared" si="37"/>
        <v>0.82</v>
      </c>
      <c r="CS30" s="361">
        <f t="shared" si="37"/>
        <v>0.82</v>
      </c>
    </row>
    <row r="31" spans="1:97" s="357" customFormat="1" x14ac:dyDescent="0.25">
      <c r="A31" s="359" t="s">
        <v>118</v>
      </c>
      <c r="N31" s="357">
        <f t="shared" ref="N31:T31" si="38">N11/N$14</f>
        <v>7.6923076923076927E-2</v>
      </c>
      <c r="O31" s="357">
        <f t="shared" si="38"/>
        <v>0.1111111111111111</v>
      </c>
      <c r="P31" s="357">
        <f>P11/P$14</f>
        <v>0.23728813559322035</v>
      </c>
      <c r="Q31" s="357">
        <f t="shared" si="38"/>
        <v>0.14754098360655737</v>
      </c>
      <c r="R31" s="357">
        <f t="shared" si="38"/>
        <v>0.16521739130434782</v>
      </c>
      <c r="S31" s="357">
        <f t="shared" si="38"/>
        <v>0.13157894736842105</v>
      </c>
      <c r="T31" s="357">
        <f t="shared" si="38"/>
        <v>0.11494252873563218</v>
      </c>
      <c r="U31" s="360">
        <v>0.12</v>
      </c>
      <c r="V31" s="360">
        <f t="shared" ref="V31:AK33" si="39">U31</f>
        <v>0.12</v>
      </c>
      <c r="W31" s="360">
        <f t="shared" si="39"/>
        <v>0.12</v>
      </c>
      <c r="X31" s="360">
        <f t="shared" si="39"/>
        <v>0.12</v>
      </c>
      <c r="Y31" s="361">
        <f t="shared" si="39"/>
        <v>0.12</v>
      </c>
      <c r="Z31" s="360">
        <f t="shared" si="39"/>
        <v>0.12</v>
      </c>
      <c r="AA31" s="360">
        <f t="shared" si="39"/>
        <v>0.12</v>
      </c>
      <c r="AB31" s="360">
        <f t="shared" si="39"/>
        <v>0.12</v>
      </c>
      <c r="AC31" s="360">
        <f t="shared" si="39"/>
        <v>0.12</v>
      </c>
      <c r="AD31" s="360">
        <f t="shared" si="39"/>
        <v>0.12</v>
      </c>
      <c r="AE31" s="360">
        <f t="shared" si="39"/>
        <v>0.12</v>
      </c>
      <c r="AF31" s="360">
        <f t="shared" si="39"/>
        <v>0.12</v>
      </c>
      <c r="AG31" s="360">
        <f t="shared" si="39"/>
        <v>0.12</v>
      </c>
      <c r="AH31" s="360">
        <f t="shared" si="39"/>
        <v>0.12</v>
      </c>
      <c r="AI31" s="360">
        <f t="shared" si="39"/>
        <v>0.12</v>
      </c>
      <c r="AJ31" s="360">
        <f t="shared" si="39"/>
        <v>0.12</v>
      </c>
      <c r="AK31" s="361">
        <f t="shared" si="39"/>
        <v>0.12</v>
      </c>
      <c r="AL31" s="360">
        <f t="shared" si="36"/>
        <v>0.12</v>
      </c>
      <c r="AM31" s="360">
        <f t="shared" si="36"/>
        <v>0.12</v>
      </c>
      <c r="AN31" s="360">
        <f t="shared" si="36"/>
        <v>0.12</v>
      </c>
      <c r="AO31" s="360">
        <f t="shared" si="36"/>
        <v>0.12</v>
      </c>
      <c r="AP31" s="360">
        <f t="shared" si="36"/>
        <v>0.12</v>
      </c>
      <c r="AQ31" s="360">
        <f t="shared" si="36"/>
        <v>0.12</v>
      </c>
      <c r="AR31" s="360">
        <f t="shared" si="36"/>
        <v>0.12</v>
      </c>
      <c r="AS31" s="360">
        <f t="shared" si="36"/>
        <v>0.12</v>
      </c>
      <c r="AT31" s="360">
        <f t="shared" si="36"/>
        <v>0.12</v>
      </c>
      <c r="AU31" s="360">
        <f t="shared" si="36"/>
        <v>0.12</v>
      </c>
      <c r="AV31" s="360">
        <f t="shared" si="36"/>
        <v>0.12</v>
      </c>
      <c r="AW31" s="361">
        <f t="shared" si="36"/>
        <v>0.12</v>
      </c>
      <c r="AX31" s="360">
        <f t="shared" si="36"/>
        <v>0.12</v>
      </c>
      <c r="AY31" s="360">
        <f t="shared" si="36"/>
        <v>0.12</v>
      </c>
      <c r="AZ31" s="360">
        <f t="shared" si="36"/>
        <v>0.12</v>
      </c>
      <c r="BA31" s="360">
        <f t="shared" si="36"/>
        <v>0.12</v>
      </c>
      <c r="BB31" s="360">
        <f t="shared" si="36"/>
        <v>0.12</v>
      </c>
      <c r="BC31" s="360">
        <f t="shared" si="36"/>
        <v>0.12</v>
      </c>
      <c r="BD31" s="360">
        <f t="shared" si="36"/>
        <v>0.12</v>
      </c>
      <c r="BE31" s="360">
        <f t="shared" si="36"/>
        <v>0.12</v>
      </c>
      <c r="BF31" s="360">
        <f t="shared" si="36"/>
        <v>0.12</v>
      </c>
      <c r="BG31" s="360">
        <f t="shared" si="36"/>
        <v>0.12</v>
      </c>
      <c r="BH31" s="360">
        <f t="shared" si="36"/>
        <v>0.12</v>
      </c>
      <c r="BI31" s="361">
        <f t="shared" si="36"/>
        <v>0.12</v>
      </c>
      <c r="BJ31" s="360">
        <f t="shared" si="36"/>
        <v>0.12</v>
      </c>
      <c r="BK31" s="360">
        <f t="shared" si="36"/>
        <v>0.12</v>
      </c>
      <c r="BL31" s="360">
        <f t="shared" si="36"/>
        <v>0.12</v>
      </c>
      <c r="BM31" s="360">
        <f t="shared" si="36"/>
        <v>0.12</v>
      </c>
      <c r="BN31" s="360">
        <f t="shared" si="36"/>
        <v>0.12</v>
      </c>
      <c r="BO31" s="360">
        <f t="shared" si="36"/>
        <v>0.12</v>
      </c>
      <c r="BP31" s="360">
        <f t="shared" si="36"/>
        <v>0.12</v>
      </c>
      <c r="BQ31" s="360">
        <f t="shared" si="36"/>
        <v>0.12</v>
      </c>
      <c r="BR31" s="360">
        <f t="shared" si="36"/>
        <v>0.12</v>
      </c>
      <c r="BS31" s="360">
        <f t="shared" si="36"/>
        <v>0.12</v>
      </c>
      <c r="BT31" s="360">
        <f t="shared" si="36"/>
        <v>0.12</v>
      </c>
      <c r="BU31" s="361">
        <f t="shared" si="36"/>
        <v>0.12</v>
      </c>
      <c r="BV31" s="360">
        <f t="shared" si="36"/>
        <v>0.12</v>
      </c>
      <c r="BW31" s="360">
        <f t="shared" si="36"/>
        <v>0.12</v>
      </c>
      <c r="BX31" s="360">
        <f t="shared" si="36"/>
        <v>0.12</v>
      </c>
      <c r="BY31" s="360">
        <f t="shared" si="36"/>
        <v>0.12</v>
      </c>
      <c r="BZ31" s="360">
        <f t="shared" si="36"/>
        <v>0.12</v>
      </c>
      <c r="CA31" s="360">
        <f t="shared" si="36"/>
        <v>0.12</v>
      </c>
      <c r="CB31" s="360">
        <f t="shared" si="36"/>
        <v>0.12</v>
      </c>
      <c r="CC31" s="360">
        <f t="shared" si="36"/>
        <v>0.12</v>
      </c>
      <c r="CD31" s="360">
        <f t="shared" si="36"/>
        <v>0.12</v>
      </c>
      <c r="CE31" s="360">
        <f t="shared" si="36"/>
        <v>0.12</v>
      </c>
      <c r="CF31" s="360">
        <f t="shared" si="36"/>
        <v>0.12</v>
      </c>
      <c r="CG31" s="361">
        <f t="shared" si="36"/>
        <v>0.12</v>
      </c>
      <c r="CH31" s="360">
        <f t="shared" si="36"/>
        <v>0.12</v>
      </c>
      <c r="CI31" s="360">
        <f t="shared" si="37"/>
        <v>0.12</v>
      </c>
      <c r="CJ31" s="360">
        <f t="shared" si="37"/>
        <v>0.12</v>
      </c>
      <c r="CK31" s="360">
        <f t="shared" si="37"/>
        <v>0.12</v>
      </c>
      <c r="CL31" s="360">
        <f t="shared" si="37"/>
        <v>0.12</v>
      </c>
      <c r="CM31" s="360">
        <f t="shared" si="37"/>
        <v>0.12</v>
      </c>
      <c r="CN31" s="360">
        <f t="shared" si="37"/>
        <v>0.12</v>
      </c>
      <c r="CO31" s="360">
        <f t="shared" si="37"/>
        <v>0.12</v>
      </c>
      <c r="CP31" s="360">
        <f t="shared" si="37"/>
        <v>0.12</v>
      </c>
      <c r="CQ31" s="360">
        <f t="shared" si="37"/>
        <v>0.12</v>
      </c>
      <c r="CR31" s="360">
        <f t="shared" si="37"/>
        <v>0.12</v>
      </c>
      <c r="CS31" s="361">
        <f t="shared" si="37"/>
        <v>0.12</v>
      </c>
    </row>
    <row r="32" spans="1:97" s="357" customFormat="1" x14ac:dyDescent="0.25">
      <c r="A32" s="359" t="s">
        <v>119</v>
      </c>
      <c r="N32" s="357">
        <f t="shared" ref="N32:T32" si="40">N12/N$14</f>
        <v>0</v>
      </c>
      <c r="O32" s="357">
        <f t="shared" si="40"/>
        <v>0</v>
      </c>
      <c r="P32" s="357">
        <f t="shared" si="40"/>
        <v>5.0847457627118647E-2</v>
      </c>
      <c r="Q32" s="357">
        <f t="shared" si="40"/>
        <v>1.6393442622950821E-2</v>
      </c>
      <c r="R32" s="357">
        <f t="shared" si="40"/>
        <v>5.2173913043478258E-2</v>
      </c>
      <c r="S32" s="357">
        <f t="shared" si="40"/>
        <v>3.9473684210526314E-2</v>
      </c>
      <c r="T32" s="357">
        <f t="shared" si="40"/>
        <v>2.2988505747126436E-2</v>
      </c>
      <c r="U32" s="360">
        <v>0.04</v>
      </c>
      <c r="V32" s="360">
        <f t="shared" si="39"/>
        <v>0.04</v>
      </c>
      <c r="W32" s="360">
        <f t="shared" ref="W32:CH33" si="41">V32</f>
        <v>0.04</v>
      </c>
      <c r="X32" s="360">
        <f t="shared" si="41"/>
        <v>0.04</v>
      </c>
      <c r="Y32" s="361">
        <f t="shared" si="41"/>
        <v>0.04</v>
      </c>
      <c r="Z32" s="360">
        <f t="shared" si="41"/>
        <v>0.04</v>
      </c>
      <c r="AA32" s="360">
        <f t="shared" si="41"/>
        <v>0.04</v>
      </c>
      <c r="AB32" s="360">
        <f t="shared" si="41"/>
        <v>0.04</v>
      </c>
      <c r="AC32" s="360">
        <f t="shared" si="41"/>
        <v>0.04</v>
      </c>
      <c r="AD32" s="360">
        <f t="shared" si="41"/>
        <v>0.04</v>
      </c>
      <c r="AE32" s="360">
        <f t="shared" si="41"/>
        <v>0.04</v>
      </c>
      <c r="AF32" s="360">
        <f t="shared" si="41"/>
        <v>0.04</v>
      </c>
      <c r="AG32" s="360">
        <f t="shared" si="41"/>
        <v>0.04</v>
      </c>
      <c r="AH32" s="360">
        <f t="shared" si="41"/>
        <v>0.04</v>
      </c>
      <c r="AI32" s="360">
        <f t="shared" si="41"/>
        <v>0.04</v>
      </c>
      <c r="AJ32" s="360">
        <f t="shared" si="41"/>
        <v>0.04</v>
      </c>
      <c r="AK32" s="361">
        <f t="shared" si="41"/>
        <v>0.04</v>
      </c>
      <c r="AL32" s="360">
        <f t="shared" si="41"/>
        <v>0.04</v>
      </c>
      <c r="AM32" s="360">
        <f t="shared" si="41"/>
        <v>0.04</v>
      </c>
      <c r="AN32" s="360">
        <f t="shared" si="41"/>
        <v>0.04</v>
      </c>
      <c r="AO32" s="360">
        <f t="shared" si="41"/>
        <v>0.04</v>
      </c>
      <c r="AP32" s="360">
        <f t="shared" si="41"/>
        <v>0.04</v>
      </c>
      <c r="AQ32" s="360">
        <f t="shared" si="41"/>
        <v>0.04</v>
      </c>
      <c r="AR32" s="360">
        <f t="shared" si="41"/>
        <v>0.04</v>
      </c>
      <c r="AS32" s="360">
        <f t="shared" si="41"/>
        <v>0.04</v>
      </c>
      <c r="AT32" s="360">
        <f t="shared" si="41"/>
        <v>0.04</v>
      </c>
      <c r="AU32" s="360">
        <f t="shared" si="41"/>
        <v>0.04</v>
      </c>
      <c r="AV32" s="360">
        <f t="shared" si="41"/>
        <v>0.04</v>
      </c>
      <c r="AW32" s="361">
        <f t="shared" si="41"/>
        <v>0.04</v>
      </c>
      <c r="AX32" s="360">
        <f t="shared" si="41"/>
        <v>0.04</v>
      </c>
      <c r="AY32" s="360">
        <f t="shared" si="41"/>
        <v>0.04</v>
      </c>
      <c r="AZ32" s="360">
        <f t="shared" si="41"/>
        <v>0.04</v>
      </c>
      <c r="BA32" s="360">
        <f t="shared" si="41"/>
        <v>0.04</v>
      </c>
      <c r="BB32" s="360">
        <f t="shared" si="41"/>
        <v>0.04</v>
      </c>
      <c r="BC32" s="360">
        <f t="shared" si="41"/>
        <v>0.04</v>
      </c>
      <c r="BD32" s="360">
        <f t="shared" si="41"/>
        <v>0.04</v>
      </c>
      <c r="BE32" s="360">
        <f t="shared" si="41"/>
        <v>0.04</v>
      </c>
      <c r="BF32" s="360">
        <f t="shared" si="41"/>
        <v>0.04</v>
      </c>
      <c r="BG32" s="360">
        <f t="shared" si="41"/>
        <v>0.04</v>
      </c>
      <c r="BH32" s="360">
        <f t="shared" si="41"/>
        <v>0.04</v>
      </c>
      <c r="BI32" s="361">
        <f t="shared" si="41"/>
        <v>0.04</v>
      </c>
      <c r="BJ32" s="360">
        <f t="shared" si="41"/>
        <v>0.04</v>
      </c>
      <c r="BK32" s="360">
        <f t="shared" si="41"/>
        <v>0.04</v>
      </c>
      <c r="BL32" s="360">
        <f t="shared" si="41"/>
        <v>0.04</v>
      </c>
      <c r="BM32" s="360">
        <f t="shared" si="41"/>
        <v>0.04</v>
      </c>
      <c r="BN32" s="360">
        <f t="shared" si="41"/>
        <v>0.04</v>
      </c>
      <c r="BO32" s="360">
        <f t="shared" si="41"/>
        <v>0.04</v>
      </c>
      <c r="BP32" s="360">
        <f t="shared" si="41"/>
        <v>0.04</v>
      </c>
      <c r="BQ32" s="360">
        <f t="shared" si="41"/>
        <v>0.04</v>
      </c>
      <c r="BR32" s="360">
        <f t="shared" si="41"/>
        <v>0.04</v>
      </c>
      <c r="BS32" s="360">
        <f t="shared" si="41"/>
        <v>0.04</v>
      </c>
      <c r="BT32" s="360">
        <f t="shared" si="41"/>
        <v>0.04</v>
      </c>
      <c r="BU32" s="361">
        <f t="shared" si="41"/>
        <v>0.04</v>
      </c>
      <c r="BV32" s="360">
        <f t="shared" si="41"/>
        <v>0.04</v>
      </c>
      <c r="BW32" s="360">
        <f t="shared" si="41"/>
        <v>0.04</v>
      </c>
      <c r="BX32" s="360">
        <f t="shared" si="41"/>
        <v>0.04</v>
      </c>
      <c r="BY32" s="360">
        <f t="shared" si="41"/>
        <v>0.04</v>
      </c>
      <c r="BZ32" s="360">
        <f t="shared" si="41"/>
        <v>0.04</v>
      </c>
      <c r="CA32" s="360">
        <f t="shared" si="41"/>
        <v>0.04</v>
      </c>
      <c r="CB32" s="360">
        <f t="shared" si="41"/>
        <v>0.04</v>
      </c>
      <c r="CC32" s="360">
        <f t="shared" si="41"/>
        <v>0.04</v>
      </c>
      <c r="CD32" s="360">
        <f t="shared" si="41"/>
        <v>0.04</v>
      </c>
      <c r="CE32" s="360">
        <f t="shared" si="41"/>
        <v>0.04</v>
      </c>
      <c r="CF32" s="360">
        <f t="shared" si="41"/>
        <v>0.04</v>
      </c>
      <c r="CG32" s="361">
        <f t="shared" si="41"/>
        <v>0.04</v>
      </c>
      <c r="CH32" s="360">
        <f t="shared" si="41"/>
        <v>0.04</v>
      </c>
      <c r="CI32" s="360">
        <f t="shared" si="37"/>
        <v>0.04</v>
      </c>
      <c r="CJ32" s="360">
        <f t="shared" si="37"/>
        <v>0.04</v>
      </c>
      <c r="CK32" s="360">
        <f t="shared" si="37"/>
        <v>0.04</v>
      </c>
      <c r="CL32" s="360">
        <f t="shared" si="37"/>
        <v>0.04</v>
      </c>
      <c r="CM32" s="360">
        <f t="shared" si="37"/>
        <v>0.04</v>
      </c>
      <c r="CN32" s="360">
        <f t="shared" si="37"/>
        <v>0.04</v>
      </c>
      <c r="CO32" s="360">
        <f t="shared" si="37"/>
        <v>0.04</v>
      </c>
      <c r="CP32" s="360">
        <f t="shared" si="37"/>
        <v>0.04</v>
      </c>
      <c r="CQ32" s="360">
        <f t="shared" si="37"/>
        <v>0.04</v>
      </c>
      <c r="CR32" s="360">
        <f t="shared" si="37"/>
        <v>0.04</v>
      </c>
      <c r="CS32" s="361">
        <f t="shared" si="37"/>
        <v>0.04</v>
      </c>
    </row>
    <row r="33" spans="1:97" s="357" customFormat="1" x14ac:dyDescent="0.25">
      <c r="A33" s="359" t="s">
        <v>120</v>
      </c>
      <c r="N33" s="357">
        <f t="shared" ref="N33:T33" si="42">N13/N$14</f>
        <v>0</v>
      </c>
      <c r="O33" s="357">
        <f t="shared" si="42"/>
        <v>0</v>
      </c>
      <c r="P33" s="357">
        <f t="shared" si="42"/>
        <v>3.3898305084745763E-2</v>
      </c>
      <c r="Q33" s="357">
        <f t="shared" si="42"/>
        <v>3.2786885245901641E-2</v>
      </c>
      <c r="R33" s="357">
        <f t="shared" si="42"/>
        <v>1.7391304347826087E-2</v>
      </c>
      <c r="S33" s="357">
        <f t="shared" si="42"/>
        <v>1.9736842105263157E-2</v>
      </c>
      <c r="T33" s="357">
        <f t="shared" si="42"/>
        <v>2.2988505747126436E-2</v>
      </c>
      <c r="U33" s="360">
        <f>1-SUM(U30:U32)</f>
        <v>2.0000000000000018E-2</v>
      </c>
      <c r="V33" s="360">
        <f t="shared" si="39"/>
        <v>2.0000000000000018E-2</v>
      </c>
      <c r="W33" s="360">
        <f t="shared" si="41"/>
        <v>2.0000000000000018E-2</v>
      </c>
      <c r="X33" s="360">
        <f t="shared" si="41"/>
        <v>2.0000000000000018E-2</v>
      </c>
      <c r="Y33" s="361">
        <f t="shared" si="41"/>
        <v>2.0000000000000018E-2</v>
      </c>
      <c r="Z33" s="360">
        <f t="shared" si="41"/>
        <v>2.0000000000000018E-2</v>
      </c>
      <c r="AA33" s="360">
        <f t="shared" si="41"/>
        <v>2.0000000000000018E-2</v>
      </c>
      <c r="AB33" s="360">
        <f t="shared" si="41"/>
        <v>2.0000000000000018E-2</v>
      </c>
      <c r="AC33" s="360">
        <f t="shared" si="41"/>
        <v>2.0000000000000018E-2</v>
      </c>
      <c r="AD33" s="360">
        <f t="shared" si="41"/>
        <v>2.0000000000000018E-2</v>
      </c>
      <c r="AE33" s="360">
        <f t="shared" si="41"/>
        <v>2.0000000000000018E-2</v>
      </c>
      <c r="AF33" s="360">
        <f t="shared" si="41"/>
        <v>2.0000000000000018E-2</v>
      </c>
      <c r="AG33" s="360">
        <f t="shared" si="41"/>
        <v>2.0000000000000018E-2</v>
      </c>
      <c r="AH33" s="360">
        <f t="shared" si="41"/>
        <v>2.0000000000000018E-2</v>
      </c>
      <c r="AI33" s="360">
        <f t="shared" si="41"/>
        <v>2.0000000000000018E-2</v>
      </c>
      <c r="AJ33" s="360">
        <f t="shared" si="41"/>
        <v>2.0000000000000018E-2</v>
      </c>
      <c r="AK33" s="361">
        <f t="shared" si="41"/>
        <v>2.0000000000000018E-2</v>
      </c>
      <c r="AL33" s="360">
        <f t="shared" si="41"/>
        <v>2.0000000000000018E-2</v>
      </c>
      <c r="AM33" s="360">
        <f t="shared" si="41"/>
        <v>2.0000000000000018E-2</v>
      </c>
      <c r="AN33" s="360">
        <f t="shared" si="41"/>
        <v>2.0000000000000018E-2</v>
      </c>
      <c r="AO33" s="360">
        <f t="shared" si="41"/>
        <v>2.0000000000000018E-2</v>
      </c>
      <c r="AP33" s="360">
        <f t="shared" si="41"/>
        <v>2.0000000000000018E-2</v>
      </c>
      <c r="AQ33" s="360">
        <f t="shared" si="41"/>
        <v>2.0000000000000018E-2</v>
      </c>
      <c r="AR33" s="360">
        <f t="shared" si="41"/>
        <v>2.0000000000000018E-2</v>
      </c>
      <c r="AS33" s="360">
        <f t="shared" si="41"/>
        <v>2.0000000000000018E-2</v>
      </c>
      <c r="AT33" s="360">
        <f t="shared" si="41"/>
        <v>2.0000000000000018E-2</v>
      </c>
      <c r="AU33" s="360">
        <f t="shared" si="41"/>
        <v>2.0000000000000018E-2</v>
      </c>
      <c r="AV33" s="360">
        <f t="shared" si="41"/>
        <v>2.0000000000000018E-2</v>
      </c>
      <c r="AW33" s="361">
        <f t="shared" si="41"/>
        <v>2.0000000000000018E-2</v>
      </c>
      <c r="AX33" s="360">
        <f t="shared" si="41"/>
        <v>2.0000000000000018E-2</v>
      </c>
      <c r="AY33" s="360">
        <f t="shared" si="41"/>
        <v>2.0000000000000018E-2</v>
      </c>
      <c r="AZ33" s="360">
        <f t="shared" si="41"/>
        <v>2.0000000000000018E-2</v>
      </c>
      <c r="BA33" s="360">
        <f t="shared" si="41"/>
        <v>2.0000000000000018E-2</v>
      </c>
      <c r="BB33" s="360">
        <f t="shared" si="41"/>
        <v>2.0000000000000018E-2</v>
      </c>
      <c r="BC33" s="360">
        <f t="shared" si="41"/>
        <v>2.0000000000000018E-2</v>
      </c>
      <c r="BD33" s="360">
        <f t="shared" si="41"/>
        <v>2.0000000000000018E-2</v>
      </c>
      <c r="BE33" s="360">
        <f t="shared" si="41"/>
        <v>2.0000000000000018E-2</v>
      </c>
      <c r="BF33" s="360">
        <f t="shared" si="41"/>
        <v>2.0000000000000018E-2</v>
      </c>
      <c r="BG33" s="360">
        <f t="shared" si="41"/>
        <v>2.0000000000000018E-2</v>
      </c>
      <c r="BH33" s="360">
        <f t="shared" si="41"/>
        <v>2.0000000000000018E-2</v>
      </c>
      <c r="BI33" s="361">
        <f t="shared" si="41"/>
        <v>2.0000000000000018E-2</v>
      </c>
      <c r="BJ33" s="360">
        <f t="shared" si="41"/>
        <v>2.0000000000000018E-2</v>
      </c>
      <c r="BK33" s="360">
        <f t="shared" si="41"/>
        <v>2.0000000000000018E-2</v>
      </c>
      <c r="BL33" s="360">
        <f t="shared" si="41"/>
        <v>2.0000000000000018E-2</v>
      </c>
      <c r="BM33" s="360">
        <f t="shared" si="41"/>
        <v>2.0000000000000018E-2</v>
      </c>
      <c r="BN33" s="360">
        <f t="shared" si="41"/>
        <v>2.0000000000000018E-2</v>
      </c>
      <c r="BO33" s="360">
        <f t="shared" si="41"/>
        <v>2.0000000000000018E-2</v>
      </c>
      <c r="BP33" s="360">
        <f t="shared" si="41"/>
        <v>2.0000000000000018E-2</v>
      </c>
      <c r="BQ33" s="360">
        <f t="shared" si="41"/>
        <v>2.0000000000000018E-2</v>
      </c>
      <c r="BR33" s="360">
        <f t="shared" si="41"/>
        <v>2.0000000000000018E-2</v>
      </c>
      <c r="BS33" s="360">
        <f t="shared" si="41"/>
        <v>2.0000000000000018E-2</v>
      </c>
      <c r="BT33" s="360">
        <f t="shared" si="41"/>
        <v>2.0000000000000018E-2</v>
      </c>
      <c r="BU33" s="361">
        <f t="shared" si="41"/>
        <v>2.0000000000000018E-2</v>
      </c>
      <c r="BV33" s="360">
        <f t="shared" si="41"/>
        <v>2.0000000000000018E-2</v>
      </c>
      <c r="BW33" s="360">
        <f t="shared" si="41"/>
        <v>2.0000000000000018E-2</v>
      </c>
      <c r="BX33" s="360">
        <f t="shared" si="41"/>
        <v>2.0000000000000018E-2</v>
      </c>
      <c r="BY33" s="360">
        <f t="shared" si="41"/>
        <v>2.0000000000000018E-2</v>
      </c>
      <c r="BZ33" s="360">
        <f t="shared" si="41"/>
        <v>2.0000000000000018E-2</v>
      </c>
      <c r="CA33" s="360">
        <f t="shared" si="41"/>
        <v>2.0000000000000018E-2</v>
      </c>
      <c r="CB33" s="360">
        <f t="shared" si="41"/>
        <v>2.0000000000000018E-2</v>
      </c>
      <c r="CC33" s="360">
        <f t="shared" si="41"/>
        <v>2.0000000000000018E-2</v>
      </c>
      <c r="CD33" s="360">
        <f t="shared" si="41"/>
        <v>2.0000000000000018E-2</v>
      </c>
      <c r="CE33" s="360">
        <f t="shared" si="41"/>
        <v>2.0000000000000018E-2</v>
      </c>
      <c r="CF33" s="360">
        <f t="shared" si="41"/>
        <v>2.0000000000000018E-2</v>
      </c>
      <c r="CG33" s="361">
        <f t="shared" si="41"/>
        <v>2.0000000000000018E-2</v>
      </c>
      <c r="CH33" s="360">
        <f t="shared" si="41"/>
        <v>2.0000000000000018E-2</v>
      </c>
      <c r="CI33" s="360">
        <f t="shared" si="37"/>
        <v>2.0000000000000018E-2</v>
      </c>
      <c r="CJ33" s="360">
        <f t="shared" si="37"/>
        <v>2.0000000000000018E-2</v>
      </c>
      <c r="CK33" s="360">
        <f t="shared" si="37"/>
        <v>2.0000000000000018E-2</v>
      </c>
      <c r="CL33" s="360">
        <f t="shared" si="37"/>
        <v>2.0000000000000018E-2</v>
      </c>
      <c r="CM33" s="360">
        <f t="shared" si="37"/>
        <v>2.0000000000000018E-2</v>
      </c>
      <c r="CN33" s="360">
        <f t="shared" si="37"/>
        <v>2.0000000000000018E-2</v>
      </c>
      <c r="CO33" s="360">
        <f t="shared" si="37"/>
        <v>2.0000000000000018E-2</v>
      </c>
      <c r="CP33" s="360">
        <f t="shared" si="37"/>
        <v>2.0000000000000018E-2</v>
      </c>
      <c r="CQ33" s="360">
        <f t="shared" si="37"/>
        <v>2.0000000000000018E-2</v>
      </c>
      <c r="CR33" s="360">
        <f t="shared" si="37"/>
        <v>2.0000000000000018E-2</v>
      </c>
      <c r="CS33" s="361">
        <f t="shared" si="37"/>
        <v>2.0000000000000018E-2</v>
      </c>
    </row>
    <row r="34" spans="1:97" s="1" customFormat="1" x14ac:dyDescent="0.25">
      <c r="A34" s="294" t="s">
        <v>95</v>
      </c>
      <c r="N34" s="299"/>
      <c r="O34" s="299"/>
      <c r="P34" s="299"/>
      <c r="Q34" s="299"/>
      <c r="R34" s="299"/>
      <c r="S34" s="299"/>
      <c r="T34" s="299"/>
      <c r="Y34" s="301"/>
      <c r="AK34" s="301"/>
      <c r="AW34" s="301"/>
      <c r="BI34" s="301"/>
      <c r="BU34" s="301"/>
      <c r="CG34" s="301"/>
      <c r="CS34" s="301"/>
    </row>
    <row r="36" spans="1:97" x14ac:dyDescent="0.25">
      <c r="A36" s="354" t="s">
        <v>125</v>
      </c>
    </row>
    <row r="37" spans="1:97" s="367" customFormat="1" x14ac:dyDescent="0.25">
      <c r="A37" s="366" t="s">
        <v>128</v>
      </c>
      <c r="U37" s="368">
        <v>2E-3</v>
      </c>
      <c r="V37" s="368">
        <v>3.0000000000000001E-3</v>
      </c>
      <c r="W37" s="368">
        <v>3.0000000000000001E-3</v>
      </c>
      <c r="X37" s="368">
        <v>3.0000000000000001E-3</v>
      </c>
      <c r="Y37" s="369">
        <v>4.0000000000000001E-3</v>
      </c>
      <c r="Z37" s="368">
        <v>3.0000000000000001E-3</v>
      </c>
      <c r="AA37" s="368">
        <v>3.0000000000000001E-3</v>
      </c>
      <c r="AB37" s="368">
        <v>3.0000000000000001E-3</v>
      </c>
      <c r="AC37" s="368">
        <v>3.5000000000000001E-3</v>
      </c>
      <c r="AD37" s="368">
        <v>3.5000000000000001E-3</v>
      </c>
      <c r="AE37" s="368">
        <v>3.5000000000000001E-3</v>
      </c>
      <c r="AF37" s="368">
        <v>3.5000000000000001E-3</v>
      </c>
      <c r="AG37" s="368">
        <v>3.5000000000000001E-3</v>
      </c>
      <c r="AH37" s="368">
        <v>3.5000000000000001E-3</v>
      </c>
      <c r="AI37" s="368">
        <v>3.5000000000000001E-3</v>
      </c>
      <c r="AJ37" s="368">
        <v>3.5000000000000001E-3</v>
      </c>
      <c r="AK37" s="369">
        <v>3.5000000000000001E-3</v>
      </c>
      <c r="AL37" s="368">
        <v>3.0000000000000001E-3</v>
      </c>
      <c r="AM37" s="368">
        <v>3.0000000000000001E-3</v>
      </c>
      <c r="AN37" s="368">
        <v>3.0000000000000001E-3</v>
      </c>
      <c r="AO37" s="368">
        <v>3.0000000000000001E-3</v>
      </c>
      <c r="AP37" s="368">
        <v>3.0000000000000001E-3</v>
      </c>
      <c r="AQ37" s="368">
        <v>3.0000000000000001E-3</v>
      </c>
      <c r="AR37" s="368">
        <v>3.0000000000000001E-3</v>
      </c>
      <c r="AS37" s="368">
        <v>3.0000000000000001E-3</v>
      </c>
      <c r="AT37" s="368">
        <v>3.0000000000000001E-3</v>
      </c>
      <c r="AU37" s="368">
        <v>3.0000000000000001E-3</v>
      </c>
      <c r="AV37" s="368">
        <v>3.0000000000000001E-3</v>
      </c>
      <c r="AW37" s="369">
        <v>3.0000000000000001E-3</v>
      </c>
      <c r="AX37" s="368">
        <v>3.0000000000000001E-3</v>
      </c>
      <c r="AY37" s="368">
        <v>3.0000000000000001E-3</v>
      </c>
      <c r="AZ37" s="368">
        <v>3.0000000000000001E-3</v>
      </c>
      <c r="BA37" s="368">
        <v>3.0000000000000001E-3</v>
      </c>
      <c r="BB37" s="368">
        <v>3.0000000000000001E-3</v>
      </c>
      <c r="BC37" s="368">
        <v>3.0000000000000001E-3</v>
      </c>
      <c r="BD37" s="368">
        <v>3.0000000000000001E-3</v>
      </c>
      <c r="BE37" s="368">
        <v>3.0000000000000001E-3</v>
      </c>
      <c r="BF37" s="368">
        <v>3.0000000000000001E-3</v>
      </c>
      <c r="BG37" s="368">
        <v>3.0000000000000001E-3</v>
      </c>
      <c r="BH37" s="368">
        <v>3.0000000000000001E-3</v>
      </c>
      <c r="BI37" s="369">
        <v>3.0000000000000001E-3</v>
      </c>
      <c r="BJ37" s="368">
        <v>3.0000000000000001E-3</v>
      </c>
      <c r="BK37" s="368">
        <v>3.0000000000000001E-3</v>
      </c>
      <c r="BL37" s="368">
        <v>3.0000000000000001E-3</v>
      </c>
      <c r="BM37" s="368">
        <v>3.0000000000000001E-3</v>
      </c>
      <c r="BN37" s="368">
        <v>3.0000000000000001E-3</v>
      </c>
      <c r="BO37" s="368">
        <v>3.0000000000000001E-3</v>
      </c>
      <c r="BP37" s="368">
        <v>3.0000000000000001E-3</v>
      </c>
      <c r="BQ37" s="368">
        <v>3.0000000000000001E-3</v>
      </c>
      <c r="BR37" s="368">
        <v>3.0000000000000001E-3</v>
      </c>
      <c r="BS37" s="368">
        <v>3.0000000000000001E-3</v>
      </c>
      <c r="BT37" s="368">
        <v>3.0000000000000001E-3</v>
      </c>
      <c r="BU37" s="369">
        <v>3.0000000000000001E-3</v>
      </c>
      <c r="BV37" s="368">
        <v>3.0000000000000001E-3</v>
      </c>
      <c r="BW37" s="368">
        <v>3.0000000000000001E-3</v>
      </c>
      <c r="BX37" s="368">
        <v>3.0000000000000001E-3</v>
      </c>
      <c r="BY37" s="368">
        <v>3.0000000000000001E-3</v>
      </c>
      <c r="BZ37" s="368">
        <v>3.0000000000000001E-3</v>
      </c>
      <c r="CA37" s="368">
        <v>3.0000000000000001E-3</v>
      </c>
      <c r="CB37" s="368">
        <v>3.0000000000000001E-3</v>
      </c>
      <c r="CC37" s="368">
        <v>3.0000000000000001E-3</v>
      </c>
      <c r="CD37" s="368">
        <v>3.0000000000000001E-3</v>
      </c>
      <c r="CE37" s="368">
        <v>3.0000000000000001E-3</v>
      </c>
      <c r="CF37" s="368">
        <v>3.0000000000000001E-3</v>
      </c>
      <c r="CG37" s="369">
        <v>3.0000000000000001E-3</v>
      </c>
      <c r="CH37" s="368">
        <v>3.0000000000000001E-3</v>
      </c>
      <c r="CI37" s="368">
        <v>3.0000000000000001E-3</v>
      </c>
      <c r="CJ37" s="368">
        <v>3.0000000000000001E-3</v>
      </c>
      <c r="CK37" s="368">
        <v>3.0000000000000001E-3</v>
      </c>
      <c r="CL37" s="368">
        <v>3.0000000000000001E-3</v>
      </c>
      <c r="CM37" s="368">
        <v>3.0000000000000001E-3</v>
      </c>
      <c r="CN37" s="368">
        <v>3.0000000000000001E-3</v>
      </c>
      <c r="CO37" s="368">
        <v>3.0000000000000001E-3</v>
      </c>
      <c r="CP37" s="368">
        <v>3.0000000000000001E-3</v>
      </c>
      <c r="CQ37" s="368">
        <v>3.0000000000000001E-3</v>
      </c>
      <c r="CR37" s="368">
        <v>3.0000000000000001E-3</v>
      </c>
      <c r="CS37" s="369">
        <v>3.0000000000000001E-3</v>
      </c>
    </row>
    <row r="38" spans="1:97" s="15" customFormat="1" x14ac:dyDescent="0.25">
      <c r="A38" s="295" t="s">
        <v>127</v>
      </c>
      <c r="N38" s="277"/>
      <c r="O38" s="277"/>
      <c r="P38" s="277"/>
      <c r="Q38" s="277"/>
      <c r="R38" s="277"/>
      <c r="S38" s="277"/>
      <c r="T38" s="277"/>
      <c r="U38" s="15">
        <f>ROUND(SUM('Total Agency'!I15:T15)*U37,0)</f>
        <v>9</v>
      </c>
      <c r="V38" s="15">
        <f>ROUND(SUM('Total Agency'!J15:U15)*V37,0)</f>
        <v>16</v>
      </c>
      <c r="W38" s="15">
        <f>ROUND(SUM('Total Agency'!K15:V15)*W37,0)</f>
        <v>19</v>
      </c>
      <c r="X38" s="15">
        <f>ROUND(SUM('Total Agency'!L15:W15)*X37,0)</f>
        <v>23</v>
      </c>
      <c r="Y38" s="96">
        <f>ROUND(SUM('Total Agency'!M15:X15)*Y37,0)</f>
        <v>36</v>
      </c>
      <c r="Z38" s="15">
        <f>ROUND(SUM('Total Agency'!N15:Y15)*Z37,0)</f>
        <v>31</v>
      </c>
      <c r="AA38" s="15">
        <f>ROUND(SUM('Total Agency'!O15:Z15)*AA37,0)</f>
        <v>32</v>
      </c>
      <c r="AB38" s="15">
        <f>ROUND(SUM('Total Agency'!P15:AA15)*AB37,0)</f>
        <v>32</v>
      </c>
      <c r="AC38" s="15">
        <f>ROUND(SUM('Total Agency'!Q15:AB15)*AC37,0)</f>
        <v>39</v>
      </c>
      <c r="AD38" s="15">
        <f>ROUND(SUM('Total Agency'!R15:AC15)*AD37,0)</f>
        <v>41</v>
      </c>
      <c r="AE38" s="15">
        <f>ROUND(SUM('Total Agency'!S15:AD15)*AE37,0)</f>
        <v>44</v>
      </c>
      <c r="AF38" s="15">
        <f>ROUND(SUM('Total Agency'!T15:AE15)*AF37,0)</f>
        <v>46</v>
      </c>
      <c r="AG38" s="15">
        <f>ROUND(SUM('Total Agency'!U15:AF15)*AG37,0)</f>
        <v>46</v>
      </c>
      <c r="AH38" s="15">
        <f>ROUND(SUM('Total Agency'!V15:AG15)*AH37,0)</f>
        <v>48</v>
      </c>
      <c r="AI38" s="15">
        <f>ROUND(SUM('Total Agency'!W15:AH15)*AI37,0)</f>
        <v>49</v>
      </c>
      <c r="AJ38" s="15">
        <f>ROUND(SUM('Total Agency'!X15:AI15)*AJ37,0)</f>
        <v>50</v>
      </c>
      <c r="AK38" s="96">
        <f>ROUND(SUM('Total Agency'!Y15:AJ15)*AK37,0)</f>
        <v>50</v>
      </c>
      <c r="AL38" s="15">
        <f>ROUND(SUM('Total Agency'!Z15:AK15)*AL37,0)</f>
        <v>44</v>
      </c>
      <c r="AM38" s="15">
        <f>ROUND(SUM('Total Agency'!AA15:AL15)*AM37,0)</f>
        <v>45</v>
      </c>
      <c r="AN38" s="15">
        <f>ROUND(SUM('Total Agency'!AB15:AM15)*AN37,0)</f>
        <v>45</v>
      </c>
      <c r="AO38" s="15">
        <f>ROUND(SUM('Total Agency'!AC15:AN15)*AO37,0)</f>
        <v>47</v>
      </c>
      <c r="AP38" s="15">
        <f>ROUND(SUM('Total Agency'!AD15:AO15)*AP37,0)</f>
        <v>48</v>
      </c>
      <c r="AQ38" s="15">
        <f>ROUND(SUM('Total Agency'!AE15:AP15)*AQ37,0)</f>
        <v>49</v>
      </c>
      <c r="AR38" s="15">
        <f>ROUND(SUM('Total Agency'!AF15:AQ15)*AR37,0)</f>
        <v>50</v>
      </c>
      <c r="AS38" s="15">
        <f>ROUND(SUM('Total Agency'!AG15:AR15)*AS37,0)</f>
        <v>51</v>
      </c>
      <c r="AT38" s="15">
        <f>ROUND(SUM('Total Agency'!AH15:AS15)*AT37,0)</f>
        <v>52</v>
      </c>
      <c r="AU38" s="15">
        <f>ROUND(SUM('Total Agency'!AI15:AT15)*AU37,0)</f>
        <v>53</v>
      </c>
      <c r="AV38" s="15">
        <f>ROUND(SUM('Total Agency'!AJ15:AU15)*AV37,0)</f>
        <v>54</v>
      </c>
      <c r="AW38" s="96">
        <f>ROUND(SUM('Total Agency'!AK15:AV15)*AW37,0)</f>
        <v>55</v>
      </c>
      <c r="AX38" s="15">
        <f>ROUND(SUM('Total Agency'!AL15:AW15)*AX37,0)</f>
        <v>56</v>
      </c>
      <c r="AY38" s="15">
        <f>ROUND(SUM('Total Agency'!AM15:AX15)*AY37,0)</f>
        <v>56</v>
      </c>
      <c r="AZ38" s="15">
        <f>ROUND(SUM('Total Agency'!AN15:AY15)*AZ37,0)</f>
        <v>56</v>
      </c>
      <c r="BA38" s="15">
        <f>ROUND(SUM('Total Agency'!AO15:AZ15)*BA37,0)</f>
        <v>58</v>
      </c>
      <c r="BB38" s="15">
        <f>ROUND(SUM('Total Agency'!AP15:BA15)*BB37,0)</f>
        <v>59</v>
      </c>
      <c r="BC38" s="15">
        <f>ROUND(SUM('Total Agency'!AQ15:BB15)*BC37,0)</f>
        <v>60</v>
      </c>
      <c r="BD38" s="15">
        <f>ROUND(SUM('Total Agency'!AR15:BC15)*BD37,0)</f>
        <v>61</v>
      </c>
      <c r="BE38" s="15">
        <f>ROUND(SUM('Total Agency'!AS15:BD15)*BE37,0)</f>
        <v>63</v>
      </c>
      <c r="BF38" s="15">
        <f>ROUND(SUM('Total Agency'!AT15:BE15)*BF37,0)</f>
        <v>64</v>
      </c>
      <c r="BG38" s="15">
        <f>ROUND(SUM('Total Agency'!AU15:BF15)*BG37,0)</f>
        <v>65</v>
      </c>
      <c r="BH38" s="15">
        <f>ROUND(SUM('Total Agency'!AV15:BG15)*BH37,0)</f>
        <v>67</v>
      </c>
      <c r="BI38" s="96">
        <f>ROUND(SUM('Total Agency'!AW15:BH15)*BI37,0)</f>
        <v>68</v>
      </c>
      <c r="BJ38" s="15">
        <f>ROUND(SUM('Total Agency'!AX15:BI15)*BJ37,0)</f>
        <v>69</v>
      </c>
      <c r="BK38" s="15">
        <f>ROUND(SUM('Total Agency'!AY15:BJ15)*BK37,0)</f>
        <v>69</v>
      </c>
      <c r="BL38" s="15">
        <f>ROUND(SUM('Total Agency'!AZ15:BK15)*BL37,0)</f>
        <v>70</v>
      </c>
      <c r="BM38" s="15">
        <f>ROUND(SUM('Total Agency'!BA15:BL15)*BM37,0)</f>
        <v>71</v>
      </c>
      <c r="BN38" s="15">
        <f>ROUND(SUM('Total Agency'!BB15:BM15)*BN37,0)</f>
        <v>72</v>
      </c>
      <c r="BO38" s="15">
        <f>ROUND(SUM('Total Agency'!BC15:BN15)*BO37,0)</f>
        <v>73</v>
      </c>
      <c r="BP38" s="15">
        <f>ROUND(SUM('Total Agency'!BD15:BO15)*BP37,0)</f>
        <v>74</v>
      </c>
      <c r="BQ38" s="15">
        <f>ROUND(SUM('Total Agency'!BE15:BP15)*BQ37,0)</f>
        <v>74</v>
      </c>
      <c r="BR38" s="15">
        <f>ROUND(SUM('Total Agency'!BF15:BQ15)*BR37,0)</f>
        <v>75</v>
      </c>
      <c r="BS38" s="15">
        <f>ROUND(SUM('Total Agency'!BG15:BR15)*BS37,0)</f>
        <v>76</v>
      </c>
      <c r="BT38" s="15">
        <f>ROUND(SUM('Total Agency'!BH15:BS15)*BT37,0)</f>
        <v>77</v>
      </c>
      <c r="BU38" s="96">
        <f>ROUND(SUM('Total Agency'!BI15:BT15)*BU37,0)</f>
        <v>77</v>
      </c>
      <c r="BV38" s="15">
        <f>ROUND(SUM('Total Agency'!BJ15:BU15)*BV37,0)</f>
        <v>78</v>
      </c>
      <c r="BW38" s="15">
        <f>ROUND(SUM('Total Agency'!BK15:BV15)*BW37,0)</f>
        <v>78</v>
      </c>
      <c r="BX38" s="15">
        <f>ROUND(SUM('Total Agency'!BL15:BW15)*BX37,0)</f>
        <v>78</v>
      </c>
      <c r="BY38" s="15">
        <f>ROUND(SUM('Total Agency'!BM15:BX15)*BY37,0)</f>
        <v>79</v>
      </c>
      <c r="BZ38" s="15">
        <f>ROUND(SUM('Total Agency'!BN15:BY15)*BZ37,0)</f>
        <v>80</v>
      </c>
      <c r="CA38" s="15">
        <f>ROUND(SUM('Total Agency'!BO15:BZ15)*CA37,0)</f>
        <v>81</v>
      </c>
      <c r="CB38" s="15">
        <f>ROUND(SUM('Total Agency'!BP15:CA15)*CB37,0)</f>
        <v>82</v>
      </c>
      <c r="CC38" s="15">
        <f>ROUND(SUM('Total Agency'!BQ15:CB15)*CC37,0)</f>
        <v>83</v>
      </c>
      <c r="CD38" s="15">
        <f>ROUND(SUM('Total Agency'!BR15:CC15)*CD37,0)</f>
        <v>84</v>
      </c>
      <c r="CE38" s="15">
        <f>ROUND(SUM('Total Agency'!BS15:CD15)*CE37,0)</f>
        <v>85</v>
      </c>
      <c r="CF38" s="15">
        <f>ROUND(SUM('Total Agency'!BT15:CE15)*CF37,0)</f>
        <v>86</v>
      </c>
      <c r="CG38" s="96">
        <f>ROUND(SUM('Total Agency'!BU15:CF15)*CG37,0)</f>
        <v>87</v>
      </c>
      <c r="CH38" s="15">
        <f>ROUND(SUM('Total Agency'!BV15:CG15)*CH37,0)</f>
        <v>88</v>
      </c>
      <c r="CI38" s="15">
        <f>ROUND(SUM('Total Agency'!BW15:CH15)*CI37,0)</f>
        <v>89</v>
      </c>
      <c r="CJ38" s="15">
        <f>ROUND(SUM('Total Agency'!BX15:CI15)*CJ37,0)</f>
        <v>89</v>
      </c>
      <c r="CK38" s="15">
        <f>ROUND(SUM('Total Agency'!BY15:CJ15)*CK37,0)</f>
        <v>90</v>
      </c>
      <c r="CL38" s="15">
        <f>ROUND(SUM('Total Agency'!BZ15:CK15)*CL37,0)</f>
        <v>91</v>
      </c>
      <c r="CM38" s="15">
        <f>ROUND(SUM('Total Agency'!CA15:CL15)*CM37,0)</f>
        <v>93</v>
      </c>
      <c r="CN38" s="15">
        <f>ROUND(SUM('Total Agency'!CB15:CM15)*CN37,0)</f>
        <v>94</v>
      </c>
      <c r="CO38" s="15">
        <f>ROUND(SUM('Total Agency'!CC15:CN15)*CO37,0)</f>
        <v>95</v>
      </c>
      <c r="CP38" s="15">
        <f>ROUND(SUM('Total Agency'!CD15:CO15)*CP37,0)</f>
        <v>96</v>
      </c>
      <c r="CQ38" s="15">
        <f>ROUND(SUM('Total Agency'!CE15:CP15)*CQ37,0)</f>
        <v>98</v>
      </c>
      <c r="CR38" s="15">
        <f>ROUND(SUM('Total Agency'!CF15:CQ15)*CR37,0)</f>
        <v>99</v>
      </c>
      <c r="CS38" s="96">
        <f>ROUND(SUM('Total Agency'!CG15:CR15)*CS37,0)</f>
        <v>100</v>
      </c>
    </row>
    <row r="39" spans="1:97" s="15" customFormat="1" x14ac:dyDescent="0.25">
      <c r="A39" s="295"/>
      <c r="N39" s="277"/>
      <c r="O39" s="277"/>
      <c r="P39" s="277"/>
      <c r="Q39" s="277"/>
      <c r="R39" s="277"/>
      <c r="S39" s="277"/>
      <c r="T39" s="277"/>
      <c r="Y39" s="96"/>
      <c r="AK39" s="96"/>
      <c r="AW39" s="96"/>
      <c r="BI39" s="96"/>
      <c r="BU39" s="96"/>
      <c r="CG39" s="96"/>
      <c r="CS39" s="96"/>
    </row>
    <row r="40" spans="1:97" s="15" customFormat="1" x14ac:dyDescent="0.25">
      <c r="A40" s="295" t="s">
        <v>130</v>
      </c>
      <c r="N40" s="277"/>
      <c r="O40" s="277"/>
      <c r="P40" s="277"/>
      <c r="Q40" s="277"/>
      <c r="R40" s="277"/>
      <c r="S40" s="277"/>
      <c r="T40" s="277"/>
      <c r="U40" s="15">
        <f>ROUND((U$44-U$38)*U47,0)</f>
        <v>7</v>
      </c>
      <c r="V40" s="15">
        <f t="shared" ref="V40:CG40" si="43">ROUND((V$44-V$38)*V47,0)</f>
        <v>12</v>
      </c>
      <c r="W40" s="15">
        <f t="shared" si="43"/>
        <v>24</v>
      </c>
      <c r="X40" s="15">
        <f t="shared" si="43"/>
        <v>11</v>
      </c>
      <c r="Y40" s="96">
        <f t="shared" si="43"/>
        <v>6</v>
      </c>
      <c r="Z40" s="15">
        <f t="shared" si="43"/>
        <v>13</v>
      </c>
      <c r="AA40" s="15">
        <f>ROUND((AA$44-AA$38)*AA47,0)</f>
        <v>20</v>
      </c>
      <c r="AB40" s="15">
        <f>ROUND((AB$44-AB$38)*AB47,0)</f>
        <v>24</v>
      </c>
      <c r="AC40" s="15">
        <f t="shared" si="43"/>
        <v>43</v>
      </c>
      <c r="AD40" s="15">
        <f t="shared" si="43"/>
        <v>12</v>
      </c>
      <c r="AE40" s="15">
        <f t="shared" si="43"/>
        <v>24</v>
      </c>
      <c r="AF40" s="15">
        <f t="shared" si="43"/>
        <v>39</v>
      </c>
      <c r="AG40" s="15">
        <f t="shared" si="43"/>
        <v>11</v>
      </c>
      <c r="AH40" s="15">
        <f t="shared" si="43"/>
        <v>28</v>
      </c>
      <c r="AI40" s="15">
        <f t="shared" si="43"/>
        <v>55</v>
      </c>
      <c r="AJ40" s="15">
        <f t="shared" si="43"/>
        <v>17</v>
      </c>
      <c r="AK40" s="96">
        <f t="shared" si="43"/>
        <v>23</v>
      </c>
      <c r="AL40" s="15">
        <f t="shared" si="43"/>
        <v>3</v>
      </c>
      <c r="AM40" s="15">
        <f t="shared" si="43"/>
        <v>13</v>
      </c>
      <c r="AN40" s="15">
        <f t="shared" si="43"/>
        <v>15</v>
      </c>
      <c r="AO40" s="15">
        <f t="shared" si="43"/>
        <v>16</v>
      </c>
      <c r="AP40" s="15">
        <f t="shared" si="43"/>
        <v>8</v>
      </c>
      <c r="AQ40" s="15">
        <f t="shared" si="43"/>
        <v>9</v>
      </c>
      <c r="AR40" s="15">
        <f t="shared" si="43"/>
        <v>13</v>
      </c>
      <c r="AS40" s="15">
        <f t="shared" si="43"/>
        <v>9</v>
      </c>
      <c r="AT40" s="15">
        <f t="shared" si="43"/>
        <v>12</v>
      </c>
      <c r="AU40" s="15">
        <f t="shared" si="43"/>
        <v>18</v>
      </c>
      <c r="AV40" s="15">
        <f t="shared" si="43"/>
        <v>13</v>
      </c>
      <c r="AW40" s="96">
        <f t="shared" si="43"/>
        <v>14</v>
      </c>
      <c r="AX40" s="15">
        <f t="shared" si="43"/>
        <v>39</v>
      </c>
      <c r="AY40" s="15">
        <f t="shared" si="43"/>
        <v>26</v>
      </c>
      <c r="AZ40" s="15">
        <f t="shared" si="43"/>
        <v>16</v>
      </c>
      <c r="BA40" s="15">
        <f t="shared" si="43"/>
        <v>27</v>
      </c>
      <c r="BB40" s="15">
        <f t="shared" si="43"/>
        <v>8</v>
      </c>
      <c r="BC40" s="15">
        <f t="shared" si="43"/>
        <v>9</v>
      </c>
      <c r="BD40" s="15">
        <f t="shared" si="43"/>
        <v>26</v>
      </c>
      <c r="BE40" s="15">
        <f t="shared" si="43"/>
        <v>11</v>
      </c>
      <c r="BF40" s="15">
        <f t="shared" si="43"/>
        <v>14</v>
      </c>
      <c r="BG40" s="15">
        <f t="shared" si="43"/>
        <v>35</v>
      </c>
      <c r="BH40" s="15">
        <f t="shared" si="43"/>
        <v>16</v>
      </c>
      <c r="BI40" s="96">
        <f t="shared" si="43"/>
        <v>18</v>
      </c>
      <c r="BJ40" s="15">
        <f t="shared" si="43"/>
        <v>22</v>
      </c>
      <c r="BK40" s="15">
        <f t="shared" si="43"/>
        <v>20</v>
      </c>
      <c r="BL40" s="15">
        <f t="shared" si="43"/>
        <v>20</v>
      </c>
      <c r="BM40" s="15">
        <f t="shared" si="43"/>
        <v>15</v>
      </c>
      <c r="BN40" s="15">
        <f t="shared" si="43"/>
        <v>11</v>
      </c>
      <c r="BO40" s="15">
        <f t="shared" si="43"/>
        <v>13</v>
      </c>
      <c r="BP40" s="15">
        <f t="shared" si="43"/>
        <v>12</v>
      </c>
      <c r="BQ40" s="15">
        <f t="shared" si="43"/>
        <v>15</v>
      </c>
      <c r="BR40" s="15">
        <f t="shared" si="43"/>
        <v>18</v>
      </c>
      <c r="BS40" s="15">
        <f t="shared" si="43"/>
        <v>18</v>
      </c>
      <c r="BT40" s="15">
        <f t="shared" si="43"/>
        <v>20</v>
      </c>
      <c r="BU40" s="96">
        <f t="shared" si="43"/>
        <v>22</v>
      </c>
      <c r="BV40" s="15">
        <f t="shared" si="43"/>
        <v>42</v>
      </c>
      <c r="BW40" s="15">
        <f t="shared" si="43"/>
        <v>23</v>
      </c>
      <c r="BX40" s="15">
        <f t="shared" si="43"/>
        <v>23</v>
      </c>
      <c r="BY40" s="15">
        <f t="shared" si="43"/>
        <v>42</v>
      </c>
      <c r="BZ40" s="15">
        <f t="shared" si="43"/>
        <v>13</v>
      </c>
      <c r="CA40" s="15">
        <f t="shared" si="43"/>
        <v>15</v>
      </c>
      <c r="CB40" s="15">
        <f t="shared" si="43"/>
        <v>38</v>
      </c>
      <c r="CC40" s="15">
        <f t="shared" si="43"/>
        <v>17</v>
      </c>
      <c r="CD40" s="15">
        <f t="shared" si="43"/>
        <v>20</v>
      </c>
      <c r="CE40" s="15">
        <f t="shared" si="43"/>
        <v>48</v>
      </c>
      <c r="CF40" s="15">
        <f t="shared" si="43"/>
        <v>22</v>
      </c>
      <c r="CG40" s="96">
        <f t="shared" si="43"/>
        <v>24</v>
      </c>
      <c r="CH40" s="15">
        <f t="shared" ref="CH40:CS40" si="44">ROUND((CH$44-CH$38)*CH47,0)</f>
        <v>61</v>
      </c>
      <c r="CI40" s="15">
        <f t="shared" si="44"/>
        <v>26</v>
      </c>
      <c r="CJ40" s="15">
        <f t="shared" si="44"/>
        <v>26</v>
      </c>
      <c r="CK40" s="15">
        <f t="shared" si="44"/>
        <v>47</v>
      </c>
      <c r="CL40" s="15">
        <f t="shared" si="44"/>
        <v>15</v>
      </c>
      <c r="CM40" s="15">
        <f t="shared" si="44"/>
        <v>17</v>
      </c>
      <c r="CN40" s="15">
        <f t="shared" si="44"/>
        <v>43</v>
      </c>
      <c r="CO40" s="15">
        <f t="shared" si="44"/>
        <v>20</v>
      </c>
      <c r="CP40" s="15">
        <f t="shared" si="44"/>
        <v>23</v>
      </c>
      <c r="CQ40" s="15">
        <f t="shared" si="44"/>
        <v>55</v>
      </c>
      <c r="CR40" s="15">
        <f t="shared" si="44"/>
        <v>26</v>
      </c>
      <c r="CS40" s="96">
        <f t="shared" si="44"/>
        <v>28</v>
      </c>
    </row>
    <row r="41" spans="1:97" s="15" customFormat="1" x14ac:dyDescent="0.25">
      <c r="A41" s="295" t="s">
        <v>131</v>
      </c>
      <c r="N41" s="277"/>
      <c r="O41" s="277"/>
      <c r="P41" s="277"/>
      <c r="Q41" s="277"/>
      <c r="R41" s="277"/>
      <c r="S41" s="277"/>
      <c r="T41" s="277"/>
      <c r="U41" s="15">
        <f>ROUND((U$44-U$38)*U48,0)</f>
        <v>2</v>
      </c>
      <c r="V41" s="15">
        <f t="shared" ref="V41:CG41" si="45">ROUND((V$44-V$38)*V48,0)</f>
        <v>3</v>
      </c>
      <c r="W41" s="15">
        <f t="shared" si="45"/>
        <v>6</v>
      </c>
      <c r="X41" s="15">
        <f t="shared" si="45"/>
        <v>3</v>
      </c>
      <c r="Y41" s="96">
        <f t="shared" si="45"/>
        <v>1</v>
      </c>
      <c r="Z41" s="15">
        <f t="shared" si="45"/>
        <v>6</v>
      </c>
      <c r="AA41" s="15">
        <f>ROUND((AA$44-AA$38)*AA48,0)</f>
        <v>5</v>
      </c>
      <c r="AB41" s="15">
        <f t="shared" si="45"/>
        <v>6</v>
      </c>
      <c r="AC41" s="15">
        <f t="shared" si="45"/>
        <v>11</v>
      </c>
      <c r="AD41" s="15">
        <f t="shared" si="45"/>
        <v>5</v>
      </c>
      <c r="AE41" s="15">
        <f t="shared" si="45"/>
        <v>10</v>
      </c>
      <c r="AF41" s="15">
        <f t="shared" si="45"/>
        <v>17</v>
      </c>
      <c r="AG41" s="15">
        <f t="shared" si="45"/>
        <v>5</v>
      </c>
      <c r="AH41" s="15">
        <f t="shared" si="45"/>
        <v>12</v>
      </c>
      <c r="AI41" s="15">
        <f t="shared" si="45"/>
        <v>24</v>
      </c>
      <c r="AJ41" s="15">
        <f t="shared" si="45"/>
        <v>7</v>
      </c>
      <c r="AK41" s="96">
        <f t="shared" si="45"/>
        <v>10</v>
      </c>
      <c r="AL41" s="15">
        <f t="shared" si="45"/>
        <v>8</v>
      </c>
      <c r="AM41" s="15">
        <f t="shared" si="45"/>
        <v>20</v>
      </c>
      <c r="AN41" s="15">
        <f t="shared" si="45"/>
        <v>22</v>
      </c>
      <c r="AO41" s="15">
        <f t="shared" si="45"/>
        <v>24</v>
      </c>
      <c r="AP41" s="15">
        <f t="shared" si="45"/>
        <v>11</v>
      </c>
      <c r="AQ41" s="15">
        <f t="shared" si="45"/>
        <v>13</v>
      </c>
      <c r="AR41" s="15">
        <f t="shared" si="45"/>
        <v>20</v>
      </c>
      <c r="AS41" s="15">
        <f t="shared" si="45"/>
        <v>14</v>
      </c>
      <c r="AT41" s="15">
        <f t="shared" si="45"/>
        <v>18</v>
      </c>
      <c r="AU41" s="15">
        <f t="shared" si="45"/>
        <v>27</v>
      </c>
      <c r="AV41" s="15">
        <f t="shared" si="45"/>
        <v>19</v>
      </c>
      <c r="AW41" s="96">
        <f t="shared" si="45"/>
        <v>21</v>
      </c>
      <c r="AX41" s="15">
        <f t="shared" si="45"/>
        <v>16</v>
      </c>
      <c r="AY41" s="15">
        <f t="shared" si="45"/>
        <v>11</v>
      </c>
      <c r="AZ41" s="15">
        <f t="shared" si="45"/>
        <v>24</v>
      </c>
      <c r="BA41" s="15">
        <f t="shared" si="45"/>
        <v>40</v>
      </c>
      <c r="BB41" s="15">
        <f t="shared" si="45"/>
        <v>11</v>
      </c>
      <c r="BC41" s="15">
        <f t="shared" si="45"/>
        <v>14</v>
      </c>
      <c r="BD41" s="15">
        <f t="shared" si="45"/>
        <v>39</v>
      </c>
      <c r="BE41" s="15">
        <f t="shared" si="45"/>
        <v>17</v>
      </c>
      <c r="BF41" s="15">
        <f t="shared" si="45"/>
        <v>21</v>
      </c>
      <c r="BG41" s="15">
        <f t="shared" si="45"/>
        <v>53</v>
      </c>
      <c r="BH41" s="15">
        <f t="shared" si="45"/>
        <v>25</v>
      </c>
      <c r="BI41" s="96">
        <f t="shared" si="45"/>
        <v>26</v>
      </c>
      <c r="BJ41" s="15">
        <f t="shared" si="45"/>
        <v>9</v>
      </c>
      <c r="BK41" s="15">
        <f t="shared" si="45"/>
        <v>30</v>
      </c>
      <c r="BL41" s="15">
        <f t="shared" si="45"/>
        <v>30</v>
      </c>
      <c r="BM41" s="15">
        <f t="shared" si="45"/>
        <v>22</v>
      </c>
      <c r="BN41" s="15">
        <f t="shared" si="45"/>
        <v>17</v>
      </c>
      <c r="BO41" s="15">
        <f t="shared" si="45"/>
        <v>19</v>
      </c>
      <c r="BP41" s="15">
        <f t="shared" si="45"/>
        <v>19</v>
      </c>
      <c r="BQ41" s="15">
        <f t="shared" si="45"/>
        <v>23</v>
      </c>
      <c r="BR41" s="15">
        <f t="shared" si="45"/>
        <v>27</v>
      </c>
      <c r="BS41" s="15">
        <f t="shared" si="45"/>
        <v>27</v>
      </c>
      <c r="BT41" s="15">
        <f t="shared" si="45"/>
        <v>30</v>
      </c>
      <c r="BU41" s="96">
        <f t="shared" si="45"/>
        <v>33</v>
      </c>
      <c r="BV41" s="15">
        <f t="shared" si="45"/>
        <v>36</v>
      </c>
      <c r="BW41" s="15">
        <f t="shared" si="45"/>
        <v>35</v>
      </c>
      <c r="BX41" s="15">
        <f t="shared" si="45"/>
        <v>35</v>
      </c>
      <c r="BY41" s="15">
        <f t="shared" si="45"/>
        <v>62</v>
      </c>
      <c r="BZ41" s="15">
        <f t="shared" si="45"/>
        <v>20</v>
      </c>
      <c r="CA41" s="15">
        <f t="shared" si="45"/>
        <v>22</v>
      </c>
      <c r="CB41" s="15">
        <f t="shared" si="45"/>
        <v>56</v>
      </c>
      <c r="CC41" s="15">
        <f t="shared" si="45"/>
        <v>25</v>
      </c>
      <c r="CD41" s="15">
        <f t="shared" si="45"/>
        <v>30</v>
      </c>
      <c r="CE41" s="15">
        <f t="shared" si="45"/>
        <v>71</v>
      </c>
      <c r="CF41" s="15">
        <f t="shared" si="45"/>
        <v>34</v>
      </c>
      <c r="CG41" s="96">
        <f t="shared" si="45"/>
        <v>36</v>
      </c>
      <c r="CH41" s="15">
        <f t="shared" ref="CH41:CS41" si="46">ROUND((CH$44-CH$38)*CH48,0)</f>
        <v>27</v>
      </c>
      <c r="CI41" s="15">
        <f t="shared" si="46"/>
        <v>38</v>
      </c>
      <c r="CJ41" s="15">
        <f t="shared" si="46"/>
        <v>39</v>
      </c>
      <c r="CK41" s="15">
        <f t="shared" si="46"/>
        <v>70</v>
      </c>
      <c r="CL41" s="15">
        <f t="shared" si="46"/>
        <v>22</v>
      </c>
      <c r="CM41" s="15">
        <f t="shared" si="46"/>
        <v>25</v>
      </c>
      <c r="CN41" s="15">
        <f t="shared" si="46"/>
        <v>65</v>
      </c>
      <c r="CO41" s="15">
        <f t="shared" si="46"/>
        <v>29</v>
      </c>
      <c r="CP41" s="15">
        <f t="shared" si="46"/>
        <v>35</v>
      </c>
      <c r="CQ41" s="15">
        <f t="shared" si="46"/>
        <v>82</v>
      </c>
      <c r="CR41" s="15">
        <f t="shared" si="46"/>
        <v>39</v>
      </c>
      <c r="CS41" s="96">
        <f t="shared" si="46"/>
        <v>41</v>
      </c>
    </row>
    <row r="42" spans="1:97" s="15" customFormat="1" x14ac:dyDescent="0.25">
      <c r="A42" s="295" t="s">
        <v>132</v>
      </c>
      <c r="N42" s="277"/>
      <c r="O42" s="277"/>
      <c r="P42" s="277"/>
      <c r="Q42" s="277"/>
      <c r="R42" s="277"/>
      <c r="S42" s="277"/>
      <c r="T42" s="277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6">
        <f t="shared" si="47"/>
        <v>0</v>
      </c>
      <c r="Z42" s="15">
        <f t="shared" si="47"/>
        <v>6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6">
        <f t="shared" si="47"/>
        <v>0</v>
      </c>
      <c r="AL42" s="15">
        <f t="shared" si="47"/>
        <v>8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6">
        <f t="shared" si="47"/>
        <v>0</v>
      </c>
      <c r="AX42" s="15">
        <f t="shared" si="47"/>
        <v>16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6">
        <f t="shared" si="47"/>
        <v>0</v>
      </c>
      <c r="BJ42" s="15">
        <f t="shared" si="47"/>
        <v>9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6">
        <f t="shared" si="47"/>
        <v>0</v>
      </c>
      <c r="BV42" s="15">
        <f t="shared" si="47"/>
        <v>24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6">
        <f t="shared" si="47"/>
        <v>0</v>
      </c>
      <c r="CH42" s="15">
        <f t="shared" ref="CH42:CS42" si="48">ROUND((CH$44-CH$38)*CH49,0)</f>
        <v>27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6">
        <f t="shared" si="48"/>
        <v>0</v>
      </c>
    </row>
    <row r="43" spans="1:97" s="15" customFormat="1" x14ac:dyDescent="0.25">
      <c r="A43" s="295" t="s">
        <v>134</v>
      </c>
      <c r="N43" s="277"/>
      <c r="O43" s="277"/>
      <c r="P43" s="277"/>
      <c r="Q43" s="277"/>
      <c r="R43" s="277"/>
      <c r="S43" s="277"/>
      <c r="T43" s="277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6">
        <f t="shared" si="49"/>
        <v>0</v>
      </c>
      <c r="Z43" s="15">
        <f t="shared" si="49"/>
        <v>6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6">
        <f t="shared" si="49"/>
        <v>0</v>
      </c>
      <c r="AL43" s="15">
        <f t="shared" si="49"/>
        <v>8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6">
        <f t="shared" si="49"/>
        <v>0</v>
      </c>
      <c r="AX43" s="15">
        <f t="shared" si="49"/>
        <v>8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6">
        <f t="shared" si="49"/>
        <v>0</v>
      </c>
      <c r="BJ43" s="15">
        <f t="shared" si="49"/>
        <v>4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6">
        <f t="shared" si="49"/>
        <v>0</v>
      </c>
      <c r="BV43" s="15">
        <f t="shared" si="49"/>
        <v>18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6">
        <f t="shared" si="49"/>
        <v>0</v>
      </c>
      <c r="CH43" s="15">
        <f t="shared" ref="CH43:CS43" si="50">ROUND((CH$44-CH$38)*CH50,0)</f>
        <v>20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6">
        <f t="shared" si="50"/>
        <v>0</v>
      </c>
    </row>
    <row r="44" spans="1:97" s="1" customFormat="1" x14ac:dyDescent="0.25">
      <c r="A44" s="355" t="s">
        <v>95</v>
      </c>
      <c r="N44" s="375"/>
      <c r="O44" s="375"/>
      <c r="P44" s="375"/>
      <c r="Q44" s="375"/>
      <c r="R44" s="375"/>
      <c r="S44" s="375"/>
      <c r="T44" s="376">
        <f>'Total Agency'!T9</f>
        <v>23.759999999999998</v>
      </c>
      <c r="U44" s="16">
        <f>'Total Agency'!U9</f>
        <v>17.7744</v>
      </c>
      <c r="V44" s="16">
        <f>'Total Agency'!V9</f>
        <v>31.046656000000006</v>
      </c>
      <c r="W44" s="16">
        <f>'Total Agency'!W9</f>
        <v>48.82843416</v>
      </c>
      <c r="X44" s="16">
        <f>'Total Agency'!X9</f>
        <v>36.339618012000003</v>
      </c>
      <c r="Y44" s="97">
        <f>'Total Agency'!Y9</f>
        <v>43.307295577800005</v>
      </c>
      <c r="Z44" s="16">
        <f>'Total Agency'!Z9</f>
        <v>62.58910257761201</v>
      </c>
      <c r="AA44" s="16">
        <f>'Total Agency'!AA9</f>
        <v>57.216546567807526</v>
      </c>
      <c r="AB44" s="16">
        <f>'Total Agency'!AB9</f>
        <v>62.180629437613916</v>
      </c>
      <c r="AC44" s="16">
        <f>'Total Agency'!AC9</f>
        <v>92.435333584820867</v>
      </c>
      <c r="AD44" s="16">
        <f>'Total Agency'!AD9</f>
        <v>57.62837284702276</v>
      </c>
      <c r="AE44" s="16">
        <f>'Total Agency'!AE9</f>
        <v>78.428592056905273</v>
      </c>
      <c r="AF44" s="16">
        <f>'Total Agency'!AF9</f>
        <v>101.77458377421846</v>
      </c>
      <c r="AG44" s="16">
        <f>'Total Agency'!AG9</f>
        <v>61.056917253874133</v>
      </c>
      <c r="AH44" s="16">
        <f>'Total Agency'!AH9</f>
        <v>88.12052945915886</v>
      </c>
      <c r="AI44" s="16">
        <f>'Total Agency'!AI9</f>
        <v>127.34926835440008</v>
      </c>
      <c r="AJ44" s="16">
        <f>'Total Agency'!AJ9</f>
        <v>74.896323399849678</v>
      </c>
      <c r="AK44" s="97">
        <f>'Total Agency'!AK9</f>
        <v>82.861668565230701</v>
      </c>
      <c r="AL44" s="16">
        <f>'Total Agency'!AL9</f>
        <v>72.156128426397061</v>
      </c>
      <c r="AM44" s="16">
        <f>'Total Agency'!AM9</f>
        <v>77.585076965882251</v>
      </c>
      <c r="AN44" s="16">
        <f>'Total Agency'!AN9</f>
        <v>81.555293098881236</v>
      </c>
      <c r="AO44" s="16">
        <f>'Total Agency'!AO9</f>
        <v>87.090908707393538</v>
      </c>
      <c r="AP44" s="16">
        <f>'Total Agency'!AP9</f>
        <v>66.913135558419498</v>
      </c>
      <c r="AQ44" s="16">
        <f>'Total Agency'!AQ9</f>
        <v>70.369644552973597</v>
      </c>
      <c r="AR44" s="16">
        <f>'Total Agency'!AR9</f>
        <v>82.760485395840249</v>
      </c>
      <c r="AS44" s="16">
        <f>'Total Agency'!AS9</f>
        <v>74.694540370559992</v>
      </c>
      <c r="AT44" s="16">
        <f>'Total Agency'!AT9</f>
        <v>81.199682806755931</v>
      </c>
      <c r="AU44" s="16">
        <f>'Total Agency'!AU9</f>
        <v>97.203154053513771</v>
      </c>
      <c r="AV44" s="16">
        <f>'Total Agency'!AV9</f>
        <v>86.289392907854761</v>
      </c>
      <c r="AW44" s="97">
        <f>'Total Agency'!AW9</f>
        <v>90.344477192277068</v>
      </c>
      <c r="AX44" s="16">
        <f>'Total Agency'!AX9</f>
        <v>133.87156710045898</v>
      </c>
      <c r="AY44" s="16">
        <f>'Total Agency'!AY9</f>
        <v>93.252847438213763</v>
      </c>
      <c r="AZ44" s="16">
        <f>'Total Agency'!AZ9</f>
        <v>95.459334184804845</v>
      </c>
      <c r="BA44" s="16">
        <f>'Total Agency'!BA9</f>
        <v>125.08747121551076</v>
      </c>
      <c r="BB44" s="16">
        <f>'Total Agency'!BB9</f>
        <v>77.816115765577109</v>
      </c>
      <c r="BC44" s="16">
        <f>'Total Agency'!BC9</f>
        <v>82.99488090442091</v>
      </c>
      <c r="BD44" s="16">
        <f>'Total Agency'!BD9</f>
        <v>125.53210816063103</v>
      </c>
      <c r="BE44" s="16">
        <f>'Total Agency'!BE9</f>
        <v>91.1317984665192</v>
      </c>
      <c r="BF44" s="16">
        <f>'Total Agency'!BF9</f>
        <v>99.472720439401087</v>
      </c>
      <c r="BG44" s="16">
        <f>'Total Agency'!BG9</f>
        <v>152.85364378101889</v>
      </c>
      <c r="BH44" s="16">
        <f>'Total Agency'!BH9</f>
        <v>107.89041748005178</v>
      </c>
      <c r="BI44" s="97">
        <f>'Total Agency'!BI9</f>
        <v>112.12052880125633</v>
      </c>
      <c r="BJ44" s="16">
        <f>'Total Agency'!BJ9</f>
        <v>113.99898579835094</v>
      </c>
      <c r="BK44" s="16">
        <f>'Total Agency'!BK9</f>
        <v>118.50781584754432</v>
      </c>
      <c r="BL44" s="16">
        <f>'Total Agency'!BL9</f>
        <v>120.30027684896407</v>
      </c>
      <c r="BM44" s="16">
        <f>'Total Agency'!BM9</f>
        <v>107.34099840640715</v>
      </c>
      <c r="BN44" s="16">
        <f>'Total Agency'!BN9</f>
        <v>100.68022880638333</v>
      </c>
      <c r="BO44" s="16">
        <f>'Total Agency'!BO9</f>
        <v>105.15666362070071</v>
      </c>
      <c r="BP44" s="16">
        <f>'Total Agency'!BP9</f>
        <v>104.89436438097735</v>
      </c>
      <c r="BQ44" s="16">
        <f>'Total Agency'!BQ9</f>
        <v>112.67913798485935</v>
      </c>
      <c r="BR44" s="16">
        <f>'Total Agency'!BR9</f>
        <v>120.29828893047346</v>
      </c>
      <c r="BS44" s="16">
        <f>'Total Agency'!BS9</f>
        <v>121.54080016429927</v>
      </c>
      <c r="BT44" s="16">
        <f>'Total Agency'!BT9</f>
        <v>127.31298981203685</v>
      </c>
      <c r="BU44" s="97">
        <f>'Total Agency'!BU9</f>
        <v>131.48440249834073</v>
      </c>
      <c r="BV44" s="16">
        <f>'Total Agency'!BV9</f>
        <v>199.36100496281205</v>
      </c>
      <c r="BW44" s="16">
        <f>'Total Agency'!BW9</f>
        <v>135.57952805885378</v>
      </c>
      <c r="BX44" s="16">
        <f>'Total Agency'!BX9</f>
        <v>136.43353471812472</v>
      </c>
      <c r="BY44" s="16">
        <f>'Total Agency'!BY9</f>
        <v>182.78686427492383</v>
      </c>
      <c r="BZ44" s="16">
        <f>'Total Agency'!BZ9</f>
        <v>112.82229267071565</v>
      </c>
      <c r="CA44" s="16">
        <f>'Total Agency'!CA9</f>
        <v>117.76080039522753</v>
      </c>
      <c r="CB44" s="16">
        <f>'Total Agency'!CB9</f>
        <v>175.83601825998412</v>
      </c>
      <c r="CC44" s="16">
        <f>'Total Agency'!CC9</f>
        <v>125.3260772754878</v>
      </c>
      <c r="CD44" s="16">
        <f>'Total Agency'!CD9</f>
        <v>134.08370471729555</v>
      </c>
      <c r="CE44" s="16">
        <f>'Total Agency'!CE9</f>
        <v>203.80395117021689</v>
      </c>
      <c r="CF44" s="16">
        <f>'Total Agency'!CF9</f>
        <v>141.90604131153444</v>
      </c>
      <c r="CG44" s="97">
        <f>'Total Agency'!CG9</f>
        <v>146.85965214288632</v>
      </c>
      <c r="CH44" s="16">
        <f>'Total Agency'!CH9</f>
        <v>223.83934836660916</v>
      </c>
      <c r="CI44" s="16">
        <f>'Total Agency'!CI9</f>
        <v>152.91747642270721</v>
      </c>
      <c r="CJ44" s="16">
        <f>'Total Agency'!CJ9</f>
        <v>154.37189884227013</v>
      </c>
      <c r="CK44" s="16">
        <f>'Total Agency'!CK9</f>
        <v>207.382935304809</v>
      </c>
      <c r="CL44" s="16">
        <f>'Total Agency'!CL9</f>
        <v>128.42749384153123</v>
      </c>
      <c r="CM44" s="16">
        <f>'Total Agency'!CM9</f>
        <v>134.64836014997414</v>
      </c>
      <c r="CN44" s="16">
        <f>'Total Agency'!CN9</f>
        <v>201.88931512422872</v>
      </c>
      <c r="CO44" s="16">
        <f>'Total Agency'!CO9</f>
        <v>143.78161728668778</v>
      </c>
      <c r="CP44" s="16">
        <f>'Total Agency'!CP9</f>
        <v>153.8848919112026</v>
      </c>
      <c r="CQ44" s="16">
        <f>'Total Agency'!CQ9</f>
        <v>234.28058817900637</v>
      </c>
      <c r="CR44" s="16">
        <f>'Total Agency'!CR9</f>
        <v>163.19277851962869</v>
      </c>
      <c r="CS44" s="97">
        <f>'Total Agency'!CS9</f>
        <v>169.1020530664162</v>
      </c>
    </row>
    <row r="45" spans="1:97" x14ac:dyDescent="0.25">
      <c r="A45" s="355"/>
      <c r="T45" s="276"/>
      <c r="U45" s="15"/>
      <c r="V45" s="15"/>
      <c r="W45" s="15"/>
      <c r="X45" s="15"/>
      <c r="Y45" s="96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6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6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6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6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6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6"/>
    </row>
    <row r="46" spans="1:97" s="364" customFormat="1" x14ac:dyDescent="0.25">
      <c r="A46" s="362" t="s">
        <v>133</v>
      </c>
      <c r="T46" s="372"/>
      <c r="U46" s="373"/>
      <c r="V46" s="373"/>
      <c r="W46" s="373"/>
      <c r="X46" s="373"/>
      <c r="Y46" s="374"/>
      <c r="Z46" s="373"/>
      <c r="AA46" s="373"/>
      <c r="AB46" s="373"/>
      <c r="AC46" s="373"/>
      <c r="AD46" s="373"/>
      <c r="AE46" s="373"/>
      <c r="AF46" s="373"/>
      <c r="AG46" s="373"/>
      <c r="AH46" s="373"/>
      <c r="AI46" s="373"/>
      <c r="AJ46" s="373"/>
      <c r="AK46" s="374"/>
      <c r="AL46" s="373"/>
      <c r="AM46" s="373"/>
      <c r="AN46" s="373"/>
      <c r="AO46" s="373"/>
      <c r="AP46" s="373"/>
      <c r="AQ46" s="373"/>
      <c r="AR46" s="373"/>
      <c r="AS46" s="373"/>
      <c r="AT46" s="373"/>
      <c r="AU46" s="373"/>
      <c r="AV46" s="373"/>
      <c r="AW46" s="374"/>
      <c r="AX46" s="373"/>
      <c r="AY46" s="373"/>
      <c r="AZ46" s="373"/>
      <c r="BA46" s="373"/>
      <c r="BB46" s="373"/>
      <c r="BC46" s="373"/>
      <c r="BD46" s="373"/>
      <c r="BE46" s="373"/>
      <c r="BF46" s="373"/>
      <c r="BG46" s="373"/>
      <c r="BH46" s="373"/>
      <c r="BI46" s="374"/>
      <c r="BJ46" s="373"/>
      <c r="BK46" s="373"/>
      <c r="BL46" s="373"/>
      <c r="BM46" s="373"/>
      <c r="BN46" s="373"/>
      <c r="BO46" s="373"/>
      <c r="BP46" s="373"/>
      <c r="BQ46" s="373"/>
      <c r="BR46" s="373"/>
      <c r="BS46" s="373"/>
      <c r="BT46" s="373"/>
      <c r="BU46" s="374"/>
      <c r="BV46" s="373"/>
      <c r="BW46" s="373"/>
      <c r="BX46" s="373"/>
      <c r="BY46" s="373"/>
      <c r="BZ46" s="373"/>
      <c r="CA46" s="373"/>
      <c r="CB46" s="373"/>
      <c r="CC46" s="373"/>
      <c r="CD46" s="373"/>
      <c r="CE46" s="373"/>
      <c r="CF46" s="373"/>
      <c r="CG46" s="374"/>
      <c r="CH46" s="373"/>
      <c r="CI46" s="373"/>
      <c r="CJ46" s="373"/>
      <c r="CK46" s="373"/>
      <c r="CL46" s="373"/>
      <c r="CM46" s="373"/>
      <c r="CN46" s="373"/>
      <c r="CO46" s="373"/>
      <c r="CP46" s="373"/>
      <c r="CQ46" s="373"/>
      <c r="CR46" s="373"/>
      <c r="CS46" s="374"/>
    </row>
    <row r="47" spans="1:97" s="357" customFormat="1" x14ac:dyDescent="0.25">
      <c r="A47" s="359" t="s">
        <v>130</v>
      </c>
      <c r="U47" s="360">
        <f t="shared" ref="U47:AZ47" si="51">1-SUM(U48:U50)</f>
        <v>0.8</v>
      </c>
      <c r="V47" s="360">
        <f t="shared" si="51"/>
        <v>0.8</v>
      </c>
      <c r="W47" s="360">
        <f t="shared" si="51"/>
        <v>0.8</v>
      </c>
      <c r="X47" s="360">
        <f t="shared" si="51"/>
        <v>0.8</v>
      </c>
      <c r="Y47" s="361">
        <f t="shared" si="51"/>
        <v>0.8</v>
      </c>
      <c r="Z47" s="360">
        <f t="shared" si="51"/>
        <v>0.39999999999999991</v>
      </c>
      <c r="AA47" s="360">
        <f t="shared" si="51"/>
        <v>0.8</v>
      </c>
      <c r="AB47" s="360">
        <v>0.8</v>
      </c>
      <c r="AC47" s="360">
        <v>0.8</v>
      </c>
      <c r="AD47" s="360">
        <v>0.7</v>
      </c>
      <c r="AE47" s="360">
        <v>0.7</v>
      </c>
      <c r="AF47" s="360">
        <v>0.7</v>
      </c>
      <c r="AG47" s="360">
        <v>0.7</v>
      </c>
      <c r="AH47" s="360">
        <v>0.7</v>
      </c>
      <c r="AI47" s="360">
        <v>0.7</v>
      </c>
      <c r="AJ47" s="360">
        <v>0.7</v>
      </c>
      <c r="AK47" s="361">
        <v>0.7</v>
      </c>
      <c r="AL47" s="360">
        <f t="shared" si="51"/>
        <v>0.10000000000000009</v>
      </c>
      <c r="AM47" s="360">
        <f t="shared" si="51"/>
        <v>0.4</v>
      </c>
      <c r="AN47" s="360">
        <f t="shared" si="51"/>
        <v>0.4</v>
      </c>
      <c r="AO47" s="360">
        <f t="shared" si="51"/>
        <v>0.4</v>
      </c>
      <c r="AP47" s="360">
        <f t="shared" si="51"/>
        <v>0.4</v>
      </c>
      <c r="AQ47" s="360">
        <f t="shared" si="51"/>
        <v>0.4</v>
      </c>
      <c r="AR47" s="360">
        <f t="shared" si="51"/>
        <v>0.4</v>
      </c>
      <c r="AS47" s="360">
        <f t="shared" si="51"/>
        <v>0.4</v>
      </c>
      <c r="AT47" s="360">
        <f t="shared" si="51"/>
        <v>0.4</v>
      </c>
      <c r="AU47" s="360">
        <f t="shared" si="51"/>
        <v>0.4</v>
      </c>
      <c r="AV47" s="360">
        <f t="shared" si="51"/>
        <v>0.4</v>
      </c>
      <c r="AW47" s="361">
        <f t="shared" si="51"/>
        <v>0.4</v>
      </c>
      <c r="AX47" s="360">
        <f t="shared" si="51"/>
        <v>0.5</v>
      </c>
      <c r="AY47" s="360">
        <f t="shared" si="51"/>
        <v>0.7</v>
      </c>
      <c r="AZ47" s="360">
        <f t="shared" si="51"/>
        <v>0.4</v>
      </c>
      <c r="BA47" s="360">
        <f t="shared" ref="BA47:CF47" si="52">1-SUM(BA48:BA50)</f>
        <v>0.4</v>
      </c>
      <c r="BB47" s="360">
        <f t="shared" si="52"/>
        <v>0.4</v>
      </c>
      <c r="BC47" s="360">
        <f t="shared" si="52"/>
        <v>0.4</v>
      </c>
      <c r="BD47" s="360">
        <f t="shared" si="52"/>
        <v>0.4</v>
      </c>
      <c r="BE47" s="360">
        <f t="shared" si="52"/>
        <v>0.4</v>
      </c>
      <c r="BF47" s="360">
        <f t="shared" si="52"/>
        <v>0.4</v>
      </c>
      <c r="BG47" s="360">
        <f t="shared" si="52"/>
        <v>0.4</v>
      </c>
      <c r="BH47" s="360">
        <f t="shared" si="52"/>
        <v>0.4</v>
      </c>
      <c r="BI47" s="361">
        <f t="shared" si="52"/>
        <v>0.4</v>
      </c>
      <c r="BJ47" s="360">
        <f t="shared" si="52"/>
        <v>0.5</v>
      </c>
      <c r="BK47" s="360">
        <f t="shared" si="52"/>
        <v>0.4</v>
      </c>
      <c r="BL47" s="360">
        <f t="shared" si="52"/>
        <v>0.4</v>
      </c>
      <c r="BM47" s="360">
        <f t="shared" si="52"/>
        <v>0.4</v>
      </c>
      <c r="BN47" s="360">
        <f t="shared" si="52"/>
        <v>0.4</v>
      </c>
      <c r="BO47" s="360">
        <f t="shared" si="52"/>
        <v>0.4</v>
      </c>
      <c r="BP47" s="360">
        <f t="shared" si="52"/>
        <v>0.4</v>
      </c>
      <c r="BQ47" s="360">
        <f t="shared" si="52"/>
        <v>0.4</v>
      </c>
      <c r="BR47" s="360">
        <f t="shared" si="52"/>
        <v>0.4</v>
      </c>
      <c r="BS47" s="360">
        <f t="shared" si="52"/>
        <v>0.4</v>
      </c>
      <c r="BT47" s="360">
        <f t="shared" si="52"/>
        <v>0.4</v>
      </c>
      <c r="BU47" s="361">
        <f t="shared" si="52"/>
        <v>0.4</v>
      </c>
      <c r="BV47" s="360">
        <f t="shared" si="52"/>
        <v>0.35</v>
      </c>
      <c r="BW47" s="360">
        <f t="shared" si="52"/>
        <v>0.4</v>
      </c>
      <c r="BX47" s="360">
        <f t="shared" si="52"/>
        <v>0.4</v>
      </c>
      <c r="BY47" s="360">
        <f t="shared" si="52"/>
        <v>0.4</v>
      </c>
      <c r="BZ47" s="360">
        <f t="shared" si="52"/>
        <v>0.4</v>
      </c>
      <c r="CA47" s="360">
        <f t="shared" si="52"/>
        <v>0.4</v>
      </c>
      <c r="CB47" s="360">
        <f t="shared" si="52"/>
        <v>0.4</v>
      </c>
      <c r="CC47" s="360">
        <f t="shared" si="52"/>
        <v>0.4</v>
      </c>
      <c r="CD47" s="360">
        <f t="shared" si="52"/>
        <v>0.4</v>
      </c>
      <c r="CE47" s="360">
        <f t="shared" si="52"/>
        <v>0.4</v>
      </c>
      <c r="CF47" s="360">
        <f t="shared" si="52"/>
        <v>0.4</v>
      </c>
      <c r="CG47" s="361">
        <f t="shared" ref="CG47:CS47" si="53">1-SUM(CG48:CG50)</f>
        <v>0.4</v>
      </c>
      <c r="CH47" s="360">
        <f t="shared" si="53"/>
        <v>0.44999999999999996</v>
      </c>
      <c r="CI47" s="360">
        <f t="shared" si="53"/>
        <v>0.4</v>
      </c>
      <c r="CJ47" s="360">
        <f t="shared" si="53"/>
        <v>0.4</v>
      </c>
      <c r="CK47" s="360">
        <f t="shared" si="53"/>
        <v>0.4</v>
      </c>
      <c r="CL47" s="360">
        <f t="shared" si="53"/>
        <v>0.4</v>
      </c>
      <c r="CM47" s="360">
        <f t="shared" si="53"/>
        <v>0.4</v>
      </c>
      <c r="CN47" s="360">
        <f t="shared" si="53"/>
        <v>0.4</v>
      </c>
      <c r="CO47" s="360">
        <f t="shared" si="53"/>
        <v>0.4</v>
      </c>
      <c r="CP47" s="360">
        <f t="shared" si="53"/>
        <v>0.4</v>
      </c>
      <c r="CQ47" s="360">
        <f t="shared" si="53"/>
        <v>0.4</v>
      </c>
      <c r="CR47" s="360">
        <f t="shared" si="53"/>
        <v>0.4</v>
      </c>
      <c r="CS47" s="361">
        <f t="shared" si="53"/>
        <v>0.4</v>
      </c>
    </row>
    <row r="48" spans="1:97" s="357" customFormat="1" x14ac:dyDescent="0.25">
      <c r="A48" s="359" t="s">
        <v>131</v>
      </c>
      <c r="U48" s="360">
        <v>0.2</v>
      </c>
      <c r="V48" s="360">
        <v>0.2</v>
      </c>
      <c r="W48" s="360">
        <v>0.2</v>
      </c>
      <c r="X48" s="360">
        <v>0.2</v>
      </c>
      <c r="Y48" s="361">
        <v>0.2</v>
      </c>
      <c r="Z48" s="360">
        <v>0.2</v>
      </c>
      <c r="AA48" s="360">
        <v>0.2</v>
      </c>
      <c r="AB48" s="360">
        <v>0.2</v>
      </c>
      <c r="AC48" s="360">
        <v>0.2</v>
      </c>
      <c r="AD48" s="360">
        <v>0.3</v>
      </c>
      <c r="AE48" s="360">
        <v>0.3</v>
      </c>
      <c r="AF48" s="360">
        <v>0.3</v>
      </c>
      <c r="AG48" s="360">
        <v>0.3</v>
      </c>
      <c r="AH48" s="360">
        <v>0.3</v>
      </c>
      <c r="AI48" s="360">
        <v>0.3</v>
      </c>
      <c r="AJ48" s="360">
        <v>0.3</v>
      </c>
      <c r="AK48" s="361">
        <v>0.3</v>
      </c>
      <c r="AL48" s="360">
        <v>0.3</v>
      </c>
      <c r="AM48" s="360">
        <v>0.6</v>
      </c>
      <c r="AN48" s="360">
        <v>0.6</v>
      </c>
      <c r="AO48" s="360">
        <v>0.6</v>
      </c>
      <c r="AP48" s="360">
        <v>0.6</v>
      </c>
      <c r="AQ48" s="360">
        <v>0.6</v>
      </c>
      <c r="AR48" s="360">
        <v>0.6</v>
      </c>
      <c r="AS48" s="360">
        <v>0.6</v>
      </c>
      <c r="AT48" s="360">
        <v>0.6</v>
      </c>
      <c r="AU48" s="360">
        <v>0.6</v>
      </c>
      <c r="AV48" s="360">
        <v>0.6</v>
      </c>
      <c r="AW48" s="361">
        <v>0.6</v>
      </c>
      <c r="AX48" s="360">
        <v>0.2</v>
      </c>
      <c r="AY48" s="360">
        <v>0.3</v>
      </c>
      <c r="AZ48" s="360">
        <v>0.6</v>
      </c>
      <c r="BA48" s="360">
        <v>0.6</v>
      </c>
      <c r="BB48" s="360">
        <v>0.6</v>
      </c>
      <c r="BC48" s="360">
        <v>0.6</v>
      </c>
      <c r="BD48" s="360">
        <v>0.6</v>
      </c>
      <c r="BE48" s="360">
        <v>0.6</v>
      </c>
      <c r="BF48" s="360">
        <v>0.6</v>
      </c>
      <c r="BG48" s="360">
        <v>0.6</v>
      </c>
      <c r="BH48" s="360">
        <v>0.6</v>
      </c>
      <c r="BI48" s="361">
        <v>0.6</v>
      </c>
      <c r="BJ48" s="360">
        <v>0.2</v>
      </c>
      <c r="BK48" s="360">
        <v>0.6</v>
      </c>
      <c r="BL48" s="360">
        <v>0.6</v>
      </c>
      <c r="BM48" s="360">
        <v>0.6</v>
      </c>
      <c r="BN48" s="360">
        <v>0.6</v>
      </c>
      <c r="BO48" s="360">
        <v>0.6</v>
      </c>
      <c r="BP48" s="360">
        <v>0.6</v>
      </c>
      <c r="BQ48" s="360">
        <v>0.6</v>
      </c>
      <c r="BR48" s="360">
        <v>0.6</v>
      </c>
      <c r="BS48" s="360">
        <v>0.6</v>
      </c>
      <c r="BT48" s="360">
        <v>0.6</v>
      </c>
      <c r="BU48" s="361">
        <v>0.6</v>
      </c>
      <c r="BV48" s="360">
        <v>0.3</v>
      </c>
      <c r="BW48" s="360">
        <v>0.6</v>
      </c>
      <c r="BX48" s="360">
        <v>0.6</v>
      </c>
      <c r="BY48" s="360">
        <v>0.6</v>
      </c>
      <c r="BZ48" s="360">
        <v>0.6</v>
      </c>
      <c r="CA48" s="360">
        <v>0.6</v>
      </c>
      <c r="CB48" s="360">
        <v>0.6</v>
      </c>
      <c r="CC48" s="360">
        <v>0.6</v>
      </c>
      <c r="CD48" s="360">
        <v>0.6</v>
      </c>
      <c r="CE48" s="360">
        <v>0.6</v>
      </c>
      <c r="CF48" s="360">
        <v>0.6</v>
      </c>
      <c r="CG48" s="361">
        <v>0.6</v>
      </c>
      <c r="CH48" s="360">
        <v>0.2</v>
      </c>
      <c r="CI48" s="360">
        <v>0.6</v>
      </c>
      <c r="CJ48" s="360">
        <v>0.6</v>
      </c>
      <c r="CK48" s="360">
        <v>0.6</v>
      </c>
      <c r="CL48" s="360">
        <v>0.6</v>
      </c>
      <c r="CM48" s="360">
        <v>0.6</v>
      </c>
      <c r="CN48" s="360">
        <v>0.6</v>
      </c>
      <c r="CO48" s="360">
        <v>0.6</v>
      </c>
      <c r="CP48" s="360">
        <v>0.6</v>
      </c>
      <c r="CQ48" s="360">
        <v>0.6</v>
      </c>
      <c r="CR48" s="360">
        <v>0.6</v>
      </c>
      <c r="CS48" s="361">
        <v>0.6</v>
      </c>
    </row>
    <row r="49" spans="1:97" s="357" customFormat="1" x14ac:dyDescent="0.25">
      <c r="A49" s="359" t="s">
        <v>132</v>
      </c>
      <c r="U49" s="360">
        <v>0</v>
      </c>
      <c r="V49" s="360">
        <v>0</v>
      </c>
      <c r="W49" s="360">
        <v>0</v>
      </c>
      <c r="X49" s="360">
        <v>0</v>
      </c>
      <c r="Y49" s="361">
        <v>0</v>
      </c>
      <c r="Z49" s="360">
        <v>0.2</v>
      </c>
      <c r="AA49" s="360">
        <v>0</v>
      </c>
      <c r="AB49" s="360">
        <v>0</v>
      </c>
      <c r="AC49" s="360">
        <v>0</v>
      </c>
      <c r="AD49" s="360">
        <v>0</v>
      </c>
      <c r="AE49" s="360">
        <v>0</v>
      </c>
      <c r="AF49" s="360">
        <v>0</v>
      </c>
      <c r="AG49" s="360">
        <v>0</v>
      </c>
      <c r="AH49" s="360">
        <v>0</v>
      </c>
      <c r="AI49" s="360">
        <v>0</v>
      </c>
      <c r="AJ49" s="360">
        <v>0</v>
      </c>
      <c r="AK49" s="361">
        <v>0</v>
      </c>
      <c r="AL49" s="360">
        <v>0.3</v>
      </c>
      <c r="AM49" s="360">
        <v>0</v>
      </c>
      <c r="AN49" s="360">
        <v>0</v>
      </c>
      <c r="AO49" s="360">
        <v>0</v>
      </c>
      <c r="AP49" s="360">
        <v>0</v>
      </c>
      <c r="AQ49" s="360">
        <v>0</v>
      </c>
      <c r="AR49" s="360">
        <v>0</v>
      </c>
      <c r="AS49" s="360">
        <v>0</v>
      </c>
      <c r="AT49" s="360">
        <v>0</v>
      </c>
      <c r="AU49" s="360">
        <v>0</v>
      </c>
      <c r="AV49" s="360">
        <v>0</v>
      </c>
      <c r="AW49" s="361">
        <v>0</v>
      </c>
      <c r="AX49" s="360">
        <v>0.2</v>
      </c>
      <c r="AY49" s="360">
        <v>0</v>
      </c>
      <c r="AZ49" s="360">
        <v>0</v>
      </c>
      <c r="BA49" s="360">
        <v>0</v>
      </c>
      <c r="BB49" s="360">
        <v>0</v>
      </c>
      <c r="BC49" s="360">
        <v>0</v>
      </c>
      <c r="BD49" s="360">
        <v>0</v>
      </c>
      <c r="BE49" s="360">
        <v>0</v>
      </c>
      <c r="BF49" s="360">
        <v>0</v>
      </c>
      <c r="BG49" s="360">
        <v>0</v>
      </c>
      <c r="BH49" s="360">
        <v>0</v>
      </c>
      <c r="BI49" s="361">
        <v>0</v>
      </c>
      <c r="BJ49" s="360">
        <v>0.2</v>
      </c>
      <c r="BK49" s="360">
        <v>0</v>
      </c>
      <c r="BL49" s="360">
        <v>0</v>
      </c>
      <c r="BM49" s="360">
        <v>0</v>
      </c>
      <c r="BN49" s="360">
        <v>0</v>
      </c>
      <c r="BO49" s="360">
        <v>0</v>
      </c>
      <c r="BP49" s="360">
        <v>0</v>
      </c>
      <c r="BQ49" s="360">
        <v>0</v>
      </c>
      <c r="BR49" s="360">
        <v>0</v>
      </c>
      <c r="BS49" s="360">
        <v>0</v>
      </c>
      <c r="BT49" s="360">
        <v>0</v>
      </c>
      <c r="BU49" s="361">
        <v>0</v>
      </c>
      <c r="BV49" s="360">
        <v>0.2</v>
      </c>
      <c r="BW49" s="360">
        <v>0</v>
      </c>
      <c r="BX49" s="360">
        <v>0</v>
      </c>
      <c r="BY49" s="360">
        <v>0</v>
      </c>
      <c r="BZ49" s="360">
        <v>0</v>
      </c>
      <c r="CA49" s="360">
        <v>0</v>
      </c>
      <c r="CB49" s="360">
        <v>0</v>
      </c>
      <c r="CC49" s="360">
        <v>0</v>
      </c>
      <c r="CD49" s="360">
        <v>0</v>
      </c>
      <c r="CE49" s="360">
        <v>0</v>
      </c>
      <c r="CF49" s="360">
        <v>0</v>
      </c>
      <c r="CG49" s="361">
        <v>0</v>
      </c>
      <c r="CH49" s="360">
        <v>0.2</v>
      </c>
      <c r="CI49" s="360">
        <v>0</v>
      </c>
      <c r="CJ49" s="360">
        <v>0</v>
      </c>
      <c r="CK49" s="360">
        <v>0</v>
      </c>
      <c r="CL49" s="360">
        <v>0</v>
      </c>
      <c r="CM49" s="360">
        <v>0</v>
      </c>
      <c r="CN49" s="360">
        <v>0</v>
      </c>
      <c r="CO49" s="360">
        <v>0</v>
      </c>
      <c r="CP49" s="360">
        <v>0</v>
      </c>
      <c r="CQ49" s="360">
        <v>0</v>
      </c>
      <c r="CR49" s="360">
        <v>0</v>
      </c>
      <c r="CS49" s="361">
        <v>0</v>
      </c>
    </row>
    <row r="50" spans="1:97" s="357" customFormat="1" x14ac:dyDescent="0.25">
      <c r="A50" s="359" t="s">
        <v>134</v>
      </c>
      <c r="U50" s="360">
        <v>0</v>
      </c>
      <c r="V50" s="360">
        <v>0</v>
      </c>
      <c r="W50" s="360">
        <v>0</v>
      </c>
      <c r="X50" s="360">
        <v>0</v>
      </c>
      <c r="Y50" s="361">
        <v>0</v>
      </c>
      <c r="Z50" s="360">
        <v>0.2</v>
      </c>
      <c r="AA50" s="360">
        <v>0</v>
      </c>
      <c r="AB50" s="360">
        <v>0</v>
      </c>
      <c r="AC50" s="360">
        <v>0</v>
      </c>
      <c r="AD50" s="360">
        <v>0</v>
      </c>
      <c r="AE50" s="360">
        <v>0</v>
      </c>
      <c r="AF50" s="360">
        <v>0</v>
      </c>
      <c r="AG50" s="360">
        <v>0</v>
      </c>
      <c r="AH50" s="360">
        <v>0</v>
      </c>
      <c r="AI50" s="360">
        <v>0</v>
      </c>
      <c r="AJ50" s="360">
        <v>0</v>
      </c>
      <c r="AK50" s="361">
        <v>0</v>
      </c>
      <c r="AL50" s="360">
        <v>0.3</v>
      </c>
      <c r="AM50" s="360">
        <v>0</v>
      </c>
      <c r="AN50" s="360">
        <v>0</v>
      </c>
      <c r="AO50" s="360">
        <v>0</v>
      </c>
      <c r="AP50" s="360">
        <v>0</v>
      </c>
      <c r="AQ50" s="360">
        <v>0</v>
      </c>
      <c r="AR50" s="360">
        <v>0</v>
      </c>
      <c r="AS50" s="360">
        <v>0</v>
      </c>
      <c r="AT50" s="360">
        <v>0</v>
      </c>
      <c r="AU50" s="360">
        <v>0</v>
      </c>
      <c r="AV50" s="360">
        <v>0</v>
      </c>
      <c r="AW50" s="361">
        <v>0</v>
      </c>
      <c r="AX50" s="360">
        <v>0.1</v>
      </c>
      <c r="AY50" s="360">
        <v>0</v>
      </c>
      <c r="AZ50" s="360">
        <v>0</v>
      </c>
      <c r="BA50" s="360">
        <v>0</v>
      </c>
      <c r="BB50" s="360">
        <v>0</v>
      </c>
      <c r="BC50" s="360">
        <v>0</v>
      </c>
      <c r="BD50" s="360">
        <v>0</v>
      </c>
      <c r="BE50" s="360">
        <v>0</v>
      </c>
      <c r="BF50" s="360">
        <v>0</v>
      </c>
      <c r="BG50" s="360">
        <v>0</v>
      </c>
      <c r="BH50" s="360">
        <v>0</v>
      </c>
      <c r="BI50" s="361">
        <v>0</v>
      </c>
      <c r="BJ50" s="360">
        <v>0.1</v>
      </c>
      <c r="BK50" s="360">
        <v>0</v>
      </c>
      <c r="BL50" s="360">
        <v>0</v>
      </c>
      <c r="BM50" s="360">
        <v>0</v>
      </c>
      <c r="BN50" s="360">
        <v>0</v>
      </c>
      <c r="BO50" s="360">
        <v>0</v>
      </c>
      <c r="BP50" s="360">
        <v>0</v>
      </c>
      <c r="BQ50" s="360">
        <v>0</v>
      </c>
      <c r="BR50" s="360">
        <v>0</v>
      </c>
      <c r="BS50" s="360">
        <v>0</v>
      </c>
      <c r="BT50" s="360">
        <v>0</v>
      </c>
      <c r="BU50" s="361">
        <v>0</v>
      </c>
      <c r="BV50" s="360">
        <v>0.15</v>
      </c>
      <c r="BW50" s="360">
        <v>0</v>
      </c>
      <c r="BX50" s="360">
        <v>0</v>
      </c>
      <c r="BY50" s="360">
        <v>0</v>
      </c>
      <c r="BZ50" s="360">
        <v>0</v>
      </c>
      <c r="CA50" s="360">
        <v>0</v>
      </c>
      <c r="CB50" s="360">
        <v>0</v>
      </c>
      <c r="CC50" s="360">
        <v>0</v>
      </c>
      <c r="CD50" s="360">
        <v>0</v>
      </c>
      <c r="CE50" s="360">
        <v>0</v>
      </c>
      <c r="CF50" s="360">
        <v>0</v>
      </c>
      <c r="CG50" s="361">
        <v>0</v>
      </c>
      <c r="CH50" s="360">
        <v>0.15</v>
      </c>
      <c r="CI50" s="360">
        <v>0</v>
      </c>
      <c r="CJ50" s="360">
        <v>0</v>
      </c>
      <c r="CK50" s="360">
        <v>0</v>
      </c>
      <c r="CL50" s="360">
        <v>0</v>
      </c>
      <c r="CM50" s="360">
        <v>0</v>
      </c>
      <c r="CN50" s="360">
        <v>0</v>
      </c>
      <c r="CO50" s="360">
        <v>0</v>
      </c>
      <c r="CP50" s="360">
        <v>0</v>
      </c>
      <c r="CQ50" s="360">
        <v>0</v>
      </c>
      <c r="CR50" s="360">
        <v>0</v>
      </c>
      <c r="CS50" s="361">
        <v>0</v>
      </c>
    </row>
    <row r="51" spans="1:97" s="15" customFormat="1" x14ac:dyDescent="0.25">
      <c r="A51" s="295"/>
      <c r="N51" s="277"/>
      <c r="O51" s="277"/>
      <c r="P51" s="277"/>
      <c r="Q51" s="277"/>
      <c r="R51" s="277"/>
      <c r="S51" s="277"/>
      <c r="T51" s="277"/>
      <c r="Y51" s="96"/>
      <c r="AK51" s="96"/>
      <c r="AW51" s="96"/>
      <c r="BI51" s="96"/>
      <c r="BU51" s="96"/>
      <c r="CG51" s="96"/>
      <c r="CS51" s="96"/>
    </row>
    <row r="52" spans="1:97" x14ac:dyDescent="0.25">
      <c r="A52" s="354" t="s">
        <v>126</v>
      </c>
    </row>
    <row r="53" spans="1:97" x14ac:dyDescent="0.25">
      <c r="A53" s="22" t="s">
        <v>121</v>
      </c>
      <c r="U53" s="28">
        <f>ROUND(U$58*U61,0)</f>
        <v>0</v>
      </c>
      <c r="V53">
        <f t="shared" ref="V53:CG54" si="54">ROUND(V$58*V61,0)</f>
        <v>0</v>
      </c>
      <c r="W53">
        <f t="shared" si="54"/>
        <v>34</v>
      </c>
      <c r="X53">
        <f t="shared" si="54"/>
        <v>0</v>
      </c>
      <c r="Y53" s="36">
        <f t="shared" si="54"/>
        <v>0</v>
      </c>
      <c r="Z53">
        <f t="shared" si="54"/>
        <v>88</v>
      </c>
      <c r="AA53">
        <f t="shared" si="54"/>
        <v>0</v>
      </c>
      <c r="AB53">
        <f t="shared" si="54"/>
        <v>0</v>
      </c>
      <c r="AC53">
        <f t="shared" si="54"/>
        <v>107</v>
      </c>
      <c r="AD53">
        <f t="shared" si="54"/>
        <v>0</v>
      </c>
      <c r="AE53">
        <f t="shared" si="54"/>
        <v>0</v>
      </c>
      <c r="AF53">
        <f t="shared" si="54"/>
        <v>117</v>
      </c>
      <c r="AG53">
        <f t="shared" si="54"/>
        <v>0</v>
      </c>
      <c r="AH53">
        <f t="shared" si="54"/>
        <v>0</v>
      </c>
      <c r="AI53">
        <f t="shared" si="54"/>
        <v>126</v>
      </c>
      <c r="AJ53">
        <f t="shared" si="54"/>
        <v>0</v>
      </c>
      <c r="AK53" s="36">
        <f t="shared" si="54"/>
        <v>0</v>
      </c>
      <c r="AL53">
        <f t="shared" si="54"/>
        <v>143</v>
      </c>
      <c r="AM53">
        <f t="shared" si="54"/>
        <v>0</v>
      </c>
      <c r="AN53">
        <f t="shared" si="54"/>
        <v>0</v>
      </c>
      <c r="AO53">
        <f t="shared" si="54"/>
        <v>152</v>
      </c>
      <c r="AP53">
        <f t="shared" si="54"/>
        <v>0</v>
      </c>
      <c r="AQ53">
        <f t="shared" si="54"/>
        <v>0</v>
      </c>
      <c r="AR53">
        <f t="shared" si="54"/>
        <v>160</v>
      </c>
      <c r="AS53">
        <f t="shared" si="54"/>
        <v>0</v>
      </c>
      <c r="AT53">
        <f t="shared" si="54"/>
        <v>0</v>
      </c>
      <c r="AU53">
        <f t="shared" si="54"/>
        <v>168</v>
      </c>
      <c r="AV53">
        <f t="shared" si="54"/>
        <v>0</v>
      </c>
      <c r="AW53" s="36">
        <f t="shared" si="54"/>
        <v>0</v>
      </c>
      <c r="AX53">
        <f t="shared" si="54"/>
        <v>116</v>
      </c>
      <c r="AY53">
        <f t="shared" si="54"/>
        <v>0</v>
      </c>
      <c r="AZ53">
        <f t="shared" si="54"/>
        <v>0</v>
      </c>
      <c r="BA53">
        <f t="shared" si="54"/>
        <v>138</v>
      </c>
      <c r="BB53">
        <f t="shared" si="54"/>
        <v>0</v>
      </c>
      <c r="BC53">
        <f t="shared" si="54"/>
        <v>0</v>
      </c>
      <c r="BD53">
        <f t="shared" si="54"/>
        <v>144</v>
      </c>
      <c r="BE53">
        <f t="shared" si="54"/>
        <v>0</v>
      </c>
      <c r="BF53">
        <f t="shared" si="54"/>
        <v>0</v>
      </c>
      <c r="BG53">
        <f t="shared" si="54"/>
        <v>151</v>
      </c>
      <c r="BH53">
        <f t="shared" si="54"/>
        <v>0</v>
      </c>
      <c r="BI53" s="36">
        <f t="shared" si="54"/>
        <v>0</v>
      </c>
      <c r="BJ53">
        <f t="shared" si="54"/>
        <v>140</v>
      </c>
      <c r="BK53">
        <f t="shared" si="54"/>
        <v>0</v>
      </c>
      <c r="BL53">
        <f t="shared" si="54"/>
        <v>0</v>
      </c>
      <c r="BM53">
        <f t="shared" si="54"/>
        <v>163</v>
      </c>
      <c r="BN53">
        <f t="shared" si="54"/>
        <v>0</v>
      </c>
      <c r="BO53">
        <f t="shared" si="54"/>
        <v>0</v>
      </c>
      <c r="BP53">
        <f t="shared" si="54"/>
        <v>165</v>
      </c>
      <c r="BQ53">
        <f t="shared" si="54"/>
        <v>0</v>
      </c>
      <c r="BR53">
        <f t="shared" si="54"/>
        <v>0</v>
      </c>
      <c r="BS53">
        <f t="shared" si="54"/>
        <v>168</v>
      </c>
      <c r="BT53">
        <f t="shared" si="54"/>
        <v>0</v>
      </c>
      <c r="BU53" s="36">
        <f t="shared" si="54"/>
        <v>0</v>
      </c>
      <c r="BV53">
        <f t="shared" si="54"/>
        <v>152</v>
      </c>
      <c r="BW53">
        <f t="shared" si="54"/>
        <v>0</v>
      </c>
      <c r="BX53">
        <f t="shared" si="54"/>
        <v>0</v>
      </c>
      <c r="BY53">
        <f t="shared" si="54"/>
        <v>181</v>
      </c>
      <c r="BZ53">
        <f t="shared" si="54"/>
        <v>0</v>
      </c>
      <c r="CA53">
        <f t="shared" si="54"/>
        <v>0</v>
      </c>
      <c r="CB53">
        <f t="shared" si="54"/>
        <v>186</v>
      </c>
      <c r="CC53">
        <f t="shared" si="54"/>
        <v>0</v>
      </c>
      <c r="CD53">
        <f t="shared" si="54"/>
        <v>0</v>
      </c>
      <c r="CE53">
        <f t="shared" si="54"/>
        <v>191</v>
      </c>
      <c r="CF53">
        <f t="shared" si="54"/>
        <v>0</v>
      </c>
      <c r="CG53" s="36">
        <f t="shared" si="54"/>
        <v>0</v>
      </c>
      <c r="CH53">
        <f t="shared" ref="CH53:CS57" si="55">ROUND(CH$58*CH61,0)</f>
        <v>175</v>
      </c>
      <c r="CI53">
        <f t="shared" si="55"/>
        <v>0</v>
      </c>
      <c r="CJ53">
        <f t="shared" si="55"/>
        <v>0</v>
      </c>
      <c r="CK53">
        <f t="shared" si="55"/>
        <v>207</v>
      </c>
      <c r="CL53">
        <f t="shared" si="55"/>
        <v>0</v>
      </c>
      <c r="CM53">
        <f t="shared" si="55"/>
        <v>0</v>
      </c>
      <c r="CN53">
        <f t="shared" si="55"/>
        <v>212</v>
      </c>
      <c r="CO53">
        <f t="shared" si="55"/>
        <v>0</v>
      </c>
      <c r="CP53">
        <f t="shared" si="55"/>
        <v>0</v>
      </c>
      <c r="CQ53">
        <f t="shared" si="55"/>
        <v>218</v>
      </c>
      <c r="CR53">
        <f t="shared" si="55"/>
        <v>0</v>
      </c>
      <c r="CS53" s="36">
        <f t="shared" si="55"/>
        <v>0</v>
      </c>
    </row>
    <row r="54" spans="1:97" x14ac:dyDescent="0.25">
      <c r="A54" s="23" t="s">
        <v>117</v>
      </c>
      <c r="U54" s="28">
        <f t="shared" ref="U54:AJ57" si="56">ROUND(U$58*U62,0)</f>
        <v>0</v>
      </c>
      <c r="V54">
        <f t="shared" si="56"/>
        <v>0</v>
      </c>
      <c r="W54">
        <f t="shared" si="56"/>
        <v>34</v>
      </c>
      <c r="X54">
        <f t="shared" si="56"/>
        <v>0</v>
      </c>
      <c r="Y54" s="36">
        <f t="shared" si="56"/>
        <v>0</v>
      </c>
      <c r="Z54">
        <f t="shared" si="56"/>
        <v>57</v>
      </c>
      <c r="AA54">
        <f t="shared" si="56"/>
        <v>0</v>
      </c>
      <c r="AB54">
        <f t="shared" si="56"/>
        <v>0</v>
      </c>
      <c r="AC54">
        <f t="shared" si="56"/>
        <v>64</v>
      </c>
      <c r="AD54">
        <f t="shared" si="56"/>
        <v>0</v>
      </c>
      <c r="AE54">
        <f t="shared" si="56"/>
        <v>0</v>
      </c>
      <c r="AF54">
        <f t="shared" si="56"/>
        <v>70</v>
      </c>
      <c r="AG54">
        <f t="shared" si="56"/>
        <v>0</v>
      </c>
      <c r="AH54">
        <f t="shared" si="56"/>
        <v>0</v>
      </c>
      <c r="AI54">
        <f t="shared" si="56"/>
        <v>76</v>
      </c>
      <c r="AJ54">
        <f t="shared" si="56"/>
        <v>0</v>
      </c>
      <c r="AK54" s="36">
        <f t="shared" si="54"/>
        <v>0</v>
      </c>
      <c r="AL54">
        <f t="shared" si="54"/>
        <v>93</v>
      </c>
      <c r="AM54">
        <f t="shared" si="54"/>
        <v>0</v>
      </c>
      <c r="AN54">
        <f t="shared" si="54"/>
        <v>0</v>
      </c>
      <c r="AO54">
        <f t="shared" si="54"/>
        <v>76</v>
      </c>
      <c r="AP54">
        <f t="shared" si="54"/>
        <v>0</v>
      </c>
      <c r="AQ54">
        <f t="shared" si="54"/>
        <v>0</v>
      </c>
      <c r="AR54">
        <f t="shared" si="54"/>
        <v>80</v>
      </c>
      <c r="AS54">
        <f t="shared" si="54"/>
        <v>0</v>
      </c>
      <c r="AT54">
        <f t="shared" si="54"/>
        <v>0</v>
      </c>
      <c r="AU54">
        <f t="shared" si="54"/>
        <v>84</v>
      </c>
      <c r="AV54">
        <f t="shared" si="54"/>
        <v>0</v>
      </c>
      <c r="AW54" s="36">
        <f t="shared" si="54"/>
        <v>0</v>
      </c>
      <c r="AX54">
        <f t="shared" si="54"/>
        <v>79</v>
      </c>
      <c r="AY54">
        <f t="shared" si="54"/>
        <v>0</v>
      </c>
      <c r="AZ54">
        <f t="shared" si="54"/>
        <v>0</v>
      </c>
      <c r="BA54">
        <f t="shared" si="54"/>
        <v>83</v>
      </c>
      <c r="BB54">
        <f t="shared" si="54"/>
        <v>0</v>
      </c>
      <c r="BC54">
        <f t="shared" si="54"/>
        <v>0</v>
      </c>
      <c r="BD54">
        <f t="shared" si="54"/>
        <v>87</v>
      </c>
      <c r="BE54">
        <f t="shared" si="54"/>
        <v>0</v>
      </c>
      <c r="BF54">
        <f t="shared" si="54"/>
        <v>0</v>
      </c>
      <c r="BG54">
        <f t="shared" si="54"/>
        <v>90</v>
      </c>
      <c r="BH54">
        <f t="shared" si="54"/>
        <v>0</v>
      </c>
      <c r="BI54" s="36">
        <f t="shared" si="54"/>
        <v>0</v>
      </c>
      <c r="BJ54">
        <f t="shared" si="54"/>
        <v>96</v>
      </c>
      <c r="BK54">
        <f t="shared" si="54"/>
        <v>0</v>
      </c>
      <c r="BL54">
        <f t="shared" si="54"/>
        <v>0</v>
      </c>
      <c r="BM54">
        <f t="shared" si="54"/>
        <v>98</v>
      </c>
      <c r="BN54">
        <f t="shared" si="54"/>
        <v>0</v>
      </c>
      <c r="BO54">
        <f t="shared" si="54"/>
        <v>0</v>
      </c>
      <c r="BP54">
        <f t="shared" si="54"/>
        <v>99</v>
      </c>
      <c r="BQ54">
        <f t="shared" si="54"/>
        <v>0</v>
      </c>
      <c r="BR54">
        <f t="shared" si="54"/>
        <v>0</v>
      </c>
      <c r="BS54">
        <f t="shared" si="54"/>
        <v>101</v>
      </c>
      <c r="BT54">
        <f t="shared" si="54"/>
        <v>0</v>
      </c>
      <c r="BU54" s="36">
        <f t="shared" si="54"/>
        <v>0</v>
      </c>
      <c r="BV54">
        <f t="shared" si="54"/>
        <v>104</v>
      </c>
      <c r="BW54">
        <f t="shared" si="54"/>
        <v>0</v>
      </c>
      <c r="BX54">
        <f t="shared" si="54"/>
        <v>0</v>
      </c>
      <c r="BY54">
        <f t="shared" si="54"/>
        <v>108</v>
      </c>
      <c r="BZ54">
        <f t="shared" si="54"/>
        <v>0</v>
      </c>
      <c r="CA54">
        <f t="shared" si="54"/>
        <v>0</v>
      </c>
      <c r="CB54">
        <f t="shared" si="54"/>
        <v>111</v>
      </c>
      <c r="CC54">
        <f t="shared" si="54"/>
        <v>0</v>
      </c>
      <c r="CD54">
        <f t="shared" si="54"/>
        <v>0</v>
      </c>
      <c r="CE54">
        <f t="shared" si="54"/>
        <v>115</v>
      </c>
      <c r="CF54">
        <f t="shared" si="54"/>
        <v>0</v>
      </c>
      <c r="CG54" s="36">
        <f t="shared" si="54"/>
        <v>0</v>
      </c>
      <c r="CH54">
        <f t="shared" si="55"/>
        <v>119</v>
      </c>
      <c r="CI54">
        <f t="shared" si="55"/>
        <v>0</v>
      </c>
      <c r="CJ54">
        <f t="shared" si="55"/>
        <v>0</v>
      </c>
      <c r="CK54">
        <f t="shared" si="55"/>
        <v>124</v>
      </c>
      <c r="CL54">
        <f t="shared" si="55"/>
        <v>0</v>
      </c>
      <c r="CM54">
        <f t="shared" si="55"/>
        <v>0</v>
      </c>
      <c r="CN54">
        <f t="shared" si="55"/>
        <v>127</v>
      </c>
      <c r="CO54">
        <f t="shared" si="55"/>
        <v>0</v>
      </c>
      <c r="CP54">
        <f t="shared" si="55"/>
        <v>0</v>
      </c>
      <c r="CQ54">
        <f t="shared" si="55"/>
        <v>131</v>
      </c>
      <c r="CR54">
        <f t="shared" si="55"/>
        <v>0</v>
      </c>
      <c r="CS54" s="36">
        <f t="shared" si="55"/>
        <v>0</v>
      </c>
    </row>
    <row r="55" spans="1:97" x14ac:dyDescent="0.25">
      <c r="A55" s="23" t="s">
        <v>118</v>
      </c>
      <c r="U55" s="28">
        <f t="shared" si="56"/>
        <v>0</v>
      </c>
      <c r="V55">
        <f t="shared" ref="V55:CG57" si="57">ROUND(V$58*V63,0)</f>
        <v>0</v>
      </c>
      <c r="W55">
        <f t="shared" si="57"/>
        <v>17</v>
      </c>
      <c r="X55">
        <f t="shared" si="57"/>
        <v>0</v>
      </c>
      <c r="Y55" s="36">
        <f t="shared" si="57"/>
        <v>0</v>
      </c>
      <c r="Z55">
        <f t="shared" si="57"/>
        <v>38</v>
      </c>
      <c r="AA55">
        <f t="shared" si="57"/>
        <v>0</v>
      </c>
      <c r="AB55">
        <f t="shared" si="57"/>
        <v>0</v>
      </c>
      <c r="AC55">
        <f t="shared" si="57"/>
        <v>43</v>
      </c>
      <c r="AD55">
        <f t="shared" si="57"/>
        <v>0</v>
      </c>
      <c r="AE55">
        <f t="shared" si="57"/>
        <v>0</v>
      </c>
      <c r="AF55">
        <f t="shared" si="57"/>
        <v>47</v>
      </c>
      <c r="AG55">
        <f t="shared" si="57"/>
        <v>0</v>
      </c>
      <c r="AH55">
        <f t="shared" si="57"/>
        <v>0</v>
      </c>
      <c r="AI55">
        <f t="shared" si="57"/>
        <v>51</v>
      </c>
      <c r="AJ55">
        <f t="shared" si="57"/>
        <v>0</v>
      </c>
      <c r="AK55" s="36">
        <f t="shared" si="57"/>
        <v>0</v>
      </c>
      <c r="AL55">
        <f t="shared" si="57"/>
        <v>62</v>
      </c>
      <c r="AM55">
        <f t="shared" si="57"/>
        <v>0</v>
      </c>
      <c r="AN55">
        <f t="shared" si="57"/>
        <v>0</v>
      </c>
      <c r="AO55">
        <f t="shared" si="57"/>
        <v>25</v>
      </c>
      <c r="AP55">
        <f t="shared" si="57"/>
        <v>0</v>
      </c>
      <c r="AQ55">
        <f t="shared" si="57"/>
        <v>0</v>
      </c>
      <c r="AR55">
        <f t="shared" si="57"/>
        <v>27</v>
      </c>
      <c r="AS55">
        <f t="shared" si="57"/>
        <v>0</v>
      </c>
      <c r="AT55">
        <f t="shared" si="57"/>
        <v>0</v>
      </c>
      <c r="AU55">
        <f t="shared" si="57"/>
        <v>28</v>
      </c>
      <c r="AV55">
        <f t="shared" si="57"/>
        <v>0</v>
      </c>
      <c r="AW55" s="36">
        <f t="shared" si="57"/>
        <v>0</v>
      </c>
      <c r="AX55">
        <f t="shared" si="57"/>
        <v>53</v>
      </c>
      <c r="AY55">
        <f t="shared" si="57"/>
        <v>0</v>
      </c>
      <c r="AZ55">
        <f t="shared" si="57"/>
        <v>0</v>
      </c>
      <c r="BA55">
        <f t="shared" si="57"/>
        <v>55</v>
      </c>
      <c r="BB55">
        <f t="shared" si="57"/>
        <v>0</v>
      </c>
      <c r="BC55">
        <f t="shared" si="57"/>
        <v>0</v>
      </c>
      <c r="BD55">
        <f t="shared" si="57"/>
        <v>58</v>
      </c>
      <c r="BE55">
        <f t="shared" si="57"/>
        <v>0</v>
      </c>
      <c r="BF55">
        <f t="shared" si="57"/>
        <v>0</v>
      </c>
      <c r="BG55">
        <f t="shared" si="57"/>
        <v>60</v>
      </c>
      <c r="BH55">
        <f t="shared" si="57"/>
        <v>0</v>
      </c>
      <c r="BI55" s="36">
        <f t="shared" si="57"/>
        <v>0</v>
      </c>
      <c r="BJ55">
        <f t="shared" si="57"/>
        <v>64</v>
      </c>
      <c r="BK55">
        <f t="shared" si="57"/>
        <v>0</v>
      </c>
      <c r="BL55">
        <f t="shared" si="57"/>
        <v>0</v>
      </c>
      <c r="BM55">
        <f t="shared" si="57"/>
        <v>65</v>
      </c>
      <c r="BN55">
        <f t="shared" si="57"/>
        <v>0</v>
      </c>
      <c r="BO55">
        <f t="shared" si="57"/>
        <v>0</v>
      </c>
      <c r="BP55">
        <f t="shared" si="57"/>
        <v>66</v>
      </c>
      <c r="BQ55">
        <f t="shared" si="57"/>
        <v>0</v>
      </c>
      <c r="BR55">
        <f t="shared" si="57"/>
        <v>0</v>
      </c>
      <c r="BS55">
        <f t="shared" si="57"/>
        <v>67</v>
      </c>
      <c r="BT55">
        <f t="shared" si="57"/>
        <v>0</v>
      </c>
      <c r="BU55" s="36">
        <f t="shared" si="57"/>
        <v>0</v>
      </c>
      <c r="BV55">
        <f t="shared" si="57"/>
        <v>69</v>
      </c>
      <c r="BW55">
        <f t="shared" si="57"/>
        <v>0</v>
      </c>
      <c r="BX55">
        <f t="shared" si="57"/>
        <v>0</v>
      </c>
      <c r="BY55">
        <f t="shared" si="57"/>
        <v>72</v>
      </c>
      <c r="BZ55">
        <f t="shared" si="57"/>
        <v>0</v>
      </c>
      <c r="CA55">
        <f t="shared" si="57"/>
        <v>0</v>
      </c>
      <c r="CB55">
        <f t="shared" si="57"/>
        <v>74</v>
      </c>
      <c r="CC55">
        <f t="shared" si="57"/>
        <v>0</v>
      </c>
      <c r="CD55">
        <f t="shared" si="57"/>
        <v>0</v>
      </c>
      <c r="CE55">
        <f t="shared" si="57"/>
        <v>76</v>
      </c>
      <c r="CF55">
        <f t="shared" si="57"/>
        <v>0</v>
      </c>
      <c r="CG55" s="36">
        <f t="shared" si="57"/>
        <v>0</v>
      </c>
      <c r="CH55">
        <f t="shared" si="55"/>
        <v>79</v>
      </c>
      <c r="CI55">
        <f t="shared" si="55"/>
        <v>0</v>
      </c>
      <c r="CJ55">
        <f t="shared" si="55"/>
        <v>0</v>
      </c>
      <c r="CK55">
        <f t="shared" si="55"/>
        <v>83</v>
      </c>
      <c r="CL55">
        <f t="shared" si="55"/>
        <v>0</v>
      </c>
      <c r="CM55">
        <f t="shared" si="55"/>
        <v>0</v>
      </c>
      <c r="CN55">
        <f t="shared" si="55"/>
        <v>85</v>
      </c>
      <c r="CO55">
        <f t="shared" si="55"/>
        <v>0</v>
      </c>
      <c r="CP55">
        <f t="shared" si="55"/>
        <v>0</v>
      </c>
      <c r="CQ55">
        <f t="shared" si="55"/>
        <v>87</v>
      </c>
      <c r="CR55">
        <f t="shared" si="55"/>
        <v>0</v>
      </c>
      <c r="CS55" s="36">
        <f t="shared" si="55"/>
        <v>0</v>
      </c>
    </row>
    <row r="56" spans="1:97" x14ac:dyDescent="0.25">
      <c r="A56" s="23" t="s">
        <v>119</v>
      </c>
      <c r="U56" s="28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6">
        <f t="shared" si="57"/>
        <v>0</v>
      </c>
      <c r="Z56">
        <f t="shared" si="57"/>
        <v>4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6">
        <f t="shared" si="57"/>
        <v>0</v>
      </c>
      <c r="AL56">
        <f t="shared" si="57"/>
        <v>6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6">
        <f t="shared" si="57"/>
        <v>0</v>
      </c>
      <c r="AX56">
        <f t="shared" si="57"/>
        <v>8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6">
        <f t="shared" si="57"/>
        <v>0</v>
      </c>
      <c r="BJ56">
        <f t="shared" si="57"/>
        <v>10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6">
        <f t="shared" si="57"/>
        <v>0</v>
      </c>
      <c r="BV56">
        <f t="shared" si="57"/>
        <v>10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6">
        <f t="shared" si="57"/>
        <v>0</v>
      </c>
      <c r="CH56">
        <f t="shared" si="55"/>
        <v>12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6">
        <f t="shared" si="55"/>
        <v>0</v>
      </c>
    </row>
    <row r="57" spans="1:97" x14ac:dyDescent="0.25">
      <c r="A57" s="23" t="s">
        <v>120</v>
      </c>
      <c r="U57" s="28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6">
        <f t="shared" si="57"/>
        <v>0</v>
      </c>
      <c r="Z57">
        <f t="shared" si="57"/>
        <v>4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6">
        <f t="shared" si="57"/>
        <v>0</v>
      </c>
      <c r="AL57">
        <f t="shared" si="57"/>
        <v>6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6">
        <f t="shared" si="57"/>
        <v>0</v>
      </c>
      <c r="AX57">
        <f t="shared" si="57"/>
        <v>8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6">
        <f t="shared" si="57"/>
        <v>0</v>
      </c>
      <c r="BJ57">
        <f t="shared" si="57"/>
        <v>10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6">
        <f t="shared" si="57"/>
        <v>0</v>
      </c>
      <c r="BV57">
        <f t="shared" si="57"/>
        <v>10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6">
        <f t="shared" si="57"/>
        <v>0</v>
      </c>
      <c r="CH57">
        <f t="shared" si="55"/>
        <v>12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6">
        <f t="shared" si="55"/>
        <v>0</v>
      </c>
    </row>
    <row r="58" spans="1:97" x14ac:dyDescent="0.25">
      <c r="A58" s="355" t="s">
        <v>95</v>
      </c>
      <c r="T58" s="276">
        <f>'Total Agency'!T10</f>
        <v>116.20000000000002</v>
      </c>
      <c r="U58" s="15">
        <f>'Total Agency'!U10</f>
        <v>0</v>
      </c>
      <c r="V58" s="15">
        <f>'Total Agency'!V10</f>
        <v>0</v>
      </c>
      <c r="W58" s="15">
        <f>'Total Agency'!W10</f>
        <v>84.631291360000006</v>
      </c>
      <c r="X58" s="15">
        <f>'Total Agency'!X10</f>
        <v>0</v>
      </c>
      <c r="Y58" s="96">
        <f>'Total Agency'!Y10</f>
        <v>0</v>
      </c>
      <c r="Z58" s="15">
        <f>'Total Agency'!Z10</f>
        <v>190.22251123898002</v>
      </c>
      <c r="AA58" s="15">
        <f>'Total Agency'!AA10</f>
        <v>0</v>
      </c>
      <c r="AB58" s="15">
        <f>'Total Agency'!AB10</f>
        <v>0</v>
      </c>
      <c r="AC58" s="15">
        <f>'Total Agency'!AC10</f>
        <v>214.1335015209836</v>
      </c>
      <c r="AD58" s="15">
        <f>'Total Agency'!AD10</f>
        <v>0</v>
      </c>
      <c r="AE58" s="15">
        <f>'Total Agency'!AE10</f>
        <v>0</v>
      </c>
      <c r="AF58" s="15">
        <f>'Total Agency'!AF10</f>
        <v>233.15742258143644</v>
      </c>
      <c r="AG58" s="15">
        <f>'Total Agency'!AG10</f>
        <v>0</v>
      </c>
      <c r="AH58" s="15">
        <f>'Total Agency'!AH10</f>
        <v>0</v>
      </c>
      <c r="AI58" s="15">
        <f>'Total Agency'!AI10</f>
        <v>252.81674346744194</v>
      </c>
      <c r="AJ58" s="15">
        <f>'Total Agency'!AJ10</f>
        <v>0</v>
      </c>
      <c r="AK58" s="96">
        <f>'Total Agency'!AK10</f>
        <v>0</v>
      </c>
      <c r="AL58" s="15">
        <f>'Total Agency'!AL10</f>
        <v>311.4343228526094</v>
      </c>
      <c r="AM58" s="15">
        <f>'Total Agency'!AM10</f>
        <v>0</v>
      </c>
      <c r="AN58" s="15">
        <f>'Total Agency'!AN10</f>
        <v>0</v>
      </c>
      <c r="AO58" s="15">
        <f>'Total Agency'!AO10</f>
        <v>252.82949770980241</v>
      </c>
      <c r="AP58" s="15">
        <f>'Total Agency'!AP10</f>
        <v>0</v>
      </c>
      <c r="AQ58" s="15">
        <f>'Total Agency'!AQ10</f>
        <v>0</v>
      </c>
      <c r="AR58" s="15">
        <f>'Total Agency'!AR10</f>
        <v>266.98391682070087</v>
      </c>
      <c r="AS58" s="15">
        <f>'Total Agency'!AS10</f>
        <v>0</v>
      </c>
      <c r="AT58" s="15">
        <f>'Total Agency'!AT10</f>
        <v>0</v>
      </c>
      <c r="AU58" s="15">
        <f>'Total Agency'!AU10</f>
        <v>280.6509959959464</v>
      </c>
      <c r="AV58" s="15">
        <f>'Total Agency'!AV10</f>
        <v>0</v>
      </c>
      <c r="AW58" s="96">
        <f>'Total Agency'!AW10</f>
        <v>0</v>
      </c>
      <c r="AX58" s="15">
        <f>'Total Agency'!AX10</f>
        <v>262.66305238058334</v>
      </c>
      <c r="AY58" s="15">
        <f>'Total Agency'!AY10</f>
        <v>0</v>
      </c>
      <c r="AZ58" s="15">
        <f>'Total Agency'!AZ10</f>
        <v>0</v>
      </c>
      <c r="BA58" s="15">
        <f>'Total Agency'!BA10</f>
        <v>276.88775944776114</v>
      </c>
      <c r="BB58" s="15">
        <f>'Total Agency'!BB10</f>
        <v>0</v>
      </c>
      <c r="BC58" s="15">
        <f>'Total Agency'!BC10</f>
        <v>0</v>
      </c>
      <c r="BD58" s="15">
        <f>'Total Agency'!BD10</f>
        <v>288.37537341219968</v>
      </c>
      <c r="BE58" s="15">
        <f>'Total Agency'!BE10</f>
        <v>0</v>
      </c>
      <c r="BF58" s="15">
        <f>'Total Agency'!BF10</f>
        <v>0</v>
      </c>
      <c r="BG58" s="15">
        <f>'Total Agency'!BG10</f>
        <v>301.41830252345756</v>
      </c>
      <c r="BH58" s="15">
        <f>'Total Agency'!BH10</f>
        <v>0</v>
      </c>
      <c r="BI58" s="96">
        <f>'Total Agency'!BI10</f>
        <v>0</v>
      </c>
      <c r="BJ58" s="15">
        <f>'Total Agency'!BJ10</f>
        <v>318.36880790597036</v>
      </c>
      <c r="BK58" s="15">
        <f>'Total Agency'!BK10</f>
        <v>0</v>
      </c>
      <c r="BL58" s="15">
        <f>'Total Agency'!BL10</f>
        <v>0</v>
      </c>
      <c r="BM58" s="15">
        <f>'Total Agency'!BM10</f>
        <v>326.61719534736756</v>
      </c>
      <c r="BN58" s="15">
        <f>'Total Agency'!BN10</f>
        <v>0</v>
      </c>
      <c r="BO58" s="15">
        <f>'Total Agency'!BO10</f>
        <v>0</v>
      </c>
      <c r="BP58" s="15">
        <f>'Total Agency'!BP10</f>
        <v>330.64127480249419</v>
      </c>
      <c r="BQ58" s="15">
        <f>'Total Agency'!BQ10</f>
        <v>0</v>
      </c>
      <c r="BR58" s="15">
        <f>'Total Agency'!BR10</f>
        <v>0</v>
      </c>
      <c r="BS58" s="15">
        <f>'Total Agency'!BS10</f>
        <v>336.32687221705316</v>
      </c>
      <c r="BT58" s="15">
        <f>'Total Agency'!BT10</f>
        <v>0</v>
      </c>
      <c r="BU58" s="96">
        <f>'Total Agency'!BU10</f>
        <v>0</v>
      </c>
      <c r="BV58" s="15">
        <f>'Total Agency'!BV10</f>
        <v>345.29866392630913</v>
      </c>
      <c r="BW58" s="15">
        <f>'Total Agency'!BW10</f>
        <v>0</v>
      </c>
      <c r="BX58" s="15">
        <f>'Total Agency'!BX10</f>
        <v>0</v>
      </c>
      <c r="BY58" s="15">
        <f>'Total Agency'!BY10</f>
        <v>361.62444883768808</v>
      </c>
      <c r="BZ58" s="15">
        <f>'Total Agency'!BZ10</f>
        <v>0</v>
      </c>
      <c r="CA58" s="15">
        <f>'Total Agency'!CA10</f>
        <v>0</v>
      </c>
      <c r="CB58" s="15">
        <f>'Total Agency'!CB10</f>
        <v>371.44167359114203</v>
      </c>
      <c r="CC58" s="15">
        <f>'Total Agency'!CC10</f>
        <v>0</v>
      </c>
      <c r="CD58" s="15">
        <f>'Total Agency'!CD10</f>
        <v>0</v>
      </c>
      <c r="CE58" s="15">
        <f>'Total Agency'!CE10</f>
        <v>382.12703133542999</v>
      </c>
      <c r="CF58" s="15">
        <f>'Total Agency'!CF10</f>
        <v>0</v>
      </c>
      <c r="CG58" s="96">
        <f>'Total Agency'!CG10</f>
        <v>0</v>
      </c>
      <c r="CH58" s="15">
        <f>'Total Agency'!CH10</f>
        <v>396.9420786103625</v>
      </c>
      <c r="CI58" s="15">
        <f>'Total Agency'!CI10</f>
        <v>0</v>
      </c>
      <c r="CJ58" s="15">
        <f>'Total Agency'!CJ10</f>
        <v>0</v>
      </c>
      <c r="CK58" s="15">
        <f>'Total Agency'!CK10</f>
        <v>413.95932811930277</v>
      </c>
      <c r="CL58" s="15">
        <f>'Total Agency'!CL10</f>
        <v>0</v>
      </c>
      <c r="CM58" s="15">
        <f>'Total Agency'!CM10</f>
        <v>0</v>
      </c>
      <c r="CN58" s="15">
        <f>'Total Agency'!CN10</f>
        <v>424.20371549233028</v>
      </c>
      <c r="CO58" s="15">
        <f>'Total Agency'!CO10</f>
        <v>0</v>
      </c>
      <c r="CP58" s="15">
        <f>'Total Agency'!CP10</f>
        <v>0</v>
      </c>
      <c r="CQ58" s="15">
        <f>'Total Agency'!CQ10</f>
        <v>435.8835152356362</v>
      </c>
      <c r="CR58" s="15">
        <f>'Total Agency'!CR10</f>
        <v>0</v>
      </c>
      <c r="CS58" s="96">
        <f>'Total Agency'!CS10</f>
        <v>0</v>
      </c>
    </row>
    <row r="60" spans="1:97" s="357" customFormat="1" x14ac:dyDescent="0.25">
      <c r="A60" s="356" t="s">
        <v>129</v>
      </c>
      <c r="Y60" s="358"/>
      <c r="AK60" s="358"/>
      <c r="AW60" s="358"/>
      <c r="BI60" s="358"/>
      <c r="BU60" s="358"/>
      <c r="CG60" s="358"/>
      <c r="CS60" s="358"/>
    </row>
    <row r="61" spans="1:97" s="357" customFormat="1" x14ac:dyDescent="0.25">
      <c r="A61" s="359" t="s">
        <v>121</v>
      </c>
      <c r="U61" s="360">
        <v>0</v>
      </c>
      <c r="V61" s="360">
        <v>0</v>
      </c>
      <c r="W61" s="360">
        <f>1-SUM(W62:W65)</f>
        <v>0.39999999999999991</v>
      </c>
      <c r="X61" s="360">
        <v>0</v>
      </c>
      <c r="Y61" s="361">
        <v>0</v>
      </c>
      <c r="Z61" s="360">
        <f t="shared" ref="Z61:BS61" si="58">1-SUM(Z62:Z65)</f>
        <v>0.45999999999999996</v>
      </c>
      <c r="AA61" s="360">
        <v>0</v>
      </c>
      <c r="AB61" s="360">
        <v>0</v>
      </c>
      <c r="AC61" s="360">
        <f t="shared" si="58"/>
        <v>0.5</v>
      </c>
      <c r="AD61" s="360">
        <v>0</v>
      </c>
      <c r="AE61" s="360">
        <v>0</v>
      </c>
      <c r="AF61" s="360">
        <f t="shared" si="58"/>
        <v>0.5</v>
      </c>
      <c r="AG61" s="360">
        <v>0</v>
      </c>
      <c r="AH61" s="360">
        <v>0</v>
      </c>
      <c r="AI61" s="360">
        <f t="shared" si="58"/>
        <v>0.5</v>
      </c>
      <c r="AJ61" s="360">
        <v>0</v>
      </c>
      <c r="AK61" s="361">
        <v>0</v>
      </c>
      <c r="AL61" s="360">
        <f t="shared" si="58"/>
        <v>0.45999999999999996</v>
      </c>
      <c r="AM61" s="360">
        <v>0</v>
      </c>
      <c r="AN61" s="360">
        <v>0</v>
      </c>
      <c r="AO61" s="360">
        <f t="shared" si="58"/>
        <v>0.6</v>
      </c>
      <c r="AP61" s="360">
        <v>0</v>
      </c>
      <c r="AQ61" s="360">
        <v>0</v>
      </c>
      <c r="AR61" s="360">
        <f t="shared" si="58"/>
        <v>0.6</v>
      </c>
      <c r="AS61" s="360">
        <v>0</v>
      </c>
      <c r="AT61" s="360">
        <v>0</v>
      </c>
      <c r="AU61" s="360">
        <f t="shared" si="58"/>
        <v>0.6</v>
      </c>
      <c r="AV61" s="360">
        <v>0</v>
      </c>
      <c r="AW61" s="361">
        <v>0</v>
      </c>
      <c r="AX61" s="360">
        <f t="shared" si="58"/>
        <v>0.43999999999999995</v>
      </c>
      <c r="AY61" s="360">
        <v>0</v>
      </c>
      <c r="AZ61" s="360">
        <v>0</v>
      </c>
      <c r="BA61" s="360">
        <f t="shared" si="58"/>
        <v>0.5</v>
      </c>
      <c r="BB61" s="360">
        <v>0</v>
      </c>
      <c r="BC61" s="360">
        <v>0</v>
      </c>
      <c r="BD61" s="360">
        <f t="shared" si="58"/>
        <v>0.5</v>
      </c>
      <c r="BE61" s="360">
        <v>0</v>
      </c>
      <c r="BF61" s="360">
        <v>0</v>
      </c>
      <c r="BG61" s="360">
        <f t="shared" si="58"/>
        <v>0.5</v>
      </c>
      <c r="BH61" s="360">
        <v>0</v>
      </c>
      <c r="BI61" s="361">
        <v>0</v>
      </c>
      <c r="BJ61" s="360">
        <f t="shared" si="58"/>
        <v>0.43999999999999995</v>
      </c>
      <c r="BK61" s="360">
        <v>0</v>
      </c>
      <c r="BL61" s="360">
        <v>0</v>
      </c>
      <c r="BM61" s="360">
        <f t="shared" si="58"/>
        <v>0.5</v>
      </c>
      <c r="BN61" s="360">
        <v>0</v>
      </c>
      <c r="BO61" s="360">
        <v>0</v>
      </c>
      <c r="BP61" s="360">
        <f t="shared" si="58"/>
        <v>0.5</v>
      </c>
      <c r="BQ61" s="360">
        <v>0</v>
      </c>
      <c r="BR61" s="360">
        <v>0</v>
      </c>
      <c r="BS61" s="360">
        <f t="shared" si="58"/>
        <v>0.5</v>
      </c>
      <c r="BT61" s="360">
        <v>0</v>
      </c>
      <c r="BU61" s="361">
        <v>0</v>
      </c>
      <c r="BV61" s="360">
        <f t="shared" ref="BV61" si="59">1-SUM(BV62:BV65)</f>
        <v>0.43999999999999995</v>
      </c>
      <c r="BW61" s="360">
        <v>0</v>
      </c>
      <c r="BX61" s="360">
        <v>0</v>
      </c>
      <c r="BY61" s="360">
        <f t="shared" ref="BY61" si="60">1-SUM(BY62:BY65)</f>
        <v>0.5</v>
      </c>
      <c r="BZ61" s="360">
        <v>0</v>
      </c>
      <c r="CA61" s="360">
        <v>0</v>
      </c>
      <c r="CB61" s="360">
        <f t="shared" ref="CB61" si="61">1-SUM(CB62:CB65)</f>
        <v>0.5</v>
      </c>
      <c r="CC61" s="360">
        <v>0</v>
      </c>
      <c r="CD61" s="360">
        <v>0</v>
      </c>
      <c r="CE61" s="360">
        <f t="shared" ref="CE61" si="62">1-SUM(CE62:CE65)</f>
        <v>0.5</v>
      </c>
      <c r="CF61" s="360">
        <v>0</v>
      </c>
      <c r="CG61" s="361">
        <v>0</v>
      </c>
      <c r="CH61" s="360">
        <f t="shared" ref="CH61" si="63">1-SUM(CH62:CH65)</f>
        <v>0.43999999999999995</v>
      </c>
      <c r="CI61" s="360">
        <v>0</v>
      </c>
      <c r="CJ61" s="360">
        <v>0</v>
      </c>
      <c r="CK61" s="360">
        <f t="shared" ref="CK61" si="64">1-SUM(CK62:CK65)</f>
        <v>0.5</v>
      </c>
      <c r="CL61" s="360">
        <v>0</v>
      </c>
      <c r="CM61" s="360">
        <v>0</v>
      </c>
      <c r="CN61" s="360">
        <f t="shared" ref="CN61" si="65">1-SUM(CN62:CN65)</f>
        <v>0.5</v>
      </c>
      <c r="CO61" s="360">
        <v>0</v>
      </c>
      <c r="CP61" s="360">
        <v>0</v>
      </c>
      <c r="CQ61" s="360">
        <f t="shared" ref="CQ61" si="66">1-SUM(CQ62:CQ65)</f>
        <v>0.5</v>
      </c>
      <c r="CR61" s="360">
        <v>0</v>
      </c>
      <c r="CS61" s="361">
        <v>0</v>
      </c>
    </row>
    <row r="62" spans="1:97" s="357" customFormat="1" x14ac:dyDescent="0.25">
      <c r="A62" s="359" t="s">
        <v>117</v>
      </c>
      <c r="U62" s="360">
        <v>0</v>
      </c>
      <c r="V62" s="360">
        <v>0</v>
      </c>
      <c r="W62" s="360">
        <v>0.4</v>
      </c>
      <c r="X62" s="360">
        <v>0</v>
      </c>
      <c r="Y62" s="361">
        <v>0</v>
      </c>
      <c r="Z62" s="360">
        <v>0.3</v>
      </c>
      <c r="AA62" s="360">
        <v>0</v>
      </c>
      <c r="AB62" s="360">
        <v>0</v>
      </c>
      <c r="AC62" s="360">
        <v>0.3</v>
      </c>
      <c r="AD62" s="360">
        <v>0</v>
      </c>
      <c r="AE62" s="360">
        <v>0</v>
      </c>
      <c r="AF62" s="360">
        <v>0.3</v>
      </c>
      <c r="AG62" s="360">
        <v>0</v>
      </c>
      <c r="AH62" s="360">
        <v>0</v>
      </c>
      <c r="AI62" s="360">
        <v>0.3</v>
      </c>
      <c r="AJ62" s="360">
        <v>0</v>
      </c>
      <c r="AK62" s="361">
        <v>0</v>
      </c>
      <c r="AL62" s="360">
        <v>0.3</v>
      </c>
      <c r="AM62" s="360">
        <v>0</v>
      </c>
      <c r="AN62" s="360">
        <v>0</v>
      </c>
      <c r="AO62" s="360">
        <v>0.3</v>
      </c>
      <c r="AP62" s="360">
        <v>0</v>
      </c>
      <c r="AQ62" s="360">
        <v>0</v>
      </c>
      <c r="AR62" s="360">
        <v>0.3</v>
      </c>
      <c r="AS62" s="360">
        <v>0</v>
      </c>
      <c r="AT62" s="360">
        <v>0</v>
      </c>
      <c r="AU62" s="360">
        <v>0.3</v>
      </c>
      <c r="AV62" s="360">
        <v>0</v>
      </c>
      <c r="AW62" s="361">
        <v>0</v>
      </c>
      <c r="AX62" s="360">
        <v>0.3</v>
      </c>
      <c r="AY62" s="360">
        <v>0</v>
      </c>
      <c r="AZ62" s="360">
        <v>0</v>
      </c>
      <c r="BA62" s="360">
        <v>0.3</v>
      </c>
      <c r="BB62" s="360">
        <v>0</v>
      </c>
      <c r="BC62" s="360">
        <v>0</v>
      </c>
      <c r="BD62" s="360">
        <v>0.3</v>
      </c>
      <c r="BE62" s="360">
        <v>0</v>
      </c>
      <c r="BF62" s="360">
        <v>0</v>
      </c>
      <c r="BG62" s="360">
        <v>0.3</v>
      </c>
      <c r="BH62" s="360">
        <v>0</v>
      </c>
      <c r="BI62" s="361">
        <v>0</v>
      </c>
      <c r="BJ62" s="360">
        <v>0.3</v>
      </c>
      <c r="BK62" s="360">
        <v>0</v>
      </c>
      <c r="BL62" s="360">
        <v>0</v>
      </c>
      <c r="BM62" s="360">
        <v>0.3</v>
      </c>
      <c r="BN62" s="360">
        <v>0</v>
      </c>
      <c r="BO62" s="360">
        <v>0</v>
      </c>
      <c r="BP62" s="360">
        <v>0.3</v>
      </c>
      <c r="BQ62" s="360">
        <v>0</v>
      </c>
      <c r="BR62" s="360">
        <v>0</v>
      </c>
      <c r="BS62" s="360">
        <v>0.3</v>
      </c>
      <c r="BT62" s="360">
        <v>0</v>
      </c>
      <c r="BU62" s="361">
        <v>0</v>
      </c>
      <c r="BV62" s="360">
        <v>0.3</v>
      </c>
      <c r="BW62" s="360">
        <v>0</v>
      </c>
      <c r="BX62" s="360">
        <v>0</v>
      </c>
      <c r="BY62" s="360">
        <v>0.3</v>
      </c>
      <c r="BZ62" s="360">
        <v>0</v>
      </c>
      <c r="CA62" s="360">
        <v>0</v>
      </c>
      <c r="CB62" s="360">
        <v>0.3</v>
      </c>
      <c r="CC62" s="360">
        <v>0</v>
      </c>
      <c r="CD62" s="360">
        <v>0</v>
      </c>
      <c r="CE62" s="360">
        <v>0.3</v>
      </c>
      <c r="CF62" s="360">
        <v>0</v>
      </c>
      <c r="CG62" s="361">
        <v>0</v>
      </c>
      <c r="CH62" s="360">
        <v>0.3</v>
      </c>
      <c r="CI62" s="360">
        <v>0</v>
      </c>
      <c r="CJ62" s="360">
        <v>0</v>
      </c>
      <c r="CK62" s="360">
        <v>0.3</v>
      </c>
      <c r="CL62" s="360">
        <v>0</v>
      </c>
      <c r="CM62" s="360">
        <v>0</v>
      </c>
      <c r="CN62" s="360">
        <v>0.3</v>
      </c>
      <c r="CO62" s="360">
        <v>0</v>
      </c>
      <c r="CP62" s="360">
        <v>0</v>
      </c>
      <c r="CQ62" s="360">
        <v>0.3</v>
      </c>
      <c r="CR62" s="360">
        <v>0</v>
      </c>
      <c r="CS62" s="361">
        <v>0</v>
      </c>
    </row>
    <row r="63" spans="1:97" s="357" customFormat="1" x14ac:dyDescent="0.25">
      <c r="A63" s="359" t="s">
        <v>118</v>
      </c>
      <c r="U63" s="360">
        <v>0</v>
      </c>
      <c r="V63" s="360">
        <v>0</v>
      </c>
      <c r="W63" s="360">
        <v>0.2</v>
      </c>
      <c r="X63" s="360">
        <v>0</v>
      </c>
      <c r="Y63" s="361">
        <v>0</v>
      </c>
      <c r="Z63" s="360">
        <v>0.2</v>
      </c>
      <c r="AA63" s="360">
        <v>0</v>
      </c>
      <c r="AB63" s="360">
        <v>0</v>
      </c>
      <c r="AC63" s="360">
        <v>0.2</v>
      </c>
      <c r="AD63" s="360">
        <v>0</v>
      </c>
      <c r="AE63" s="360">
        <v>0</v>
      </c>
      <c r="AF63" s="360">
        <v>0.2</v>
      </c>
      <c r="AG63" s="360">
        <v>0</v>
      </c>
      <c r="AH63" s="360">
        <v>0</v>
      </c>
      <c r="AI63" s="360">
        <v>0.2</v>
      </c>
      <c r="AJ63" s="360">
        <v>0</v>
      </c>
      <c r="AK63" s="361">
        <v>0</v>
      </c>
      <c r="AL63" s="360">
        <v>0.2</v>
      </c>
      <c r="AM63" s="360">
        <v>0</v>
      </c>
      <c r="AN63" s="360">
        <v>0</v>
      </c>
      <c r="AO63" s="360">
        <v>0.1</v>
      </c>
      <c r="AP63" s="360">
        <v>0</v>
      </c>
      <c r="AQ63" s="360">
        <v>0</v>
      </c>
      <c r="AR63" s="360">
        <v>0.1</v>
      </c>
      <c r="AS63" s="360">
        <v>0</v>
      </c>
      <c r="AT63" s="360">
        <v>0</v>
      </c>
      <c r="AU63" s="360">
        <v>0.1</v>
      </c>
      <c r="AV63" s="360">
        <v>0</v>
      </c>
      <c r="AW63" s="361">
        <v>0</v>
      </c>
      <c r="AX63" s="360">
        <v>0.2</v>
      </c>
      <c r="AY63" s="360">
        <v>0</v>
      </c>
      <c r="AZ63" s="360">
        <v>0</v>
      </c>
      <c r="BA63" s="360">
        <v>0.2</v>
      </c>
      <c r="BB63" s="360">
        <v>0</v>
      </c>
      <c r="BC63" s="360">
        <v>0</v>
      </c>
      <c r="BD63" s="360">
        <v>0.2</v>
      </c>
      <c r="BE63" s="360">
        <v>0</v>
      </c>
      <c r="BF63" s="360">
        <v>0</v>
      </c>
      <c r="BG63" s="360">
        <v>0.2</v>
      </c>
      <c r="BH63" s="360">
        <v>0</v>
      </c>
      <c r="BI63" s="361">
        <v>0</v>
      </c>
      <c r="BJ63" s="360">
        <v>0.2</v>
      </c>
      <c r="BK63" s="360">
        <v>0</v>
      </c>
      <c r="BL63" s="360">
        <v>0</v>
      </c>
      <c r="BM63" s="360">
        <v>0.2</v>
      </c>
      <c r="BN63" s="360">
        <v>0</v>
      </c>
      <c r="BO63" s="360">
        <v>0</v>
      </c>
      <c r="BP63" s="360">
        <v>0.2</v>
      </c>
      <c r="BQ63" s="360">
        <v>0</v>
      </c>
      <c r="BR63" s="360">
        <v>0</v>
      </c>
      <c r="BS63" s="360">
        <v>0.2</v>
      </c>
      <c r="BT63" s="360">
        <v>0</v>
      </c>
      <c r="BU63" s="361">
        <v>0</v>
      </c>
      <c r="BV63" s="360">
        <v>0.2</v>
      </c>
      <c r="BW63" s="360">
        <v>0</v>
      </c>
      <c r="BX63" s="360">
        <v>0</v>
      </c>
      <c r="BY63" s="360">
        <v>0.2</v>
      </c>
      <c r="BZ63" s="360">
        <v>0</v>
      </c>
      <c r="CA63" s="360">
        <v>0</v>
      </c>
      <c r="CB63" s="360">
        <v>0.2</v>
      </c>
      <c r="CC63" s="360">
        <v>0</v>
      </c>
      <c r="CD63" s="360">
        <v>0</v>
      </c>
      <c r="CE63" s="360">
        <v>0.2</v>
      </c>
      <c r="CF63" s="360">
        <v>0</v>
      </c>
      <c r="CG63" s="361">
        <v>0</v>
      </c>
      <c r="CH63" s="360">
        <v>0.2</v>
      </c>
      <c r="CI63" s="360">
        <v>0</v>
      </c>
      <c r="CJ63" s="360">
        <v>0</v>
      </c>
      <c r="CK63" s="360">
        <v>0.2</v>
      </c>
      <c r="CL63" s="360">
        <v>0</v>
      </c>
      <c r="CM63" s="360">
        <v>0</v>
      </c>
      <c r="CN63" s="360">
        <v>0.2</v>
      </c>
      <c r="CO63" s="360">
        <v>0</v>
      </c>
      <c r="CP63" s="360">
        <v>0</v>
      </c>
      <c r="CQ63" s="360">
        <v>0.2</v>
      </c>
      <c r="CR63" s="360">
        <v>0</v>
      </c>
      <c r="CS63" s="361">
        <v>0</v>
      </c>
    </row>
    <row r="64" spans="1:97" s="357" customFormat="1" x14ac:dyDescent="0.25">
      <c r="A64" s="359" t="s">
        <v>119</v>
      </c>
      <c r="U64" s="360">
        <v>0</v>
      </c>
      <c r="V64" s="360">
        <v>0</v>
      </c>
      <c r="W64" s="360">
        <v>0</v>
      </c>
      <c r="X64" s="360">
        <v>0</v>
      </c>
      <c r="Y64" s="361">
        <v>0</v>
      </c>
      <c r="Z64" s="360">
        <v>0.02</v>
      </c>
      <c r="AA64" s="360">
        <v>0</v>
      </c>
      <c r="AB64" s="360">
        <v>0</v>
      </c>
      <c r="AC64" s="360">
        <v>0</v>
      </c>
      <c r="AD64" s="360">
        <v>0</v>
      </c>
      <c r="AE64" s="360">
        <v>0</v>
      </c>
      <c r="AF64" s="360">
        <v>0</v>
      </c>
      <c r="AG64" s="360">
        <v>0</v>
      </c>
      <c r="AH64" s="360">
        <v>0</v>
      </c>
      <c r="AI64" s="360">
        <v>0</v>
      </c>
      <c r="AJ64" s="360">
        <v>0</v>
      </c>
      <c r="AK64" s="361">
        <v>0</v>
      </c>
      <c r="AL64" s="360">
        <v>0.02</v>
      </c>
      <c r="AM64" s="360">
        <v>0</v>
      </c>
      <c r="AN64" s="360">
        <v>0</v>
      </c>
      <c r="AO64" s="360">
        <v>0</v>
      </c>
      <c r="AP64" s="360">
        <v>0</v>
      </c>
      <c r="AQ64" s="360">
        <v>0</v>
      </c>
      <c r="AR64" s="360">
        <v>0</v>
      </c>
      <c r="AS64" s="360">
        <v>0</v>
      </c>
      <c r="AT64" s="360">
        <v>0</v>
      </c>
      <c r="AU64" s="360">
        <v>0</v>
      </c>
      <c r="AV64" s="360">
        <v>0</v>
      </c>
      <c r="AW64" s="361">
        <v>0</v>
      </c>
      <c r="AX64" s="360">
        <v>0.03</v>
      </c>
      <c r="AY64" s="360">
        <v>0</v>
      </c>
      <c r="AZ64" s="360">
        <v>0</v>
      </c>
      <c r="BA64" s="360">
        <v>0</v>
      </c>
      <c r="BB64" s="360">
        <v>0</v>
      </c>
      <c r="BC64" s="360">
        <v>0</v>
      </c>
      <c r="BD64" s="360">
        <v>0</v>
      </c>
      <c r="BE64" s="360">
        <v>0</v>
      </c>
      <c r="BF64" s="360">
        <v>0</v>
      </c>
      <c r="BG64" s="360">
        <v>0</v>
      </c>
      <c r="BH64" s="360">
        <v>0</v>
      </c>
      <c r="BI64" s="361">
        <v>0</v>
      </c>
      <c r="BJ64" s="360">
        <v>0.03</v>
      </c>
      <c r="BK64" s="360">
        <v>0</v>
      </c>
      <c r="BL64" s="360">
        <v>0</v>
      </c>
      <c r="BM64" s="360">
        <v>0</v>
      </c>
      <c r="BN64" s="360">
        <v>0</v>
      </c>
      <c r="BO64" s="360">
        <v>0</v>
      </c>
      <c r="BP64" s="360">
        <v>0</v>
      </c>
      <c r="BQ64" s="360">
        <v>0</v>
      </c>
      <c r="BR64" s="360">
        <v>0</v>
      </c>
      <c r="BS64" s="360">
        <v>0</v>
      </c>
      <c r="BT64" s="360">
        <v>0</v>
      </c>
      <c r="BU64" s="361">
        <v>0</v>
      </c>
      <c r="BV64" s="360">
        <v>0.03</v>
      </c>
      <c r="BW64" s="360">
        <v>0</v>
      </c>
      <c r="BX64" s="360">
        <v>0</v>
      </c>
      <c r="BY64" s="360">
        <v>0</v>
      </c>
      <c r="BZ64" s="360">
        <v>0</v>
      </c>
      <c r="CA64" s="360">
        <v>0</v>
      </c>
      <c r="CB64" s="360">
        <v>0</v>
      </c>
      <c r="CC64" s="360">
        <v>0</v>
      </c>
      <c r="CD64" s="360">
        <v>0</v>
      </c>
      <c r="CE64" s="360">
        <v>0</v>
      </c>
      <c r="CF64" s="360">
        <v>0</v>
      </c>
      <c r="CG64" s="361">
        <v>0</v>
      </c>
      <c r="CH64" s="360">
        <v>0.03</v>
      </c>
      <c r="CI64" s="360">
        <v>0</v>
      </c>
      <c r="CJ64" s="360">
        <v>0</v>
      </c>
      <c r="CK64" s="360">
        <v>0</v>
      </c>
      <c r="CL64" s="360">
        <v>0</v>
      </c>
      <c r="CM64" s="360">
        <v>0</v>
      </c>
      <c r="CN64" s="360">
        <v>0</v>
      </c>
      <c r="CO64" s="360">
        <v>0</v>
      </c>
      <c r="CP64" s="360">
        <v>0</v>
      </c>
      <c r="CQ64" s="360">
        <v>0</v>
      </c>
      <c r="CR64" s="360">
        <v>0</v>
      </c>
      <c r="CS64" s="361">
        <v>0</v>
      </c>
    </row>
    <row r="65" spans="1:97" s="357" customFormat="1" x14ac:dyDescent="0.25">
      <c r="A65" s="359" t="s">
        <v>120</v>
      </c>
      <c r="U65" s="360">
        <v>0</v>
      </c>
      <c r="V65" s="360">
        <v>0</v>
      </c>
      <c r="W65" s="360">
        <v>0</v>
      </c>
      <c r="X65" s="360">
        <v>0</v>
      </c>
      <c r="Y65" s="361">
        <v>0</v>
      </c>
      <c r="Z65" s="360">
        <v>0.02</v>
      </c>
      <c r="AA65" s="360">
        <v>0</v>
      </c>
      <c r="AB65" s="360">
        <v>0</v>
      </c>
      <c r="AC65" s="360">
        <v>0</v>
      </c>
      <c r="AD65" s="360">
        <v>0</v>
      </c>
      <c r="AE65" s="360">
        <v>0</v>
      </c>
      <c r="AF65" s="360">
        <v>0</v>
      </c>
      <c r="AG65" s="360">
        <v>0</v>
      </c>
      <c r="AH65" s="360">
        <v>0</v>
      </c>
      <c r="AI65" s="360">
        <v>0</v>
      </c>
      <c r="AJ65" s="360">
        <v>0</v>
      </c>
      <c r="AK65" s="361">
        <v>0</v>
      </c>
      <c r="AL65" s="360">
        <v>0.02</v>
      </c>
      <c r="AM65" s="360">
        <v>0</v>
      </c>
      <c r="AN65" s="360">
        <v>0</v>
      </c>
      <c r="AO65" s="360">
        <v>0</v>
      </c>
      <c r="AP65" s="360">
        <v>0</v>
      </c>
      <c r="AQ65" s="360">
        <v>0</v>
      </c>
      <c r="AR65" s="360">
        <v>0</v>
      </c>
      <c r="AS65" s="360">
        <v>0</v>
      </c>
      <c r="AT65" s="360">
        <v>0</v>
      </c>
      <c r="AU65" s="360">
        <v>0</v>
      </c>
      <c r="AV65" s="360">
        <v>0</v>
      </c>
      <c r="AW65" s="361">
        <v>0</v>
      </c>
      <c r="AX65" s="360">
        <v>0.03</v>
      </c>
      <c r="AY65" s="360">
        <v>0</v>
      </c>
      <c r="AZ65" s="360">
        <v>0</v>
      </c>
      <c r="BA65" s="360">
        <v>0</v>
      </c>
      <c r="BB65" s="360">
        <v>0</v>
      </c>
      <c r="BC65" s="360">
        <v>0</v>
      </c>
      <c r="BD65" s="360">
        <v>0</v>
      </c>
      <c r="BE65" s="360">
        <v>0</v>
      </c>
      <c r="BF65" s="360">
        <v>0</v>
      </c>
      <c r="BG65" s="360">
        <v>0</v>
      </c>
      <c r="BH65" s="360">
        <v>0</v>
      </c>
      <c r="BI65" s="361">
        <v>0</v>
      </c>
      <c r="BJ65" s="360">
        <v>0.03</v>
      </c>
      <c r="BK65" s="360">
        <v>0</v>
      </c>
      <c r="BL65" s="360">
        <v>0</v>
      </c>
      <c r="BM65" s="360">
        <v>0</v>
      </c>
      <c r="BN65" s="360">
        <v>0</v>
      </c>
      <c r="BO65" s="360">
        <v>0</v>
      </c>
      <c r="BP65" s="360">
        <v>0</v>
      </c>
      <c r="BQ65" s="360">
        <v>0</v>
      </c>
      <c r="BR65" s="360">
        <v>0</v>
      </c>
      <c r="BS65" s="360">
        <v>0</v>
      </c>
      <c r="BT65" s="360">
        <v>0</v>
      </c>
      <c r="BU65" s="361">
        <v>0</v>
      </c>
      <c r="BV65" s="360">
        <v>0.03</v>
      </c>
      <c r="BW65" s="360">
        <v>0</v>
      </c>
      <c r="BX65" s="360">
        <v>0</v>
      </c>
      <c r="BY65" s="360">
        <v>0</v>
      </c>
      <c r="BZ65" s="360">
        <v>0</v>
      </c>
      <c r="CA65" s="360">
        <v>0</v>
      </c>
      <c r="CB65" s="360">
        <v>0</v>
      </c>
      <c r="CC65" s="360">
        <v>0</v>
      </c>
      <c r="CD65" s="360">
        <v>0</v>
      </c>
      <c r="CE65" s="360">
        <v>0</v>
      </c>
      <c r="CF65" s="360">
        <v>0</v>
      </c>
      <c r="CG65" s="361">
        <v>0</v>
      </c>
      <c r="CH65" s="360">
        <v>0.03</v>
      </c>
      <c r="CI65" s="360">
        <v>0</v>
      </c>
      <c r="CJ65" s="360">
        <v>0</v>
      </c>
      <c r="CK65" s="360">
        <v>0</v>
      </c>
      <c r="CL65" s="360">
        <v>0</v>
      </c>
      <c r="CM65" s="360">
        <v>0</v>
      </c>
      <c r="CN65" s="360">
        <v>0</v>
      </c>
      <c r="CO65" s="360">
        <v>0</v>
      </c>
      <c r="CP65" s="360">
        <v>0</v>
      </c>
      <c r="CQ65" s="360">
        <v>0</v>
      </c>
      <c r="CR65" s="360">
        <v>0</v>
      </c>
      <c r="CS65" s="361">
        <v>0</v>
      </c>
    </row>
    <row r="66" spans="1:97" s="357" customFormat="1" x14ac:dyDescent="0.25">
      <c r="A66" s="362" t="s">
        <v>95</v>
      </c>
      <c r="T66" s="357">
        <f>'Total Agency'!T18</f>
        <v>0</v>
      </c>
      <c r="U66" s="357">
        <f>'Total Agency'!U18</f>
        <v>0</v>
      </c>
      <c r="V66" s="357">
        <f>'Total Agency'!V18</f>
        <v>0</v>
      </c>
      <c r="W66" s="357">
        <f>'Total Agency'!W18</f>
        <v>0</v>
      </c>
      <c r="X66" s="357">
        <f>'Total Agency'!X18</f>
        <v>0</v>
      </c>
      <c r="Y66" s="358">
        <f>'Total Agency'!Y18</f>
        <v>0</v>
      </c>
      <c r="Z66" s="357">
        <f>'Total Agency'!Z18</f>
        <v>0</v>
      </c>
      <c r="AA66" s="357">
        <f>'Total Agency'!AA18</f>
        <v>0</v>
      </c>
      <c r="AB66" s="357">
        <f>'Total Agency'!AB18</f>
        <v>0</v>
      </c>
      <c r="AC66" s="357">
        <f>'Total Agency'!AC18</f>
        <v>0</v>
      </c>
      <c r="AD66" s="357">
        <f>'Total Agency'!AD18</f>
        <v>0</v>
      </c>
      <c r="AE66" s="357">
        <f>'Total Agency'!AE18</f>
        <v>0</v>
      </c>
      <c r="AF66" s="357">
        <f>'Total Agency'!AF18</f>
        <v>0</v>
      </c>
      <c r="AG66" s="357">
        <f>'Total Agency'!AG18</f>
        <v>0</v>
      </c>
      <c r="AH66" s="357">
        <f>'Total Agency'!AH18</f>
        <v>0</v>
      </c>
      <c r="AI66" s="357">
        <f>'Total Agency'!AI18</f>
        <v>0</v>
      </c>
      <c r="AJ66" s="357">
        <f>'Total Agency'!AJ18</f>
        <v>0</v>
      </c>
      <c r="AK66" s="358">
        <f>'Total Agency'!AK18</f>
        <v>0</v>
      </c>
      <c r="AL66" s="357">
        <f>'Total Agency'!AL18</f>
        <v>0</v>
      </c>
      <c r="AM66" s="357">
        <f>'Total Agency'!AM18</f>
        <v>0</v>
      </c>
      <c r="AN66" s="357">
        <f>'Total Agency'!AN18</f>
        <v>0</v>
      </c>
      <c r="AO66" s="357">
        <f>'Total Agency'!AO18</f>
        <v>0</v>
      </c>
      <c r="AP66" s="357">
        <f>'Total Agency'!AP18</f>
        <v>0</v>
      </c>
      <c r="AQ66" s="357">
        <f>'Total Agency'!AQ18</f>
        <v>0</v>
      </c>
      <c r="AR66" s="357">
        <f>'Total Agency'!AR18</f>
        <v>0</v>
      </c>
      <c r="AS66" s="357">
        <f>'Total Agency'!AS18</f>
        <v>0</v>
      </c>
      <c r="AT66" s="357">
        <f>'Total Agency'!AT18</f>
        <v>0</v>
      </c>
      <c r="AU66" s="357">
        <f>'Total Agency'!AU18</f>
        <v>0</v>
      </c>
      <c r="AV66" s="357">
        <f>'Total Agency'!AV18</f>
        <v>0</v>
      </c>
      <c r="AW66" s="358">
        <f>'Total Agency'!AW18</f>
        <v>0</v>
      </c>
      <c r="AX66" s="357">
        <f>'Total Agency'!AX18</f>
        <v>0</v>
      </c>
      <c r="AY66" s="357">
        <f>'Total Agency'!AY18</f>
        <v>0</v>
      </c>
      <c r="AZ66" s="357">
        <f>'Total Agency'!AZ18</f>
        <v>0</v>
      </c>
      <c r="BA66" s="357">
        <f>'Total Agency'!BA18</f>
        <v>0</v>
      </c>
      <c r="BB66" s="357">
        <f>'Total Agency'!BB18</f>
        <v>0</v>
      </c>
      <c r="BC66" s="357">
        <f>'Total Agency'!BC18</f>
        <v>0</v>
      </c>
      <c r="BD66" s="357">
        <f>'Total Agency'!BD18</f>
        <v>0</v>
      </c>
      <c r="BE66" s="357">
        <f>'Total Agency'!BE18</f>
        <v>0</v>
      </c>
      <c r="BF66" s="357">
        <f>'Total Agency'!BF18</f>
        <v>0</v>
      </c>
      <c r="BG66" s="357">
        <f>'Total Agency'!BG18</f>
        <v>0</v>
      </c>
      <c r="BH66" s="357">
        <f>'Total Agency'!BH18</f>
        <v>0</v>
      </c>
      <c r="BI66" s="358">
        <f>'Total Agency'!BI18</f>
        <v>0</v>
      </c>
      <c r="BJ66" s="357">
        <f>'Total Agency'!BJ18</f>
        <v>0</v>
      </c>
      <c r="BK66" s="357">
        <f>'Total Agency'!BK18</f>
        <v>0</v>
      </c>
      <c r="BL66" s="357">
        <f>'Total Agency'!BL18</f>
        <v>0</v>
      </c>
      <c r="BM66" s="357">
        <f>'Total Agency'!BM18</f>
        <v>0</v>
      </c>
      <c r="BN66" s="357">
        <f>'Total Agency'!BN18</f>
        <v>0</v>
      </c>
      <c r="BO66" s="357">
        <f>'Total Agency'!BO18</f>
        <v>0</v>
      </c>
      <c r="BP66" s="357">
        <f>'Total Agency'!BP18</f>
        <v>0</v>
      </c>
      <c r="BQ66" s="357">
        <f>'Total Agency'!BQ18</f>
        <v>0</v>
      </c>
      <c r="BR66" s="357">
        <f>'Total Agency'!BR18</f>
        <v>0</v>
      </c>
      <c r="BS66" s="357">
        <f>'Total Agency'!BS18</f>
        <v>0</v>
      </c>
      <c r="BT66" s="357">
        <f>'Total Agency'!BT18</f>
        <v>0</v>
      </c>
      <c r="BU66" s="358">
        <f>'Total Agency'!BU18</f>
        <v>0</v>
      </c>
      <c r="BV66" s="357">
        <f>'Total Agency'!BV18</f>
        <v>0</v>
      </c>
      <c r="BW66" s="357">
        <f>'Total Agency'!BW18</f>
        <v>0</v>
      </c>
      <c r="BX66" s="357">
        <f>'Total Agency'!BX18</f>
        <v>0</v>
      </c>
      <c r="BY66" s="357">
        <f>'Total Agency'!BY18</f>
        <v>0</v>
      </c>
      <c r="BZ66" s="357">
        <f>'Total Agency'!BZ18</f>
        <v>0</v>
      </c>
      <c r="CA66" s="357">
        <f>'Total Agency'!CA18</f>
        <v>0</v>
      </c>
      <c r="CB66" s="357">
        <f>'Total Agency'!CB18</f>
        <v>0</v>
      </c>
      <c r="CC66" s="357">
        <f>'Total Agency'!CC18</f>
        <v>0</v>
      </c>
      <c r="CD66" s="357">
        <f>'Total Agency'!CD18</f>
        <v>0</v>
      </c>
      <c r="CE66" s="357">
        <f>'Total Agency'!CE18</f>
        <v>0</v>
      </c>
      <c r="CF66" s="357">
        <f>'Total Agency'!CF18</f>
        <v>0</v>
      </c>
      <c r="CG66" s="358">
        <f>'Total Agency'!CG18</f>
        <v>0</v>
      </c>
      <c r="CH66" s="357">
        <f>'Total Agency'!CH18</f>
        <v>0</v>
      </c>
      <c r="CI66" s="357">
        <f>'Total Agency'!CI18</f>
        <v>0</v>
      </c>
      <c r="CJ66" s="357">
        <f>'Total Agency'!CJ18</f>
        <v>0</v>
      </c>
      <c r="CK66" s="357">
        <f>'Total Agency'!CK18</f>
        <v>0</v>
      </c>
      <c r="CL66" s="357">
        <f>'Total Agency'!CL18</f>
        <v>0</v>
      </c>
      <c r="CM66" s="357">
        <f>'Total Agency'!CM18</f>
        <v>0</v>
      </c>
      <c r="CN66" s="357">
        <f>'Total Agency'!CN18</f>
        <v>0</v>
      </c>
      <c r="CO66" s="357">
        <f>'Total Agency'!CO18</f>
        <v>0</v>
      </c>
      <c r="CP66" s="357">
        <f>'Total Agency'!CP18</f>
        <v>0</v>
      </c>
      <c r="CQ66" s="357">
        <f>'Total Agency'!CQ18</f>
        <v>0</v>
      </c>
      <c r="CR66" s="357">
        <f>'Total Agency'!CR18</f>
        <v>0</v>
      </c>
      <c r="CS66" s="358">
        <f>'Total Agency'!CS18</f>
        <v>0</v>
      </c>
    </row>
    <row r="69" spans="1:97" s="364" customFormat="1" x14ac:dyDescent="0.25">
      <c r="A69" s="363" t="s">
        <v>124</v>
      </c>
      <c r="Y69" s="365"/>
      <c r="AK69" s="365"/>
      <c r="AW69" s="365"/>
      <c r="BI69" s="365"/>
      <c r="BU69" s="365"/>
      <c r="CG69" s="365"/>
      <c r="CS69" s="365"/>
    </row>
    <row r="70" spans="1:97" s="357" customFormat="1" x14ac:dyDescent="0.25">
      <c r="A70" s="359" t="s">
        <v>121</v>
      </c>
      <c r="N70" s="357">
        <f>N17/N$22</f>
        <v>0.14313919052319843</v>
      </c>
      <c r="O70" s="357">
        <f t="shared" ref="O70:S70" si="67">O17/O$22</f>
        <v>0.15637450199203187</v>
      </c>
      <c r="P70" s="357">
        <f t="shared" si="67"/>
        <v>0.16193181818181818</v>
      </c>
      <c r="Q70" s="357">
        <f t="shared" si="67"/>
        <v>0.17894736842105263</v>
      </c>
      <c r="R70" s="357">
        <f t="shared" si="67"/>
        <v>0.17089125102207686</v>
      </c>
      <c r="S70" s="357">
        <f t="shared" si="67"/>
        <v>0.15296803652968036</v>
      </c>
      <c r="T70" s="357">
        <f>T17/T$22</f>
        <v>0.15442846328538987</v>
      </c>
      <c r="U70" s="360">
        <v>0.16</v>
      </c>
      <c r="V70" s="360">
        <v>0.16</v>
      </c>
      <c r="W70" s="360">
        <v>0.16</v>
      </c>
      <c r="X70" s="360">
        <v>0.16</v>
      </c>
      <c r="Y70" s="361"/>
      <c r="Z70" s="360"/>
      <c r="AA70" s="360"/>
      <c r="AB70" s="360"/>
      <c r="AC70" s="360"/>
      <c r="AD70" s="360"/>
      <c r="AE70" s="360"/>
      <c r="AF70" s="360"/>
      <c r="AG70" s="360"/>
      <c r="AH70" s="360"/>
      <c r="AI70" s="360"/>
      <c r="AJ70" s="360"/>
      <c r="AK70" s="361"/>
      <c r="AL70" s="360"/>
      <c r="AM70" s="360"/>
      <c r="AN70" s="360"/>
      <c r="AO70" s="360"/>
      <c r="AP70" s="360"/>
      <c r="AQ70" s="360"/>
      <c r="AR70" s="360"/>
      <c r="AS70" s="360"/>
      <c r="AT70" s="360"/>
      <c r="AU70" s="360"/>
      <c r="AV70" s="360"/>
      <c r="AW70" s="361"/>
      <c r="AX70" s="360"/>
      <c r="AY70" s="360"/>
      <c r="AZ70" s="360"/>
      <c r="BA70" s="360"/>
      <c r="BB70" s="360"/>
      <c r="BC70" s="360"/>
      <c r="BD70" s="360"/>
      <c r="BE70" s="360"/>
      <c r="BF70" s="360"/>
      <c r="BG70" s="360"/>
      <c r="BH70" s="360"/>
      <c r="BI70" s="361"/>
      <c r="BJ70" s="360"/>
      <c r="BK70" s="360"/>
      <c r="BL70" s="360"/>
      <c r="BM70" s="360"/>
      <c r="BN70" s="360"/>
      <c r="BO70" s="360"/>
      <c r="BP70" s="360"/>
      <c r="BQ70" s="360"/>
      <c r="BR70" s="360"/>
      <c r="BS70" s="360"/>
      <c r="BT70" s="360"/>
      <c r="BU70" s="361"/>
      <c r="BV70" s="360"/>
      <c r="BW70" s="360"/>
      <c r="BX70" s="360"/>
      <c r="BY70" s="360"/>
      <c r="BZ70" s="360"/>
      <c r="CA70" s="360"/>
      <c r="CB70" s="360"/>
      <c r="CC70" s="360"/>
      <c r="CD70" s="360"/>
      <c r="CE70" s="360"/>
      <c r="CF70" s="360"/>
      <c r="CG70" s="361"/>
      <c r="CH70" s="360"/>
      <c r="CI70" s="360"/>
      <c r="CJ70" s="360"/>
      <c r="CK70" s="360"/>
      <c r="CL70" s="360"/>
      <c r="CM70" s="360"/>
      <c r="CN70" s="360"/>
      <c r="CO70" s="360"/>
      <c r="CP70" s="360"/>
      <c r="CQ70" s="360"/>
      <c r="CR70" s="360"/>
      <c r="CS70" s="361"/>
    </row>
    <row r="71" spans="1:97" s="357" customFormat="1" x14ac:dyDescent="0.25">
      <c r="A71" s="359" t="s">
        <v>117</v>
      </c>
      <c r="N71" s="357">
        <f>N18/N$22</f>
        <v>0.55478775913129319</v>
      </c>
      <c r="O71" s="357">
        <f t="shared" ref="O71:S74" si="68">O18/O$22</f>
        <v>0.54083665338645415</v>
      </c>
      <c r="P71" s="357">
        <f t="shared" si="68"/>
        <v>0.53503787878787878</v>
      </c>
      <c r="Q71" s="357">
        <f t="shared" si="68"/>
        <v>0.52192982456140347</v>
      </c>
      <c r="R71" s="357">
        <f t="shared" si="68"/>
        <v>0.53229762878168441</v>
      </c>
      <c r="S71" s="357">
        <f t="shared" si="68"/>
        <v>0.5426179604261796</v>
      </c>
      <c r="T71" s="357">
        <f>T18/T$22</f>
        <v>0.53974261922785771</v>
      </c>
      <c r="U71" s="360">
        <v>0.54</v>
      </c>
      <c r="V71" s="360">
        <v>0.54</v>
      </c>
      <c r="W71" s="360">
        <v>0.54</v>
      </c>
      <c r="X71" s="360">
        <v>0.54</v>
      </c>
      <c r="Y71" s="361"/>
      <c r="Z71" s="360"/>
      <c r="AA71" s="360"/>
      <c r="AB71" s="360"/>
      <c r="AC71" s="360"/>
      <c r="AD71" s="360"/>
      <c r="AE71" s="360"/>
      <c r="AF71" s="360"/>
      <c r="AG71" s="360"/>
      <c r="AH71" s="360"/>
      <c r="AI71" s="360"/>
      <c r="AJ71" s="360"/>
      <c r="AK71" s="361"/>
      <c r="AL71" s="360"/>
      <c r="AM71" s="360"/>
      <c r="AN71" s="360"/>
      <c r="AO71" s="360"/>
      <c r="AP71" s="360"/>
      <c r="AQ71" s="360"/>
      <c r="AR71" s="360"/>
      <c r="AS71" s="360"/>
      <c r="AT71" s="360"/>
      <c r="AU71" s="360"/>
      <c r="AV71" s="360"/>
      <c r="AW71" s="361"/>
      <c r="AX71" s="360"/>
      <c r="AY71" s="360"/>
      <c r="AZ71" s="360"/>
      <c r="BA71" s="360"/>
      <c r="BB71" s="360"/>
      <c r="BC71" s="360"/>
      <c r="BD71" s="360"/>
      <c r="BE71" s="360"/>
      <c r="BF71" s="360"/>
      <c r="BG71" s="360"/>
      <c r="BH71" s="360"/>
      <c r="BI71" s="361"/>
      <c r="BJ71" s="360"/>
      <c r="BK71" s="360"/>
      <c r="BL71" s="360"/>
      <c r="BM71" s="360"/>
      <c r="BN71" s="360"/>
      <c r="BO71" s="360"/>
      <c r="BP71" s="360"/>
      <c r="BQ71" s="360"/>
      <c r="BR71" s="360"/>
      <c r="BS71" s="360"/>
      <c r="BT71" s="360"/>
      <c r="BU71" s="361"/>
      <c r="BV71" s="360"/>
      <c r="BW71" s="360"/>
      <c r="BX71" s="360"/>
      <c r="BY71" s="360"/>
      <c r="BZ71" s="360"/>
      <c r="CA71" s="360"/>
      <c r="CB71" s="360"/>
      <c r="CC71" s="360"/>
      <c r="CD71" s="360"/>
      <c r="CE71" s="360"/>
      <c r="CF71" s="360"/>
      <c r="CG71" s="361"/>
      <c r="CH71" s="360"/>
      <c r="CI71" s="360"/>
      <c r="CJ71" s="360"/>
      <c r="CK71" s="360"/>
      <c r="CL71" s="360"/>
      <c r="CM71" s="360"/>
      <c r="CN71" s="360"/>
      <c r="CO71" s="360"/>
      <c r="CP71" s="360"/>
      <c r="CQ71" s="360"/>
      <c r="CR71" s="360"/>
      <c r="CS71" s="361"/>
    </row>
    <row r="72" spans="1:97" s="357" customFormat="1" x14ac:dyDescent="0.25">
      <c r="A72" s="359" t="s">
        <v>118</v>
      </c>
      <c r="N72" s="357">
        <f>N19/N$22</f>
        <v>0.20138203356367226</v>
      </c>
      <c r="O72" s="357">
        <f t="shared" si="68"/>
        <v>0.20318725099601595</v>
      </c>
      <c r="P72" s="357">
        <f t="shared" si="68"/>
        <v>0.20454545454545456</v>
      </c>
      <c r="Q72" s="357">
        <f t="shared" si="68"/>
        <v>0.20614035087719298</v>
      </c>
      <c r="R72" s="357">
        <f t="shared" si="68"/>
        <v>0.20932134096484056</v>
      </c>
      <c r="S72" s="357">
        <f t="shared" si="68"/>
        <v>0.21308980213089801</v>
      </c>
      <c r="T72" s="357">
        <f>T19/T$22</f>
        <v>0.21196063588190764</v>
      </c>
      <c r="U72" s="360">
        <v>0.21</v>
      </c>
      <c r="V72" s="360">
        <v>0.21</v>
      </c>
      <c r="W72" s="360">
        <v>0.21</v>
      </c>
      <c r="X72" s="360">
        <v>0.21</v>
      </c>
      <c r="Y72" s="361"/>
      <c r="Z72" s="360"/>
      <c r="AA72" s="360"/>
      <c r="AB72" s="360"/>
      <c r="AC72" s="360"/>
      <c r="AD72" s="360"/>
      <c r="AE72" s="360"/>
      <c r="AF72" s="360"/>
      <c r="AG72" s="360"/>
      <c r="AH72" s="360"/>
      <c r="AI72" s="360"/>
      <c r="AJ72" s="360"/>
      <c r="AK72" s="361"/>
      <c r="AL72" s="360"/>
      <c r="AM72" s="360"/>
      <c r="AN72" s="360"/>
      <c r="AO72" s="360"/>
      <c r="AP72" s="360"/>
      <c r="AQ72" s="360"/>
      <c r="AR72" s="360"/>
      <c r="AS72" s="360"/>
      <c r="AT72" s="360"/>
      <c r="AU72" s="360"/>
      <c r="AV72" s="360"/>
      <c r="AW72" s="361"/>
      <c r="AX72" s="360"/>
      <c r="AY72" s="360"/>
      <c r="AZ72" s="360"/>
      <c r="BA72" s="360"/>
      <c r="BB72" s="360"/>
      <c r="BC72" s="360"/>
      <c r="BD72" s="360"/>
      <c r="BE72" s="360"/>
      <c r="BF72" s="360"/>
      <c r="BG72" s="360"/>
      <c r="BH72" s="360"/>
      <c r="BI72" s="361"/>
      <c r="BJ72" s="360"/>
      <c r="BK72" s="360"/>
      <c r="BL72" s="360"/>
      <c r="BM72" s="360"/>
      <c r="BN72" s="360"/>
      <c r="BO72" s="360"/>
      <c r="BP72" s="360"/>
      <c r="BQ72" s="360"/>
      <c r="BR72" s="360"/>
      <c r="BS72" s="360"/>
      <c r="BT72" s="360"/>
      <c r="BU72" s="361"/>
      <c r="BV72" s="360"/>
      <c r="BW72" s="360"/>
      <c r="BX72" s="360"/>
      <c r="BY72" s="360"/>
      <c r="BZ72" s="360"/>
      <c r="CA72" s="360"/>
      <c r="CB72" s="360"/>
      <c r="CC72" s="360"/>
      <c r="CD72" s="360"/>
      <c r="CE72" s="360"/>
      <c r="CF72" s="360"/>
      <c r="CG72" s="361"/>
      <c r="CH72" s="360"/>
      <c r="CI72" s="360"/>
      <c r="CJ72" s="360"/>
      <c r="CK72" s="360"/>
      <c r="CL72" s="360"/>
      <c r="CM72" s="360"/>
      <c r="CN72" s="360"/>
      <c r="CO72" s="360"/>
      <c r="CP72" s="360"/>
      <c r="CQ72" s="360"/>
      <c r="CR72" s="360"/>
      <c r="CS72" s="361"/>
    </row>
    <row r="73" spans="1:97" s="357" customFormat="1" x14ac:dyDescent="0.25">
      <c r="A73" s="359" t="s">
        <v>119</v>
      </c>
      <c r="N73" s="357">
        <f>N20/N$22</f>
        <v>6.9101678183613027E-2</v>
      </c>
      <c r="O73" s="357">
        <f t="shared" si="68"/>
        <v>6.6733067729083662E-2</v>
      </c>
      <c r="P73" s="357">
        <f t="shared" si="68"/>
        <v>6.4393939393939392E-2</v>
      </c>
      <c r="Q73" s="357">
        <f t="shared" si="68"/>
        <v>5.9649122807017542E-2</v>
      </c>
      <c r="R73" s="357">
        <f t="shared" si="68"/>
        <v>5.6418642681929684E-2</v>
      </c>
      <c r="S73" s="357">
        <f t="shared" si="68"/>
        <v>5.7077625570776253E-2</v>
      </c>
      <c r="T73" s="357">
        <f>T20/T$22</f>
        <v>5.82891748675246E-2</v>
      </c>
      <c r="U73" s="360">
        <v>0.06</v>
      </c>
      <c r="V73" s="360">
        <v>0.06</v>
      </c>
      <c r="W73" s="360">
        <v>0.06</v>
      </c>
      <c r="X73" s="360">
        <v>0.06</v>
      </c>
      <c r="Y73" s="361"/>
      <c r="Z73" s="360"/>
      <c r="AA73" s="360"/>
      <c r="AB73" s="360"/>
      <c r="AC73" s="360"/>
      <c r="AD73" s="360"/>
      <c r="AE73" s="360"/>
      <c r="AF73" s="360"/>
      <c r="AG73" s="360"/>
      <c r="AH73" s="360"/>
      <c r="AI73" s="360"/>
      <c r="AJ73" s="360"/>
      <c r="AK73" s="361"/>
      <c r="AL73" s="360"/>
      <c r="AM73" s="360"/>
      <c r="AN73" s="360"/>
      <c r="AO73" s="360"/>
      <c r="AP73" s="360"/>
      <c r="AQ73" s="360"/>
      <c r="AR73" s="360"/>
      <c r="AS73" s="360"/>
      <c r="AT73" s="360"/>
      <c r="AU73" s="360"/>
      <c r="AV73" s="360"/>
      <c r="AW73" s="361"/>
      <c r="AX73" s="360"/>
      <c r="AY73" s="360"/>
      <c r="AZ73" s="360"/>
      <c r="BA73" s="360"/>
      <c r="BB73" s="360"/>
      <c r="BC73" s="360"/>
      <c r="BD73" s="360"/>
      <c r="BE73" s="360"/>
      <c r="BF73" s="360"/>
      <c r="BG73" s="360"/>
      <c r="BH73" s="360"/>
      <c r="BI73" s="361"/>
      <c r="BJ73" s="360"/>
      <c r="BK73" s="360"/>
      <c r="BL73" s="360"/>
      <c r="BM73" s="360"/>
      <c r="BN73" s="360"/>
      <c r="BO73" s="360"/>
      <c r="BP73" s="360"/>
      <c r="BQ73" s="360"/>
      <c r="BR73" s="360"/>
      <c r="BS73" s="360"/>
      <c r="BT73" s="360"/>
      <c r="BU73" s="361"/>
      <c r="BV73" s="360"/>
      <c r="BW73" s="360"/>
      <c r="BX73" s="360"/>
      <c r="BY73" s="360"/>
      <c r="BZ73" s="360"/>
      <c r="CA73" s="360"/>
      <c r="CB73" s="360"/>
      <c r="CC73" s="360"/>
      <c r="CD73" s="360"/>
      <c r="CE73" s="360"/>
      <c r="CF73" s="360"/>
      <c r="CG73" s="361"/>
      <c r="CH73" s="360"/>
      <c r="CI73" s="360"/>
      <c r="CJ73" s="360"/>
      <c r="CK73" s="360"/>
      <c r="CL73" s="360"/>
      <c r="CM73" s="360"/>
      <c r="CN73" s="360"/>
      <c r="CO73" s="360"/>
      <c r="CP73" s="360"/>
      <c r="CQ73" s="360"/>
      <c r="CR73" s="360"/>
      <c r="CS73" s="361"/>
    </row>
    <row r="74" spans="1:97" s="357" customFormat="1" x14ac:dyDescent="0.25">
      <c r="A74" s="359" t="s">
        <v>120</v>
      </c>
      <c r="N74" s="357">
        <f>N21/N$22</f>
        <v>3.1589338598223098E-2</v>
      </c>
      <c r="O74" s="357">
        <f t="shared" si="68"/>
        <v>3.2868525896414341E-2</v>
      </c>
      <c r="P74" s="357">
        <f t="shared" si="68"/>
        <v>3.4090909090909088E-2</v>
      </c>
      <c r="Q74" s="357">
        <f t="shared" si="68"/>
        <v>3.3333333333333333E-2</v>
      </c>
      <c r="R74" s="357">
        <f t="shared" si="68"/>
        <v>3.1071136549468518E-2</v>
      </c>
      <c r="S74" s="357">
        <f t="shared" si="68"/>
        <v>3.4246575342465752E-2</v>
      </c>
      <c r="T74" s="357">
        <f>T21/T$22</f>
        <v>3.5579106737320211E-2</v>
      </c>
      <c r="U74" s="360">
        <f>1-SUM(U70:U73)</f>
        <v>3.0000000000000027E-2</v>
      </c>
      <c r="V74" s="360">
        <f t="shared" ref="V74:X74" si="69">1-SUM(V70:V73)</f>
        <v>3.0000000000000027E-2</v>
      </c>
      <c r="W74" s="360">
        <f t="shared" si="69"/>
        <v>3.0000000000000027E-2</v>
      </c>
      <c r="X74" s="360">
        <f t="shared" si="69"/>
        <v>3.0000000000000027E-2</v>
      </c>
      <c r="Y74" s="361"/>
      <c r="Z74" s="360"/>
      <c r="AA74" s="360"/>
      <c r="AB74" s="360"/>
      <c r="AC74" s="360"/>
      <c r="AD74" s="360"/>
      <c r="AE74" s="360"/>
      <c r="AF74" s="360"/>
      <c r="AG74" s="360"/>
      <c r="AH74" s="360"/>
      <c r="AI74" s="360"/>
      <c r="AJ74" s="360"/>
      <c r="AK74" s="361"/>
      <c r="AL74" s="360"/>
      <c r="AM74" s="360"/>
      <c r="AN74" s="360"/>
      <c r="AO74" s="360"/>
      <c r="AP74" s="360"/>
      <c r="AQ74" s="360"/>
      <c r="AR74" s="360"/>
      <c r="AS74" s="360"/>
      <c r="AT74" s="360"/>
      <c r="AU74" s="360"/>
      <c r="AV74" s="360"/>
      <c r="AW74" s="361"/>
      <c r="AX74" s="360"/>
      <c r="AY74" s="360"/>
      <c r="AZ74" s="360"/>
      <c r="BA74" s="360"/>
      <c r="BB74" s="360"/>
      <c r="BC74" s="360"/>
      <c r="BD74" s="360"/>
      <c r="BE74" s="360"/>
      <c r="BF74" s="360"/>
      <c r="BG74" s="360"/>
      <c r="BH74" s="360"/>
      <c r="BI74" s="361"/>
      <c r="BJ74" s="360"/>
      <c r="BK74" s="360"/>
      <c r="BL74" s="360"/>
      <c r="BM74" s="360"/>
      <c r="BN74" s="360"/>
      <c r="BO74" s="360"/>
      <c r="BP74" s="360"/>
      <c r="BQ74" s="360"/>
      <c r="BR74" s="360"/>
      <c r="BS74" s="360"/>
      <c r="BT74" s="360"/>
      <c r="BU74" s="361"/>
      <c r="BV74" s="360"/>
      <c r="BW74" s="360"/>
      <c r="BX74" s="360"/>
      <c r="BY74" s="360"/>
      <c r="BZ74" s="360"/>
      <c r="CA74" s="360"/>
      <c r="CB74" s="360"/>
      <c r="CC74" s="360"/>
      <c r="CD74" s="360"/>
      <c r="CE74" s="360"/>
      <c r="CF74" s="360"/>
      <c r="CG74" s="361"/>
      <c r="CH74" s="360"/>
      <c r="CI74" s="360"/>
      <c r="CJ74" s="360"/>
      <c r="CK74" s="360"/>
      <c r="CL74" s="360"/>
      <c r="CM74" s="360"/>
      <c r="CN74" s="360"/>
      <c r="CO74" s="360"/>
      <c r="CP74" s="360"/>
      <c r="CQ74" s="360"/>
      <c r="CR74" s="360"/>
      <c r="CS74" s="36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1"/>
  <sheetViews>
    <sheetView showGridLines="0" zoomScale="70" zoomScaleNormal="70" workbookViewId="0">
      <pane xSplit="1" ySplit="6" topLeftCell="N7" activePane="bottomRight" state="frozen"/>
      <selection pane="topRight" activeCell="B1" sqref="B1"/>
      <selection pane="bottomLeft" activeCell="A4" sqref="A4"/>
      <selection pane="bottomRight" activeCell="V18" sqref="V18"/>
    </sheetView>
  </sheetViews>
  <sheetFormatPr defaultColWidth="8.5703125" defaultRowHeight="15" x14ac:dyDescent="0.25"/>
  <cols>
    <col min="1" max="1" width="22.28515625" customWidth="1"/>
    <col min="2" max="12" width="9" hidden="1" customWidth="1"/>
    <col min="13" max="13" width="9" style="36" hidden="1" customWidth="1"/>
    <col min="14" max="16" width="9.140625" style="273" customWidth="1"/>
    <col min="17" max="17" width="10" style="273" bestFit="1" customWidth="1"/>
    <col min="18" max="19" width="9.140625" style="273" customWidth="1"/>
    <col min="20" max="21" width="10" style="273" bestFit="1" customWidth="1"/>
    <col min="22" max="24" width="9.140625" customWidth="1"/>
    <col min="25" max="25" width="9.140625" style="36" customWidth="1"/>
    <col min="26" max="36" width="9.140625" customWidth="1"/>
    <col min="37" max="37" width="9.140625" style="36" customWidth="1"/>
    <col min="38" max="48" width="9.140625" customWidth="1"/>
    <col min="49" max="49" width="9.140625" style="36" customWidth="1"/>
    <col min="50" max="60" width="9.140625" customWidth="1"/>
    <col min="61" max="61" width="9.140625" style="36" customWidth="1"/>
    <col min="62" max="72" width="9.140625" customWidth="1"/>
    <col min="73" max="73" width="9.140625" style="36" customWidth="1"/>
    <col min="74" max="74" width="9.140625" customWidth="1"/>
    <col min="75" max="80" width="9.28515625" bestFit="1" customWidth="1"/>
    <col min="81" max="84" width="9.140625" customWidth="1"/>
    <col min="85" max="85" width="9.140625" style="36" customWidth="1"/>
    <col min="86" max="96" width="9.140625" customWidth="1"/>
    <col min="97" max="97" width="9.140625" style="36" customWidth="1"/>
  </cols>
  <sheetData>
    <row r="3" spans="1:98" s="260" customFormat="1" ht="15.75" x14ac:dyDescent="0.25">
      <c r="A3" s="260" t="s">
        <v>114</v>
      </c>
      <c r="B3" s="260">
        <f>'Agency North'!B3+'Agency South'!B3</f>
        <v>0</v>
      </c>
      <c r="C3" s="260">
        <f>'Agency North'!C3+'Agency South'!C3</f>
        <v>0</v>
      </c>
      <c r="D3" s="260">
        <f>'Agency North'!D3+'Agency South'!D3</f>
        <v>0</v>
      </c>
      <c r="E3" s="260">
        <f>'Agency North'!E3+'Agency South'!E3</f>
        <v>0</v>
      </c>
      <c r="F3" s="260">
        <f>'Agency North'!F3+'Agency South'!F3</f>
        <v>0</v>
      </c>
      <c r="G3" s="260">
        <f>'Agency North'!G3+'Agency South'!G3</f>
        <v>0</v>
      </c>
      <c r="H3" s="260">
        <f>'Agency North'!H3+'Agency South'!H3</f>
        <v>0</v>
      </c>
      <c r="I3" s="260">
        <f>'Agency North'!I3+'Agency South'!I3</f>
        <v>0</v>
      </c>
      <c r="J3" s="260">
        <f>'Agency North'!J3+'Agency South'!J3</f>
        <v>0</v>
      </c>
      <c r="K3" s="260">
        <f>'Agency North'!K3+'Agency South'!K3</f>
        <v>0</v>
      </c>
      <c r="L3" s="260">
        <f>'Agency North'!L3+'Agency South'!L3</f>
        <v>0</v>
      </c>
      <c r="M3" s="261">
        <f>'Agency North'!M3+'Agency South'!M3</f>
        <v>0</v>
      </c>
      <c r="N3" s="272">
        <f>'Agency North'!N3+'Agency South'!N3</f>
        <v>0</v>
      </c>
      <c r="O3" s="272">
        <f>'Agency North'!O3+'Agency South'!O3</f>
        <v>0</v>
      </c>
      <c r="P3" s="272">
        <f>'Agency North'!P3+'Agency South'!P3</f>
        <v>0</v>
      </c>
      <c r="Q3" s="272">
        <f>'Agency North'!Q3+'Agency South'!Q3</f>
        <v>0</v>
      </c>
      <c r="R3" s="272">
        <f>'Agency North'!R3+'Agency South'!R3</f>
        <v>0</v>
      </c>
      <c r="S3" s="272">
        <f>'Agency North'!S3+'Agency South'!S3</f>
        <v>0</v>
      </c>
      <c r="T3" s="272">
        <f>'Agency North'!T3+'Agency South'!T3</f>
        <v>1</v>
      </c>
      <c r="U3" s="272">
        <f>'Agency North'!U3+'Agency South'!U3</f>
        <v>6</v>
      </c>
      <c r="V3" s="260">
        <f>'Agency North'!V3+'Agency South'!V3</f>
        <v>1</v>
      </c>
      <c r="W3" s="260">
        <f>'Agency North'!W3+'Agency South'!W3</f>
        <v>2</v>
      </c>
      <c r="X3" s="260">
        <f>'Agency North'!X3+'Agency South'!X3</f>
        <v>2</v>
      </c>
      <c r="Y3" s="261">
        <f>'Agency North'!Y3+'Agency South'!Y3</f>
        <v>2</v>
      </c>
      <c r="Z3" s="260">
        <f>'Agency North'!Z3+'Agency South'!Z3</f>
        <v>0</v>
      </c>
      <c r="AA3" s="260">
        <f>'Agency North'!AA3+'Agency South'!AA3</f>
        <v>0</v>
      </c>
      <c r="AB3" s="260">
        <f>'Agency North'!AB3+'Agency South'!AB3</f>
        <v>3</v>
      </c>
      <c r="AC3" s="260">
        <f>'Agency North'!AC3+'Agency South'!AC3</f>
        <v>3</v>
      </c>
      <c r="AD3" s="260">
        <f>'Agency North'!AD3+'Agency South'!AD3</f>
        <v>3</v>
      </c>
      <c r="AE3" s="260">
        <f>'Agency North'!AE3+'Agency South'!AE3</f>
        <v>4</v>
      </c>
      <c r="AF3" s="260">
        <f>'Agency North'!AF3+'Agency South'!AF3</f>
        <v>2</v>
      </c>
      <c r="AG3" s="260">
        <f>'Agency North'!AG3+'Agency South'!AG3</f>
        <v>2</v>
      </c>
      <c r="AH3" s="260">
        <f>'Agency North'!AH3+'Agency South'!AH3</f>
        <v>3</v>
      </c>
      <c r="AI3" s="260">
        <f>'Agency North'!AI3+'Agency South'!AI3</f>
        <v>2</v>
      </c>
      <c r="AJ3" s="260">
        <f>'Agency North'!AJ3+'Agency South'!AJ3</f>
        <v>2</v>
      </c>
      <c r="AK3" s="261">
        <f>'Agency North'!AK3+'Agency South'!AK3</f>
        <v>2</v>
      </c>
      <c r="AL3" s="260">
        <f>'Agency North'!AL3+'Agency South'!AL3</f>
        <v>0</v>
      </c>
      <c r="AM3" s="260">
        <f>'Agency North'!AM3+'Agency South'!AM3</f>
        <v>0</v>
      </c>
      <c r="AN3" s="260">
        <f>'Agency North'!AN3+'Agency South'!AN3</f>
        <v>4</v>
      </c>
      <c r="AO3" s="260">
        <f>'Agency North'!AO3+'Agency South'!AO3</f>
        <v>2</v>
      </c>
      <c r="AP3" s="260">
        <f>'Agency North'!AP3+'Agency South'!AP3</f>
        <v>4</v>
      </c>
      <c r="AQ3" s="260">
        <f>'Agency North'!AQ3+'Agency South'!AQ3</f>
        <v>4</v>
      </c>
      <c r="AR3" s="260">
        <f>'Agency North'!AR3+'Agency South'!AR3</f>
        <v>2</v>
      </c>
      <c r="AS3" s="260">
        <f>'Agency North'!AS3+'Agency South'!AS3</f>
        <v>2</v>
      </c>
      <c r="AT3" s="260">
        <f>'Agency North'!AT3+'Agency South'!AT3</f>
        <v>4</v>
      </c>
      <c r="AU3" s="260">
        <f>'Agency North'!AU3+'Agency South'!AU3</f>
        <v>2</v>
      </c>
      <c r="AV3" s="260">
        <f>'Agency North'!AV3+'Agency South'!AV3</f>
        <v>2</v>
      </c>
      <c r="AW3" s="261">
        <f>'Agency North'!AW3+'Agency South'!AW3</f>
        <v>2</v>
      </c>
      <c r="AX3" s="260">
        <f>'Agency North'!AX3+'Agency South'!AX3</f>
        <v>0</v>
      </c>
      <c r="AY3" s="260">
        <f>'Agency North'!AY3+'Agency South'!AY3</f>
        <v>0</v>
      </c>
      <c r="AZ3" s="260">
        <f>'Agency North'!AZ3+'Agency South'!AZ3</f>
        <v>2</v>
      </c>
      <c r="BA3" s="260">
        <f>'Agency North'!BA3+'Agency South'!BA3</f>
        <v>1</v>
      </c>
      <c r="BB3" s="260">
        <f>'Agency North'!BB3+'Agency South'!BB3</f>
        <v>2</v>
      </c>
      <c r="BC3" s="260">
        <f>'Agency North'!BC3+'Agency South'!BC3</f>
        <v>1</v>
      </c>
      <c r="BD3" s="260">
        <f>'Agency North'!BD3+'Agency South'!BD3</f>
        <v>2</v>
      </c>
      <c r="BE3" s="260">
        <f>'Agency North'!BE3+'Agency South'!BE3</f>
        <v>1</v>
      </c>
      <c r="BF3" s="260">
        <f>'Agency North'!BF3+'Agency South'!BF3</f>
        <v>2</v>
      </c>
      <c r="BG3" s="260">
        <f>'Agency North'!BG3+'Agency South'!BG3</f>
        <v>1</v>
      </c>
      <c r="BH3" s="260">
        <f>'Agency North'!BH3+'Agency South'!BH3</f>
        <v>0</v>
      </c>
      <c r="BI3" s="261">
        <f>'Agency North'!BI3+'Agency South'!BI3</f>
        <v>0</v>
      </c>
      <c r="BJ3" s="260">
        <f>'Agency North'!BJ3+'Agency South'!BJ3</f>
        <v>0</v>
      </c>
      <c r="BK3" s="260">
        <f>'Agency North'!BK3+'Agency South'!BK3</f>
        <v>0</v>
      </c>
      <c r="BL3" s="260">
        <f>'Agency North'!BL3+'Agency South'!BL3</f>
        <v>3</v>
      </c>
      <c r="BM3" s="260">
        <f>'Agency North'!BM3+'Agency South'!BM3</f>
        <v>0</v>
      </c>
      <c r="BN3" s="260">
        <f>'Agency North'!BN3+'Agency South'!BN3</f>
        <v>0</v>
      </c>
      <c r="BO3" s="260">
        <f>'Agency North'!BO3+'Agency South'!BO3</f>
        <v>3</v>
      </c>
      <c r="BP3" s="260">
        <f>'Agency North'!BP3+'Agency South'!BP3</f>
        <v>0</v>
      </c>
      <c r="BQ3" s="260">
        <f>'Agency North'!BQ3+'Agency South'!BQ3</f>
        <v>0</v>
      </c>
      <c r="BR3" s="260">
        <f>'Agency North'!BR3+'Agency South'!BR3</f>
        <v>2</v>
      </c>
      <c r="BS3" s="260">
        <f>'Agency North'!BS3+'Agency South'!BS3</f>
        <v>0</v>
      </c>
      <c r="BT3" s="260">
        <f>'Agency North'!BT3+'Agency South'!BT3</f>
        <v>0</v>
      </c>
      <c r="BU3" s="261">
        <f>'Agency North'!BU3+'Agency South'!BU3</f>
        <v>0</v>
      </c>
      <c r="BV3" s="260">
        <f>'Agency North'!BV3+'Agency South'!BV3</f>
        <v>0</v>
      </c>
      <c r="BW3" s="260">
        <f>'Agency North'!BW3+'Agency South'!BW3</f>
        <v>0</v>
      </c>
      <c r="BX3" s="260">
        <f>'Agency North'!BX3+'Agency South'!BX3</f>
        <v>2</v>
      </c>
      <c r="BY3" s="260">
        <f>'Agency North'!BY3+'Agency South'!BY3</f>
        <v>0</v>
      </c>
      <c r="BZ3" s="260">
        <f>'Agency North'!BZ3+'Agency South'!BZ3</f>
        <v>0</v>
      </c>
      <c r="CA3" s="260">
        <f>'Agency North'!CA3+'Agency South'!CA3</f>
        <v>2</v>
      </c>
      <c r="CB3" s="260">
        <f>'Agency North'!CB3+'Agency South'!CB3</f>
        <v>0</v>
      </c>
      <c r="CC3" s="260">
        <f>'Agency North'!CC3+'Agency South'!CC3</f>
        <v>0</v>
      </c>
      <c r="CD3" s="260">
        <f>'Agency North'!CD3+'Agency South'!CD3</f>
        <v>2</v>
      </c>
      <c r="CE3" s="260">
        <f>'Agency North'!CE3+'Agency South'!CE3</f>
        <v>0</v>
      </c>
      <c r="CF3" s="260">
        <f>'Agency North'!CF3+'Agency South'!CF3</f>
        <v>0</v>
      </c>
      <c r="CG3" s="261">
        <f>'Agency North'!CG3+'Agency South'!CG3</f>
        <v>0</v>
      </c>
      <c r="CH3" s="260">
        <f>'Agency North'!CH3+'Agency South'!CH3</f>
        <v>0</v>
      </c>
      <c r="CI3" s="260">
        <f>'Agency North'!CI3+'Agency South'!CI3</f>
        <v>0</v>
      </c>
      <c r="CJ3" s="260">
        <f>'Agency North'!CJ3+'Agency South'!CJ3</f>
        <v>2</v>
      </c>
      <c r="CK3" s="260">
        <f>'Agency North'!CK3+'Agency South'!CK3</f>
        <v>0</v>
      </c>
      <c r="CL3" s="260">
        <f>'Agency North'!CL3+'Agency South'!CL3</f>
        <v>0</v>
      </c>
      <c r="CM3" s="260">
        <f>'Agency North'!CM3+'Agency South'!CM3</f>
        <v>2</v>
      </c>
      <c r="CN3" s="260">
        <f>'Agency North'!CN3+'Agency South'!CN3</f>
        <v>0</v>
      </c>
      <c r="CO3" s="260">
        <f>'Agency North'!CO3+'Agency South'!CO3</f>
        <v>0</v>
      </c>
      <c r="CP3" s="260">
        <f>'Agency North'!CP3+'Agency South'!CP3</f>
        <v>2</v>
      </c>
      <c r="CQ3" s="260">
        <f>'Agency North'!CQ3+'Agency South'!CQ3</f>
        <v>0</v>
      </c>
      <c r="CR3" s="260">
        <f>'Agency North'!CR3+'Agency South'!CR3</f>
        <v>0</v>
      </c>
      <c r="CS3" s="261">
        <f>'Agency North'!CS3+'Agency South'!CS3</f>
        <v>0</v>
      </c>
    </row>
    <row r="4" spans="1:98" s="260" customFormat="1" ht="15.75" x14ac:dyDescent="0.25">
      <c r="A4" s="260" t="s">
        <v>115</v>
      </c>
      <c r="B4" s="260">
        <f>'Agency North'!B4+'Agency South'!B4</f>
        <v>0</v>
      </c>
      <c r="C4" s="260">
        <f>'Agency North'!C4+'Agency South'!C4</f>
        <v>0</v>
      </c>
      <c r="D4" s="260">
        <f>'Agency North'!D4+'Agency South'!D4</f>
        <v>0</v>
      </c>
      <c r="E4" s="260">
        <f>'Agency North'!E4+'Agency South'!E4</f>
        <v>0</v>
      </c>
      <c r="F4" s="260">
        <f>'Agency North'!F4+'Agency South'!F4</f>
        <v>0</v>
      </c>
      <c r="G4" s="260">
        <f>'Agency North'!G4+'Agency South'!G4</f>
        <v>0</v>
      </c>
      <c r="H4" s="260">
        <f>'Agency North'!H4+'Agency South'!H4</f>
        <v>0</v>
      </c>
      <c r="I4" s="260">
        <f>'Agency North'!I4+'Agency South'!I4</f>
        <v>0</v>
      </c>
      <c r="J4" s="260">
        <f>'Agency North'!J4+'Agency South'!J4</f>
        <v>0</v>
      </c>
      <c r="K4" s="260">
        <f>'Agency North'!K4+'Agency South'!K4</f>
        <v>0</v>
      </c>
      <c r="L4" s="260">
        <f>'Agency North'!L4+'Agency South'!L4</f>
        <v>0</v>
      </c>
      <c r="M4" s="261">
        <f>'Agency North'!M4+'Agency South'!M4</f>
        <v>0</v>
      </c>
      <c r="N4" s="272">
        <f>'Agency North'!N4+'Agency South'!N4</f>
        <v>0</v>
      </c>
      <c r="O4" s="272">
        <f>'Agency North'!O4+'Agency South'!O4</f>
        <v>0</v>
      </c>
      <c r="P4" s="272">
        <f>'Agency North'!P4+'Agency South'!P4</f>
        <v>0</v>
      </c>
      <c r="Q4" s="272">
        <f>'Agency North'!Q4+'Agency South'!Q4</f>
        <v>0</v>
      </c>
      <c r="R4" s="272">
        <f>'Agency North'!R4+'Agency South'!R4</f>
        <v>0</v>
      </c>
      <c r="S4" s="272">
        <f>'Agency North'!S4+'Agency South'!S4</f>
        <v>0</v>
      </c>
      <c r="T4" s="272">
        <f>'Agency North'!T4+'Agency South'!T4</f>
        <v>1</v>
      </c>
      <c r="U4" s="272">
        <f>'Agency North'!U4+'Agency South'!U4</f>
        <v>7</v>
      </c>
      <c r="V4" s="260">
        <f>'Agency North'!V4+'Agency South'!V4</f>
        <v>8</v>
      </c>
      <c r="W4" s="260">
        <f>'Agency North'!W4+'Agency South'!W4</f>
        <v>10</v>
      </c>
      <c r="X4" s="260">
        <f>'Agency North'!X4+'Agency South'!X4</f>
        <v>12</v>
      </c>
      <c r="Y4" s="261">
        <f>'Agency North'!Y4+'Agency South'!Y4</f>
        <v>14</v>
      </c>
      <c r="Z4" s="260">
        <f>'Agency North'!Z4+'Agency South'!Z4</f>
        <v>14</v>
      </c>
      <c r="AA4" s="260">
        <f>'Agency North'!AA4+'Agency South'!AA4</f>
        <v>14</v>
      </c>
      <c r="AB4" s="260">
        <f>'Agency North'!AB4+'Agency South'!AB4</f>
        <v>17</v>
      </c>
      <c r="AC4" s="260">
        <f>'Agency North'!AC4+'Agency South'!AC4</f>
        <v>20</v>
      </c>
      <c r="AD4" s="260">
        <f>'Agency North'!AD4+'Agency South'!AD4</f>
        <v>23</v>
      </c>
      <c r="AE4" s="260">
        <f>'Agency North'!AE4+'Agency South'!AE4</f>
        <v>27</v>
      </c>
      <c r="AF4" s="260">
        <f>'Agency North'!AF4+'Agency South'!AF4</f>
        <v>29</v>
      </c>
      <c r="AG4" s="260">
        <f>'Agency North'!AG4+'Agency South'!AG4</f>
        <v>31</v>
      </c>
      <c r="AH4" s="260">
        <f>'Agency North'!AH4+'Agency South'!AH4</f>
        <v>34</v>
      </c>
      <c r="AI4" s="260">
        <f>'Agency North'!AI4+'Agency South'!AI4</f>
        <v>36</v>
      </c>
      <c r="AJ4" s="260">
        <f>'Agency North'!AJ4+'Agency South'!AJ4</f>
        <v>38</v>
      </c>
      <c r="AK4" s="261">
        <f>'Agency North'!AK4+'Agency South'!AK4</f>
        <v>40</v>
      </c>
      <c r="AL4" s="260">
        <f>'Agency North'!AL4+'Agency South'!AL4</f>
        <v>40</v>
      </c>
      <c r="AM4" s="260">
        <f>'Agency North'!AM4+'Agency South'!AM4</f>
        <v>40</v>
      </c>
      <c r="AN4" s="260">
        <f>'Agency North'!AN4+'Agency South'!AN4</f>
        <v>44</v>
      </c>
      <c r="AO4" s="260">
        <f>'Agency North'!AO4+'Agency South'!AO4</f>
        <v>46</v>
      </c>
      <c r="AP4" s="260">
        <f>'Agency North'!AP4+'Agency South'!AP4</f>
        <v>50</v>
      </c>
      <c r="AQ4" s="260">
        <f>'Agency North'!AQ4+'Agency South'!AQ4</f>
        <v>54</v>
      </c>
      <c r="AR4" s="260">
        <f>'Agency North'!AR4+'Agency South'!AR4</f>
        <v>56</v>
      </c>
      <c r="AS4" s="260">
        <f>'Agency North'!AS4+'Agency South'!AS4</f>
        <v>58</v>
      </c>
      <c r="AT4" s="260">
        <f>'Agency North'!AT4+'Agency South'!AT4</f>
        <v>62</v>
      </c>
      <c r="AU4" s="260">
        <f>'Agency North'!AU4+'Agency South'!AU4</f>
        <v>64</v>
      </c>
      <c r="AV4" s="260">
        <f>'Agency North'!AV4+'Agency South'!AV4</f>
        <v>66</v>
      </c>
      <c r="AW4" s="261">
        <f>'Agency North'!AW4+'Agency South'!AW4</f>
        <v>68</v>
      </c>
      <c r="AX4" s="260">
        <f>'Agency North'!AX4+'Agency South'!AX4</f>
        <v>68</v>
      </c>
      <c r="AY4" s="260">
        <f>'Agency North'!AY4+'Agency South'!AY4</f>
        <v>68</v>
      </c>
      <c r="AZ4" s="260">
        <f>'Agency North'!AZ4+'Agency South'!AZ4</f>
        <v>70</v>
      </c>
      <c r="BA4" s="260">
        <f>'Agency North'!BA4+'Agency South'!BA4</f>
        <v>71</v>
      </c>
      <c r="BB4" s="260">
        <f>'Agency North'!BB4+'Agency South'!BB4</f>
        <v>73</v>
      </c>
      <c r="BC4" s="260">
        <f>'Agency North'!BC4+'Agency South'!BC4</f>
        <v>74</v>
      </c>
      <c r="BD4" s="260">
        <f>'Agency North'!BD4+'Agency South'!BD4</f>
        <v>76</v>
      </c>
      <c r="BE4" s="260">
        <f>'Agency North'!BE4+'Agency South'!BE4</f>
        <v>77</v>
      </c>
      <c r="BF4" s="260">
        <f>'Agency North'!BF4+'Agency South'!BF4</f>
        <v>79</v>
      </c>
      <c r="BG4" s="260">
        <f>'Agency North'!BG4+'Agency South'!BG4</f>
        <v>80</v>
      </c>
      <c r="BH4" s="260">
        <f>'Agency North'!BH4+'Agency South'!BH4</f>
        <v>80</v>
      </c>
      <c r="BI4" s="261">
        <f>'Agency North'!BI4+'Agency South'!BI4</f>
        <v>80</v>
      </c>
      <c r="BJ4" s="260">
        <f>'Agency North'!BJ4+'Agency South'!BJ4</f>
        <v>80</v>
      </c>
      <c r="BK4" s="260">
        <f>'Agency North'!BK4+'Agency South'!BK4</f>
        <v>80</v>
      </c>
      <c r="BL4" s="260">
        <f>'Agency North'!BL4+'Agency South'!BL4</f>
        <v>83</v>
      </c>
      <c r="BM4" s="260">
        <f>'Agency North'!BM4+'Agency South'!BM4</f>
        <v>83</v>
      </c>
      <c r="BN4" s="260">
        <f>'Agency North'!BN4+'Agency South'!BN4</f>
        <v>83</v>
      </c>
      <c r="BO4" s="260">
        <f>'Agency North'!BO4+'Agency South'!BO4</f>
        <v>86</v>
      </c>
      <c r="BP4" s="260">
        <f>'Agency North'!BP4+'Agency South'!BP4</f>
        <v>86</v>
      </c>
      <c r="BQ4" s="260">
        <f>'Agency North'!BQ4+'Agency South'!BQ4</f>
        <v>86</v>
      </c>
      <c r="BR4" s="260">
        <f>'Agency North'!BR4+'Agency South'!BR4</f>
        <v>88</v>
      </c>
      <c r="BS4" s="260">
        <f>'Agency North'!BS4+'Agency South'!BS4</f>
        <v>88</v>
      </c>
      <c r="BT4" s="260">
        <f>'Agency North'!BT4+'Agency South'!BT4</f>
        <v>88</v>
      </c>
      <c r="BU4" s="261">
        <f>'Agency North'!BU4+'Agency South'!BU4</f>
        <v>88</v>
      </c>
      <c r="BV4" s="260">
        <f>'Agency North'!BV4+'Agency South'!BV4</f>
        <v>88</v>
      </c>
      <c r="BW4" s="260">
        <f>'Agency North'!BW4+'Agency South'!BW4</f>
        <v>88</v>
      </c>
      <c r="BX4" s="260">
        <f>'Agency North'!BX4+'Agency South'!BX4</f>
        <v>90</v>
      </c>
      <c r="BY4" s="260">
        <f>'Agency North'!BY4+'Agency South'!BY4</f>
        <v>90</v>
      </c>
      <c r="BZ4" s="260">
        <f>'Agency North'!BZ4+'Agency South'!BZ4</f>
        <v>90</v>
      </c>
      <c r="CA4" s="260">
        <f>'Agency North'!CA4+'Agency South'!CA4</f>
        <v>92</v>
      </c>
      <c r="CB4" s="260">
        <f>'Agency North'!CB4+'Agency South'!CB4</f>
        <v>92</v>
      </c>
      <c r="CC4" s="260">
        <f>'Agency North'!CC4+'Agency South'!CC4</f>
        <v>92</v>
      </c>
      <c r="CD4" s="260">
        <f>'Agency North'!CD4+'Agency South'!CD4</f>
        <v>94</v>
      </c>
      <c r="CE4" s="260">
        <f>'Agency North'!CE4+'Agency South'!CE4</f>
        <v>94</v>
      </c>
      <c r="CF4" s="260">
        <f>'Agency North'!CF4+'Agency South'!CF4</f>
        <v>94</v>
      </c>
      <c r="CG4" s="261">
        <f>'Agency North'!CG4+'Agency South'!CG4</f>
        <v>94</v>
      </c>
      <c r="CH4" s="260">
        <f>'Agency North'!CH4+'Agency South'!CH4</f>
        <v>94</v>
      </c>
      <c r="CI4" s="260">
        <f>'Agency North'!CI4+'Agency South'!CI4</f>
        <v>94</v>
      </c>
      <c r="CJ4" s="260">
        <f>'Agency North'!CJ4+'Agency South'!CJ4</f>
        <v>96</v>
      </c>
      <c r="CK4" s="260">
        <f>'Agency North'!CK4+'Agency South'!CK4</f>
        <v>96</v>
      </c>
      <c r="CL4" s="260">
        <f>'Agency North'!CL4+'Agency South'!CL4</f>
        <v>96</v>
      </c>
      <c r="CM4" s="260">
        <f>'Agency North'!CM4+'Agency South'!CM4</f>
        <v>98</v>
      </c>
      <c r="CN4" s="260">
        <f>'Agency North'!CN4+'Agency South'!CN4</f>
        <v>98</v>
      </c>
      <c r="CO4" s="260">
        <f>'Agency North'!CO4+'Agency South'!CO4</f>
        <v>98</v>
      </c>
      <c r="CP4" s="260">
        <f>'Agency North'!CP4+'Agency South'!CP4</f>
        <v>100</v>
      </c>
      <c r="CQ4" s="260">
        <f>'Agency North'!CQ4+'Agency South'!CQ4</f>
        <v>100</v>
      </c>
      <c r="CR4" s="260">
        <f>'Agency North'!CR4+'Agency South'!CR4</f>
        <v>100</v>
      </c>
      <c r="CS4" s="261">
        <f>'Agency North'!CS4+'Agency South'!CS4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12">
        <v>12</v>
      </c>
      <c r="N5" s="273">
        <v>1</v>
      </c>
      <c r="O5" s="274">
        <v>2</v>
      </c>
      <c r="P5" s="273">
        <v>3</v>
      </c>
      <c r="Q5" s="274">
        <v>4</v>
      </c>
      <c r="R5" s="273">
        <v>5</v>
      </c>
      <c r="S5" s="274">
        <v>6</v>
      </c>
      <c r="T5" s="273">
        <v>7</v>
      </c>
      <c r="U5" s="274">
        <v>8</v>
      </c>
      <c r="V5">
        <v>9</v>
      </c>
      <c r="W5" s="12">
        <v>10</v>
      </c>
      <c r="X5">
        <v>11</v>
      </c>
      <c r="Y5" s="112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12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12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12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12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12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12">
        <v>84</v>
      </c>
      <c r="CT5" s="12"/>
    </row>
    <row r="6" spans="1:98" s="104" customFormat="1" x14ac:dyDescent="0.25">
      <c r="A6" s="104" t="s">
        <v>40</v>
      </c>
      <c r="B6" s="104">
        <v>42005</v>
      </c>
      <c r="C6" s="104">
        <v>42036</v>
      </c>
      <c r="D6" s="104">
        <v>42064</v>
      </c>
      <c r="E6" s="104">
        <v>42095</v>
      </c>
      <c r="F6" s="104">
        <v>42125</v>
      </c>
      <c r="G6" s="104">
        <v>42156</v>
      </c>
      <c r="H6" s="104">
        <v>42186</v>
      </c>
      <c r="I6" s="104">
        <v>42217</v>
      </c>
      <c r="J6" s="104">
        <v>42248</v>
      </c>
      <c r="K6" s="104">
        <v>42278</v>
      </c>
      <c r="L6" s="104">
        <v>42309</v>
      </c>
      <c r="M6" s="105">
        <v>42339</v>
      </c>
      <c r="N6" s="275">
        <v>42370</v>
      </c>
      <c r="O6" s="275">
        <v>42401</v>
      </c>
      <c r="P6" s="275">
        <v>42430</v>
      </c>
      <c r="Q6" s="275">
        <v>42461</v>
      </c>
      <c r="R6" s="275">
        <v>42491</v>
      </c>
      <c r="S6" s="275">
        <v>42522</v>
      </c>
      <c r="T6" s="275">
        <v>42552</v>
      </c>
      <c r="U6" s="275">
        <v>42583</v>
      </c>
      <c r="V6" s="104">
        <v>42614</v>
      </c>
      <c r="W6" s="104">
        <v>42644</v>
      </c>
      <c r="X6" s="104">
        <v>42675</v>
      </c>
      <c r="Y6" s="105">
        <v>42705</v>
      </c>
      <c r="Z6" s="104">
        <v>42752</v>
      </c>
      <c r="AA6" s="104">
        <v>42783</v>
      </c>
      <c r="AB6" s="104">
        <v>42811</v>
      </c>
      <c r="AC6" s="104">
        <v>42842</v>
      </c>
      <c r="AD6" s="104">
        <v>42872</v>
      </c>
      <c r="AE6" s="104">
        <v>42903</v>
      </c>
      <c r="AF6" s="104">
        <v>42933</v>
      </c>
      <c r="AG6" s="104">
        <v>42964</v>
      </c>
      <c r="AH6" s="104">
        <v>42995</v>
      </c>
      <c r="AI6" s="104">
        <v>43025</v>
      </c>
      <c r="AJ6" s="104">
        <v>43056</v>
      </c>
      <c r="AK6" s="105">
        <v>43086</v>
      </c>
      <c r="AL6" s="104">
        <v>43118</v>
      </c>
      <c r="AM6" s="104">
        <v>43149</v>
      </c>
      <c r="AN6" s="104">
        <v>43177</v>
      </c>
      <c r="AO6" s="104">
        <v>43208</v>
      </c>
      <c r="AP6" s="104">
        <v>43238</v>
      </c>
      <c r="AQ6" s="104">
        <v>43269</v>
      </c>
      <c r="AR6" s="104">
        <v>43299</v>
      </c>
      <c r="AS6" s="104">
        <v>43330</v>
      </c>
      <c r="AT6" s="104">
        <v>43361</v>
      </c>
      <c r="AU6" s="104">
        <v>43391</v>
      </c>
      <c r="AV6" s="104">
        <v>43422</v>
      </c>
      <c r="AW6" s="105">
        <v>43452</v>
      </c>
      <c r="AX6" s="104">
        <v>43483</v>
      </c>
      <c r="AY6" s="104">
        <v>43514</v>
      </c>
      <c r="AZ6" s="104">
        <v>43542</v>
      </c>
      <c r="BA6" s="104">
        <v>43573</v>
      </c>
      <c r="BB6" s="104">
        <v>43603</v>
      </c>
      <c r="BC6" s="104">
        <v>43634</v>
      </c>
      <c r="BD6" s="104">
        <v>43664</v>
      </c>
      <c r="BE6" s="104">
        <v>43695</v>
      </c>
      <c r="BF6" s="104">
        <v>43726</v>
      </c>
      <c r="BG6" s="104">
        <v>43756</v>
      </c>
      <c r="BH6" s="104">
        <v>43787</v>
      </c>
      <c r="BI6" s="105">
        <v>43817</v>
      </c>
      <c r="BJ6" s="104">
        <v>43848</v>
      </c>
      <c r="BK6" s="104">
        <v>43879</v>
      </c>
      <c r="BL6" s="104">
        <v>43908</v>
      </c>
      <c r="BM6" s="104">
        <v>43939</v>
      </c>
      <c r="BN6" s="104">
        <v>43969</v>
      </c>
      <c r="BO6" s="104">
        <v>44000</v>
      </c>
      <c r="BP6" s="104">
        <v>44030</v>
      </c>
      <c r="BQ6" s="104">
        <v>44061</v>
      </c>
      <c r="BR6" s="104">
        <v>44092</v>
      </c>
      <c r="BS6" s="104">
        <v>44122</v>
      </c>
      <c r="BT6" s="104">
        <v>44153</v>
      </c>
      <c r="BU6" s="105">
        <v>44183</v>
      </c>
      <c r="BV6" s="104">
        <v>44214</v>
      </c>
      <c r="BW6" s="104">
        <v>44245</v>
      </c>
      <c r="BX6" s="104">
        <v>44273</v>
      </c>
      <c r="BY6" s="104">
        <v>44304</v>
      </c>
      <c r="BZ6" s="104">
        <v>44334</v>
      </c>
      <c r="CA6" s="104">
        <v>44365</v>
      </c>
      <c r="CB6" s="104">
        <v>44395</v>
      </c>
      <c r="CC6" s="104">
        <v>44426</v>
      </c>
      <c r="CD6" s="104">
        <v>44457</v>
      </c>
      <c r="CE6" s="104">
        <v>44487</v>
      </c>
      <c r="CF6" s="104">
        <v>44518</v>
      </c>
      <c r="CG6" s="105">
        <v>44548</v>
      </c>
      <c r="CH6" s="104">
        <v>44579</v>
      </c>
      <c r="CI6" s="104">
        <v>44610</v>
      </c>
      <c r="CJ6" s="104">
        <v>44638</v>
      </c>
      <c r="CK6" s="104">
        <v>44669</v>
      </c>
      <c r="CL6" s="104">
        <v>44699</v>
      </c>
      <c r="CM6" s="104">
        <v>44730</v>
      </c>
      <c r="CN6" s="104">
        <v>44760</v>
      </c>
      <c r="CO6" s="104">
        <v>44791</v>
      </c>
      <c r="CP6" s="104">
        <v>44822</v>
      </c>
      <c r="CQ6" s="104">
        <v>44852</v>
      </c>
      <c r="CR6" s="104">
        <v>44883</v>
      </c>
      <c r="CS6" s="105">
        <v>44913</v>
      </c>
    </row>
    <row r="7" spans="1:98" s="170" customFormat="1" x14ac:dyDescent="0.25">
      <c r="A7" s="170" t="s">
        <v>41</v>
      </c>
      <c r="B7" s="170">
        <f>'Agency North'!B7+'Agency South'!B7</f>
        <v>0</v>
      </c>
      <c r="C7" s="170">
        <f>'Agency North'!C7+'Agency South'!C7</f>
        <v>0</v>
      </c>
      <c r="D7" s="170">
        <f>'Agency North'!D7+'Agency South'!D7</f>
        <v>0</v>
      </c>
      <c r="E7" s="170">
        <f>'Agency North'!E7+'Agency South'!E7</f>
        <v>0</v>
      </c>
      <c r="F7" s="170">
        <f>'Agency North'!F7+'Agency South'!F7</f>
        <v>0</v>
      </c>
      <c r="G7" s="170">
        <f>'Agency North'!G7+'Agency South'!G7</f>
        <v>0</v>
      </c>
      <c r="H7" s="170">
        <f>'Agency North'!H7+'Agency South'!H7</f>
        <v>0</v>
      </c>
      <c r="I7" s="170">
        <f>'Agency North'!I7+'Agency South'!I7</f>
        <v>0</v>
      </c>
      <c r="J7" s="170">
        <f>'Agency North'!J7+'Agency South'!J7</f>
        <v>0</v>
      </c>
      <c r="K7" s="170">
        <f>'Agency North'!K7+'Agency South'!K7</f>
        <v>0</v>
      </c>
      <c r="L7" s="170">
        <f>'Agency North'!L7+'Agency South'!L7</f>
        <v>0</v>
      </c>
      <c r="M7" s="204">
        <f>'Agency North'!M7+'Agency South'!M7</f>
        <v>0</v>
      </c>
      <c r="N7" s="276">
        <f>'Agency North'!N7+'Agency South'!N7</f>
        <v>503</v>
      </c>
      <c r="O7" s="276">
        <f>'Agency North'!O7+'Agency South'!O7</f>
        <v>509</v>
      </c>
      <c r="P7" s="276">
        <f>'Agency North'!P7+'Agency South'!P7</f>
        <v>533</v>
      </c>
      <c r="Q7" s="276">
        <f>'Agency North'!Q7+'Agency South'!Q7</f>
        <v>593</v>
      </c>
      <c r="R7" s="276">
        <f>'Agency North'!R7+'Agency South'!R7</f>
        <v>653</v>
      </c>
      <c r="S7" s="276">
        <f>'Agency North'!S7+'Agency South'!S7</f>
        <v>760</v>
      </c>
      <c r="T7" s="276">
        <f>'Agency North'!T7+'Agency South'!T7</f>
        <v>1314</v>
      </c>
      <c r="U7" s="276">
        <f>'Agency North'!U7+'Agency South'!U7</f>
        <v>1324.56</v>
      </c>
      <c r="V7" s="170">
        <f>'Agency North'!V7+'Agency South'!V7</f>
        <v>1437.3344</v>
      </c>
      <c r="W7" s="170">
        <f>'Agency North'!W7+'Agency South'!W7</f>
        <v>1563.3810559999999</v>
      </c>
      <c r="X7" s="170">
        <f>'Agency North'!X7+'Agency South'!X7</f>
        <v>1627.5781987999999</v>
      </c>
      <c r="Y7" s="204">
        <f>'Agency North'!Y7+'Agency South'!Y7</f>
        <v>1763.917816812</v>
      </c>
      <c r="Z7" s="170">
        <f>'Agency North'!Z7+'Agency South'!Z7</f>
        <v>1902.2251123898</v>
      </c>
      <c r="AA7" s="170">
        <f>'Agency North'!AA7+'Agency South'!AA7</f>
        <v>1794.5917037284321</v>
      </c>
      <c r="AB7" s="170">
        <f>'Agency North'!AB7+'Agency South'!AB7</f>
        <v>1871.8082502962395</v>
      </c>
      <c r="AC7" s="170">
        <f>'Agency North'!AC7+'Agency South'!AC7</f>
        <v>1973.9888797338533</v>
      </c>
      <c r="AD7" s="170">
        <f>'Agency North'!AD7+'Agency South'!AD7</f>
        <v>1902.2907117976906</v>
      </c>
      <c r="AE7" s="170">
        <f>'Agency North'!AE7+'Agency South'!AE7</f>
        <v>2014.9190846447136</v>
      </c>
      <c r="AF7" s="170">
        <f>'Agency North'!AF7+'Agency South'!AF7</f>
        <v>2148.3476767016191</v>
      </c>
      <c r="AG7" s="170">
        <f>'Agency North'!AG7+'Agency South'!AG7</f>
        <v>2071.9648378944012</v>
      </c>
      <c r="AH7" s="170">
        <f>'Agency North'!AH7+'Agency South'!AH7</f>
        <v>2188.0217551482751</v>
      </c>
      <c r="AI7" s="170">
        <f>'Agency North'!AI7+'Agency South'!AI7</f>
        <v>2331.1422846074338</v>
      </c>
      <c r="AJ7" s="170">
        <f>'Agency North'!AJ7+'Agency South'!AJ7</f>
        <v>2260.6748094943923</v>
      </c>
      <c r="AK7" s="204">
        <f>'Agency North'!AK7+'Agency South'!AK7</f>
        <v>2380.5711328942421</v>
      </c>
      <c r="AL7" s="170">
        <f>'Agency North'!AL7+'Agency South'!AL7</f>
        <v>2508.4328014594726</v>
      </c>
      <c r="AM7" s="170">
        <f>'Agency North'!AM7+'Agency South'!AM7</f>
        <v>2289.1546070332602</v>
      </c>
      <c r="AN7" s="170">
        <f>'Agency North'!AN7+'Agency South'!AN7</f>
        <v>2386.7396839991425</v>
      </c>
      <c r="AO7" s="170">
        <f>'Agency North'!AO7+'Agency South'!AO7</f>
        <v>2528.294977098024</v>
      </c>
      <c r="AP7" s="170">
        <f>'Agency North'!AP7+'Agency South'!AP7</f>
        <v>2422.5563880956151</v>
      </c>
      <c r="AQ7" s="170">
        <f>'Agency North'!AQ7+'Agency South'!AQ7</f>
        <v>2544.4695236540347</v>
      </c>
      <c r="AR7" s="170">
        <f>'Agency North'!AR7+'Agency South'!AR7</f>
        <v>2669.8391682070082</v>
      </c>
      <c r="AS7" s="170">
        <f>'Agency North'!AS7+'Agency South'!AS7</f>
        <v>2540.6157367821479</v>
      </c>
      <c r="AT7" s="170">
        <f>'Agency North'!AT7+'Agency South'!AT7</f>
        <v>2670.3102771527074</v>
      </c>
      <c r="AU7" s="170">
        <f>'Agency North'!AU7+'Agency South'!AU7</f>
        <v>2806.5099599594637</v>
      </c>
      <c r="AV7" s="170">
        <f>'Agency North'!AV7+'Agency South'!AV7</f>
        <v>2678.062118017031</v>
      </c>
      <c r="AW7" s="204">
        <f>'Agency North'!AW7+'Agency South'!AW7</f>
        <v>2819.3515109248856</v>
      </c>
      <c r="AX7" s="170">
        <f>'Agency North'!AX7+'Agency South'!AX7</f>
        <v>2964.6959881171629</v>
      </c>
      <c r="AY7" s="170">
        <f>'Agency North'!AY7+'Agency South'!AY7</f>
        <v>2855.9045028370383</v>
      </c>
      <c r="AZ7" s="170">
        <f>'Agency North'!AZ7+'Agency South'!AZ7</f>
        <v>2969.1573502752522</v>
      </c>
      <c r="BA7" s="170">
        <f>'Agency North'!BA7+'Agency South'!BA7</f>
        <v>3124.6166844600571</v>
      </c>
      <c r="BB7" s="170">
        <f>'Agency North'!BB7+'Agency South'!BB7</f>
        <v>3012.8163962278068</v>
      </c>
      <c r="BC7" s="170">
        <f>'Agency North'!BC7+'Agency South'!BC7</f>
        <v>3130.6325119933836</v>
      </c>
      <c r="BD7" s="170">
        <f>'Agency North'!BD7+'Agency South'!BD7</f>
        <v>3253.6273928978044</v>
      </c>
      <c r="BE7" s="170">
        <f>'Agency North'!BE7+'Agency South'!BE7</f>
        <v>3130.7841276462359</v>
      </c>
      <c r="BF7" s="170">
        <f>'Agency North'!BF7+'Agency South'!BF7</f>
        <v>3261.9159261127552</v>
      </c>
      <c r="BG7" s="170">
        <f>'Agency North'!BG7+'Agency South'!BG7</f>
        <v>3401.3886465521564</v>
      </c>
      <c r="BH7" s="170">
        <f>'Agency North'!BH7+'Agency South'!BH7</f>
        <v>3292.8239878097174</v>
      </c>
      <c r="BI7" s="204">
        <f>'Agency North'!BI7+'Agency South'!BI7</f>
        <v>3440.7144052897693</v>
      </c>
      <c r="BJ7" s="170">
        <f>'Agency North'!BJ7+'Agency South'!BJ7</f>
        <v>3592.8349340910254</v>
      </c>
      <c r="BK7" s="170">
        <f>'Agency North'!BK7+'Agency South'!BK7</f>
        <v>3408.4651119834057</v>
      </c>
      <c r="BL7" s="170">
        <f>'Agency North'!BL7+'Agency South'!BL7</f>
        <v>3546.9729278309496</v>
      </c>
      <c r="BM7" s="170">
        <f>'Agency North'!BM7+'Agency South'!BM7</f>
        <v>3687.2732046799138</v>
      </c>
      <c r="BN7" s="170">
        <f>'Agency North'!BN7+'Agency South'!BN7</f>
        <v>3487.9970077389539</v>
      </c>
      <c r="BO7" s="170">
        <f>'Agency North'!BO7+'Agency South'!BO7</f>
        <v>3608.6772365453376</v>
      </c>
      <c r="BP7" s="170">
        <f>'Agency North'!BP7+'Agency South'!BP7</f>
        <v>3733.8339001660383</v>
      </c>
      <c r="BQ7" s="170">
        <f>'Agency North'!BQ7+'Agency South'!BQ7</f>
        <v>3528.0869897445214</v>
      </c>
      <c r="BR7" s="170">
        <f>'Agency North'!BR7+'Agency South'!BR7</f>
        <v>3660.766127729381</v>
      </c>
      <c r="BS7" s="170">
        <f>'Agency North'!BS7+'Agency South'!BS7</f>
        <v>3801.0644166598545</v>
      </c>
      <c r="BT7" s="170">
        <f>'Agency North'!BT7+'Agency South'!BT7</f>
        <v>3606.2783446071007</v>
      </c>
      <c r="BU7" s="204">
        <f>'Agency North'!BU7+'Agency South'!BU7</f>
        <v>3753.5913344191376</v>
      </c>
      <c r="BV7" s="170">
        <f>'Agency North'!BV7+'Agency South'!BV7</f>
        <v>3905.075736917478</v>
      </c>
      <c r="BW7" s="170">
        <f>'Agency North'!BW7+'Agency South'!BW7</f>
        <v>3779.1380779539809</v>
      </c>
      <c r="BX7" s="170">
        <f>'Agency North'!BX7+'Agency South'!BX7</f>
        <v>3934.7176060128349</v>
      </c>
      <c r="BY7" s="170">
        <f>'Agency North'!BY7+'Agency South'!BY7</f>
        <v>4091.1511407309595</v>
      </c>
      <c r="BZ7" s="170">
        <f>'Agency North'!BZ7+'Agency South'!BZ7</f>
        <v>3932.3135561681952</v>
      </c>
      <c r="CA7" s="170">
        <f>'Agency North'!CA7+'Agency South'!CA7</f>
        <v>4065.135848838911</v>
      </c>
      <c r="CB7" s="170">
        <f>'Agency North'!CB7+'Agency South'!CB7</f>
        <v>4202.8966492341387</v>
      </c>
      <c r="CC7" s="170">
        <f>'Agency North'!CC7+'Agency South'!CC7</f>
        <v>4027.290993902981</v>
      </c>
      <c r="CD7" s="170">
        <f>'Agency North'!CD7+'Agency South'!CD7</f>
        <v>4172.6170711784689</v>
      </c>
      <c r="CE7" s="170">
        <f>'Agency North'!CE7+'Agency South'!CE7</f>
        <v>4326.7007758957643</v>
      </c>
      <c r="CF7" s="170">
        <f>'Agency North'!CF7+'Agency South'!CF7</f>
        <v>4168.3776957305508</v>
      </c>
      <c r="CG7" s="204">
        <f>'Agency North'!CG7+'Agency South'!CG7</f>
        <v>4330.2837370420857</v>
      </c>
      <c r="CH7" s="170">
        <f>'Agency North'!CH7+'Agency South'!CH7</f>
        <v>4497.143389184972</v>
      </c>
      <c r="CI7" s="170">
        <f>'Agency North'!CI7+'Agency South'!CI7</f>
        <v>4344.0406589412187</v>
      </c>
      <c r="CJ7" s="170">
        <f>'Agency North'!CJ7+'Agency South'!CJ7</f>
        <v>4516.958135363926</v>
      </c>
      <c r="CK7" s="170">
        <f>'Agency North'!CK7+'Agency South'!CK7</f>
        <v>4691.3300342061957</v>
      </c>
      <c r="CL7" s="170">
        <f>'Agency North'!CL7+'Agency South'!CL7</f>
        <v>4504.7536413917023</v>
      </c>
      <c r="CM7" s="170">
        <f>'Agency North'!CM7+'Agency South'!CM7</f>
        <v>4653.1811352332334</v>
      </c>
      <c r="CN7" s="170">
        <f>'Agency North'!CN7+'Agency South'!CN7</f>
        <v>4807.8294953832083</v>
      </c>
      <c r="CO7" s="170">
        <f>'Agency North'!CO7+'Agency South'!CO7</f>
        <v>4605.5150950151065</v>
      </c>
      <c r="CP7" s="170">
        <f>'Agency North'!CP7+'Agency South'!CP7</f>
        <v>4769.2967123017943</v>
      </c>
      <c r="CQ7" s="170">
        <f>'Agency North'!CQ7+'Agency South'!CQ7</f>
        <v>4943.1816042129967</v>
      </c>
      <c r="CR7" s="170">
        <f>'Agency North'!CR7+'Agency South'!CR7</f>
        <v>4761.5786771563662</v>
      </c>
      <c r="CS7" s="204">
        <f>'Agency North'!CS7+'Agency South'!CS7</f>
        <v>4944.7714556759947</v>
      </c>
    </row>
    <row r="8" spans="1:98" s="28" customFormat="1" x14ac:dyDescent="0.25">
      <c r="A8" s="28" t="s">
        <v>42</v>
      </c>
      <c r="B8" s="28">
        <f>'Agency North'!B8+'Agency South'!B8</f>
        <v>0</v>
      </c>
      <c r="C8" s="28">
        <f>'Agency North'!C8+'Agency South'!C8</f>
        <v>0</v>
      </c>
      <c r="D8" s="28">
        <f>'Agency North'!D8+'Agency South'!D8</f>
        <v>0</v>
      </c>
      <c r="E8" s="28">
        <f>'Agency North'!E8+'Agency South'!E8</f>
        <v>96</v>
      </c>
      <c r="F8" s="28">
        <f>'Agency North'!F8+'Agency South'!F8</f>
        <v>66</v>
      </c>
      <c r="G8" s="28">
        <f>'Agency North'!G8+'Agency South'!G8</f>
        <v>80</v>
      </c>
      <c r="H8" s="28">
        <f>'Agency North'!H8+'Agency South'!H8</f>
        <v>72</v>
      </c>
      <c r="I8" s="28">
        <f>'Agency North'!I8+'Agency South'!I8</f>
        <v>78</v>
      </c>
      <c r="J8" s="28">
        <f>'Agency North'!J8+'Agency South'!J8</f>
        <v>134</v>
      </c>
      <c r="K8" s="28">
        <f>'Agency North'!K8+'Agency South'!K8</f>
        <v>66</v>
      </c>
      <c r="L8" s="28">
        <f>'Agency North'!L8+'Agency South'!L8</f>
        <v>98</v>
      </c>
      <c r="M8" s="35">
        <f>'Agency North'!M8+'Agency South'!M8</f>
        <v>64</v>
      </c>
      <c r="N8" s="276">
        <f>'Agency North'!N8+'Agency South'!N8</f>
        <v>14</v>
      </c>
      <c r="O8" s="276">
        <f>'Agency North'!O8+'Agency South'!O8</f>
        <v>10</v>
      </c>
      <c r="P8" s="276">
        <f>'Agency North'!P8+'Agency South'!P8</f>
        <v>65</v>
      </c>
      <c r="Q8" s="276">
        <f>'Agency North'!Q8+'Agency South'!Q8</f>
        <v>74</v>
      </c>
      <c r="R8" s="276">
        <f>'Agency North'!R8+'Agency South'!R8</f>
        <v>130</v>
      </c>
      <c r="S8" s="276">
        <f>'Agency North'!S8+'Agency South'!S8</f>
        <v>180</v>
      </c>
      <c r="T8" s="276">
        <f>'Agency North'!T8+'Agency South'!T8</f>
        <v>103</v>
      </c>
      <c r="U8" s="276">
        <f>'Agency North'!U8+'Agency South'!U8</f>
        <v>95</v>
      </c>
      <c r="V8" s="28">
        <f>'Agency North'!V8+'Agency South'!V8</f>
        <v>95</v>
      </c>
      <c r="W8" s="28">
        <f>'Agency North'!W8+'Agency South'!W8</f>
        <v>100</v>
      </c>
      <c r="X8" s="28">
        <f>'Agency North'!X8+'Agency South'!X8</f>
        <v>100</v>
      </c>
      <c r="Y8" s="35">
        <f>'Agency North'!Y8+'Agency South'!Y8</f>
        <v>95</v>
      </c>
      <c r="Z8" s="28">
        <f>'Agency North'!Z8+'Agency South'!Z8</f>
        <v>20</v>
      </c>
      <c r="AA8" s="28">
        <f>'Agency North'!AA8+'Agency South'!AA8</f>
        <v>20</v>
      </c>
      <c r="AB8" s="28">
        <f>'Agency North'!AB8+'Agency South'!AB8</f>
        <v>40</v>
      </c>
      <c r="AC8" s="28">
        <f>'Agency North'!AC8+'Agency South'!AC8</f>
        <v>50</v>
      </c>
      <c r="AD8" s="28">
        <f>'Agency North'!AD8+'Agency South'!AD8</f>
        <v>55</v>
      </c>
      <c r="AE8" s="28">
        <f>'Agency North'!AE8+'Agency South'!AE8</f>
        <v>55</v>
      </c>
      <c r="AF8" s="28">
        <f>'Agency North'!AF8+'Agency South'!AF8</f>
        <v>55</v>
      </c>
      <c r="AG8" s="28">
        <f>'Agency North'!AG8+'Agency South'!AG8</f>
        <v>55</v>
      </c>
      <c r="AH8" s="28">
        <f>'Agency North'!AH8+'Agency South'!AH8</f>
        <v>55</v>
      </c>
      <c r="AI8" s="28">
        <f>'Agency North'!AI8+'Agency South'!AI8</f>
        <v>55</v>
      </c>
      <c r="AJ8" s="28">
        <f>'Agency North'!AJ8+'Agency South'!AJ8</f>
        <v>45</v>
      </c>
      <c r="AK8" s="35">
        <f>'Agency North'!AK8+'Agency South'!AK8</f>
        <v>45</v>
      </c>
      <c r="AL8" s="28">
        <f>'Agency North'!AL8+'Agency South'!AL8</f>
        <v>20</v>
      </c>
      <c r="AM8" s="28">
        <f>'Agency North'!AM8+'Agency South'!AM8</f>
        <v>20</v>
      </c>
      <c r="AN8" s="28">
        <f>'Agency North'!AN8+'Agency South'!AN8</f>
        <v>60</v>
      </c>
      <c r="AO8" s="28">
        <f>'Agency North'!AO8+'Agency South'!AO8</f>
        <v>60</v>
      </c>
      <c r="AP8" s="28">
        <f>'Agency North'!AP8+'Agency South'!AP8</f>
        <v>55</v>
      </c>
      <c r="AQ8" s="28">
        <f>'Agency North'!AQ8+'Agency South'!AQ8</f>
        <v>55</v>
      </c>
      <c r="AR8" s="28">
        <f>'Agency North'!AR8+'Agency South'!AR8</f>
        <v>55</v>
      </c>
      <c r="AS8" s="28">
        <f>'Agency North'!AS8+'Agency South'!AS8</f>
        <v>55</v>
      </c>
      <c r="AT8" s="28">
        <f>'Agency North'!AT8+'Agency South'!AT8</f>
        <v>55</v>
      </c>
      <c r="AU8" s="28">
        <f>'Agency North'!AU8+'Agency South'!AU8</f>
        <v>55</v>
      </c>
      <c r="AV8" s="28">
        <f>'Agency North'!AV8+'Agency South'!AV8</f>
        <v>55</v>
      </c>
      <c r="AW8" s="35">
        <f>'Agency North'!AW8+'Agency South'!AW8</f>
        <v>55</v>
      </c>
      <c r="AX8" s="28">
        <f>'Agency North'!AX8+'Agency South'!AX8</f>
        <v>20</v>
      </c>
      <c r="AY8" s="28">
        <f>'Agency North'!AY8+'Agency South'!AY8</f>
        <v>20</v>
      </c>
      <c r="AZ8" s="28">
        <f>'Agency North'!AZ8+'Agency South'!AZ8</f>
        <v>60</v>
      </c>
      <c r="BA8" s="28">
        <f>'Agency North'!BA8+'Agency South'!BA8</f>
        <v>40</v>
      </c>
      <c r="BB8" s="28">
        <f>'Agency North'!BB8+'Agency South'!BB8</f>
        <v>40</v>
      </c>
      <c r="BC8" s="28">
        <f>'Agency North'!BC8+'Agency South'!BC8</f>
        <v>40</v>
      </c>
      <c r="BD8" s="28">
        <f>'Agency North'!BD8+'Agency South'!BD8</f>
        <v>40</v>
      </c>
      <c r="BE8" s="28">
        <f>'Agency North'!BE8+'Agency South'!BE8</f>
        <v>40</v>
      </c>
      <c r="BF8" s="28">
        <f>'Agency North'!BF8+'Agency South'!BF8</f>
        <v>40</v>
      </c>
      <c r="BG8" s="28">
        <f>'Agency North'!BG8+'Agency South'!BG8</f>
        <v>40</v>
      </c>
      <c r="BH8" s="28">
        <f>'Agency North'!BH8+'Agency South'!BH8</f>
        <v>40</v>
      </c>
      <c r="BI8" s="35">
        <f>'Agency North'!BI8+'Agency South'!BI8</f>
        <v>40</v>
      </c>
      <c r="BJ8" s="28">
        <f>'Agency North'!BJ8+'Agency South'!BJ8</f>
        <v>20</v>
      </c>
      <c r="BK8" s="28">
        <f>'Agency North'!BK8+'Agency South'!BK8</f>
        <v>20</v>
      </c>
      <c r="BL8" s="28">
        <f>'Agency North'!BL8+'Agency South'!BL8</f>
        <v>20</v>
      </c>
      <c r="BM8" s="28">
        <f>'Agency North'!BM8+'Agency South'!BM8</f>
        <v>20</v>
      </c>
      <c r="BN8" s="28">
        <f>'Agency North'!BN8+'Agency South'!BN8</f>
        <v>20</v>
      </c>
      <c r="BO8" s="28">
        <f>'Agency North'!BO8+'Agency South'!BO8</f>
        <v>20</v>
      </c>
      <c r="BP8" s="28">
        <f>'Agency North'!BP8+'Agency South'!BP8</f>
        <v>20</v>
      </c>
      <c r="BQ8" s="28">
        <f>'Agency North'!BQ8+'Agency South'!BQ8</f>
        <v>20</v>
      </c>
      <c r="BR8" s="28">
        <f>'Agency North'!BR8+'Agency South'!BR8</f>
        <v>20</v>
      </c>
      <c r="BS8" s="28">
        <f>'Agency North'!BS8+'Agency South'!BS8</f>
        <v>20</v>
      </c>
      <c r="BT8" s="28">
        <f>'Agency North'!BT8+'Agency South'!BT8</f>
        <v>20</v>
      </c>
      <c r="BU8" s="35">
        <f>'Agency North'!BU8+'Agency South'!BU8</f>
        <v>20</v>
      </c>
      <c r="BV8" s="28">
        <f>'Agency North'!BV8+'Agency South'!BV8</f>
        <v>20</v>
      </c>
      <c r="BW8" s="28">
        <f>'Agency North'!BW8+'Agency South'!BW8</f>
        <v>20</v>
      </c>
      <c r="BX8" s="28">
        <f>'Agency North'!BX8+'Agency South'!BX8</f>
        <v>20</v>
      </c>
      <c r="BY8" s="28">
        <f>'Agency North'!BY8+'Agency South'!BY8</f>
        <v>20</v>
      </c>
      <c r="BZ8" s="28">
        <f>'Agency North'!BZ8+'Agency South'!BZ8</f>
        <v>20</v>
      </c>
      <c r="CA8" s="28">
        <f>'Agency North'!CA8+'Agency South'!CA8</f>
        <v>20</v>
      </c>
      <c r="CB8" s="28">
        <f>'Agency North'!CB8+'Agency South'!CB8</f>
        <v>20</v>
      </c>
      <c r="CC8" s="28">
        <f>'Agency North'!CC8+'Agency South'!CC8</f>
        <v>20</v>
      </c>
      <c r="CD8" s="28">
        <f>'Agency North'!CD8+'Agency South'!CD8</f>
        <v>20</v>
      </c>
      <c r="CE8" s="28">
        <f>'Agency North'!CE8+'Agency South'!CE8</f>
        <v>20</v>
      </c>
      <c r="CF8" s="28">
        <f>'Agency North'!CF8+'Agency South'!CF8</f>
        <v>20</v>
      </c>
      <c r="CG8" s="35">
        <f>'Agency North'!CG8+'Agency South'!CG8</f>
        <v>20</v>
      </c>
      <c r="CH8" s="28">
        <f>'Agency North'!CH8+'Agency South'!CH8</f>
        <v>20</v>
      </c>
      <c r="CI8" s="28">
        <f>'Agency North'!CI8+'Agency South'!CI8</f>
        <v>20</v>
      </c>
      <c r="CJ8" s="28">
        <f>'Agency North'!CJ8+'Agency South'!CJ8</f>
        <v>20</v>
      </c>
      <c r="CK8" s="28">
        <f>'Agency North'!CK8+'Agency South'!CK8</f>
        <v>20</v>
      </c>
      <c r="CL8" s="28">
        <f>'Agency North'!CL8+'Agency South'!CL8</f>
        <v>20</v>
      </c>
      <c r="CM8" s="28">
        <f>'Agency North'!CM8+'Agency South'!CM8</f>
        <v>20</v>
      </c>
      <c r="CN8" s="28">
        <f>'Agency North'!CN8+'Agency South'!CN8</f>
        <v>20</v>
      </c>
      <c r="CO8" s="28">
        <f>'Agency North'!CO8+'Agency South'!CO8</f>
        <v>20</v>
      </c>
      <c r="CP8" s="28">
        <f>'Agency North'!CP8+'Agency South'!CP8</f>
        <v>20</v>
      </c>
      <c r="CQ8" s="28">
        <f>'Agency North'!CQ8+'Agency South'!CQ8</f>
        <v>20</v>
      </c>
      <c r="CR8" s="28">
        <f>'Agency North'!CR8+'Agency South'!CR8</f>
        <v>20</v>
      </c>
      <c r="CS8" s="35">
        <f>'Agency North'!CS8+'Agency South'!CS8</f>
        <v>20</v>
      </c>
    </row>
    <row r="9" spans="1:98" s="28" customFormat="1" x14ac:dyDescent="0.25">
      <c r="A9" s="28" t="s">
        <v>63</v>
      </c>
      <c r="B9" s="28">
        <f>'Agency North'!B9+'Agency South'!B9</f>
        <v>0</v>
      </c>
      <c r="C9" s="28">
        <f>'Agency North'!C9+'Agency South'!C9</f>
        <v>0</v>
      </c>
      <c r="D9" s="28">
        <f>'Agency North'!D9+'Agency South'!D9</f>
        <v>0</v>
      </c>
      <c r="E9" s="28">
        <f>'Agency North'!E9+'Agency South'!E9</f>
        <v>0</v>
      </c>
      <c r="F9" s="28">
        <f>'Agency North'!F9+'Agency South'!F9</f>
        <v>0</v>
      </c>
      <c r="G9" s="28">
        <f>'Agency North'!G9+'Agency South'!G9</f>
        <v>0</v>
      </c>
      <c r="H9" s="28">
        <f>'Agency North'!H9+'Agency South'!H9</f>
        <v>0</v>
      </c>
      <c r="I9" s="28">
        <f>'Agency North'!I9+'Agency South'!I9</f>
        <v>0</v>
      </c>
      <c r="J9" s="28">
        <f>'Agency North'!J9+'Agency South'!J9</f>
        <v>0</v>
      </c>
      <c r="K9" s="28">
        <f>'Agency North'!K9+'Agency South'!K9</f>
        <v>0</v>
      </c>
      <c r="L9" s="28">
        <f>'Agency North'!L9+'Agency South'!L9</f>
        <v>0</v>
      </c>
      <c r="M9" s="35">
        <f>'Agency North'!M9+'Agency South'!M9</f>
        <v>0</v>
      </c>
      <c r="N9" s="276">
        <f>'Agency North'!N9+'Agency South'!N9</f>
        <v>0</v>
      </c>
      <c r="O9" s="276">
        <f>'Agency North'!O9+'Agency South'!O9</f>
        <v>0</v>
      </c>
      <c r="P9" s="276">
        <f>'Agency North'!P9+'Agency South'!P9</f>
        <v>0</v>
      </c>
      <c r="Q9" s="276">
        <f>'Agency North'!Q9+'Agency South'!Q9</f>
        <v>0</v>
      </c>
      <c r="R9" s="276">
        <f>'Agency North'!R9+'Agency South'!R9</f>
        <v>0</v>
      </c>
      <c r="S9" s="276">
        <f>'Agency North'!S9+'Agency South'!S9</f>
        <v>0</v>
      </c>
      <c r="T9" s="276">
        <f>'Agency North'!T9+'Agency South'!T9</f>
        <v>23.759999999999998</v>
      </c>
      <c r="U9" s="276">
        <f>'Agency North'!U9+'Agency South'!U9</f>
        <v>17.7744</v>
      </c>
      <c r="V9" s="28">
        <f>'Agency North'!V9+'Agency South'!V9</f>
        <v>31.046656000000006</v>
      </c>
      <c r="W9" s="28">
        <f>'Agency North'!W9+'Agency South'!W9</f>
        <v>48.82843416</v>
      </c>
      <c r="X9" s="28">
        <f>'Agency North'!X9+'Agency South'!X9</f>
        <v>36.339618012000003</v>
      </c>
      <c r="Y9" s="35">
        <f>'Agency North'!Y9+'Agency South'!Y9</f>
        <v>43.307295577800005</v>
      </c>
      <c r="Z9" s="28">
        <f>'Agency North'!Z9+'Agency South'!Z9</f>
        <v>62.58910257761201</v>
      </c>
      <c r="AA9" s="28">
        <f>'Agency North'!AA9+'Agency South'!AA9</f>
        <v>57.216546567807526</v>
      </c>
      <c r="AB9" s="28">
        <f>'Agency North'!AB9+'Agency South'!AB9</f>
        <v>62.180629437613916</v>
      </c>
      <c r="AC9" s="28">
        <f>'Agency North'!AC9+'Agency South'!AC9</f>
        <v>92.435333584820867</v>
      </c>
      <c r="AD9" s="28">
        <f>'Agency North'!AD9+'Agency South'!AD9</f>
        <v>57.62837284702276</v>
      </c>
      <c r="AE9" s="28">
        <f>'Agency North'!AE9+'Agency South'!AE9</f>
        <v>78.428592056905273</v>
      </c>
      <c r="AF9" s="28">
        <f>'Agency North'!AF9+'Agency South'!AF9</f>
        <v>101.77458377421846</v>
      </c>
      <c r="AG9" s="28">
        <f>'Agency North'!AG9+'Agency South'!AG9</f>
        <v>61.056917253874133</v>
      </c>
      <c r="AH9" s="28">
        <f>'Agency North'!AH9+'Agency South'!AH9</f>
        <v>88.12052945915886</v>
      </c>
      <c r="AI9" s="28">
        <f>'Agency North'!AI9+'Agency South'!AI9</f>
        <v>127.34926835440008</v>
      </c>
      <c r="AJ9" s="28">
        <f>'Agency North'!AJ9+'Agency South'!AJ9</f>
        <v>74.896323399849678</v>
      </c>
      <c r="AK9" s="35">
        <f>'Agency North'!AK9+'Agency South'!AK9</f>
        <v>82.861668565230701</v>
      </c>
      <c r="AL9" s="28">
        <f>'Agency North'!AL9+'Agency South'!AL9</f>
        <v>72.156128426397061</v>
      </c>
      <c r="AM9" s="28">
        <f>'Agency North'!AM9+'Agency South'!AM9</f>
        <v>77.585076965882251</v>
      </c>
      <c r="AN9" s="28">
        <f>'Agency North'!AN9+'Agency South'!AN9</f>
        <v>81.555293098881236</v>
      </c>
      <c r="AO9" s="28">
        <f>'Agency North'!AO9+'Agency South'!AO9</f>
        <v>87.090908707393538</v>
      </c>
      <c r="AP9" s="28">
        <f>'Agency North'!AP9+'Agency South'!AP9</f>
        <v>66.913135558419498</v>
      </c>
      <c r="AQ9" s="28">
        <f>'Agency North'!AQ9+'Agency South'!AQ9</f>
        <v>70.369644552973597</v>
      </c>
      <c r="AR9" s="28">
        <f>'Agency North'!AR9+'Agency South'!AR9</f>
        <v>82.760485395840249</v>
      </c>
      <c r="AS9" s="28">
        <f>'Agency North'!AS9+'Agency South'!AS9</f>
        <v>74.694540370559992</v>
      </c>
      <c r="AT9" s="28">
        <f>'Agency North'!AT9+'Agency South'!AT9</f>
        <v>81.199682806755931</v>
      </c>
      <c r="AU9" s="28">
        <f>'Agency North'!AU9+'Agency South'!AU9</f>
        <v>97.203154053513771</v>
      </c>
      <c r="AV9" s="28">
        <f>'Agency North'!AV9+'Agency South'!AV9</f>
        <v>86.289392907854761</v>
      </c>
      <c r="AW9" s="35">
        <f>'Agency North'!AW9+'Agency South'!AW9</f>
        <v>90.344477192277068</v>
      </c>
      <c r="AX9" s="28">
        <f>'Agency North'!AX9+'Agency South'!AX9</f>
        <v>133.87156710045898</v>
      </c>
      <c r="AY9" s="28">
        <f>'Agency North'!AY9+'Agency South'!AY9</f>
        <v>93.252847438213763</v>
      </c>
      <c r="AZ9" s="28">
        <f>'Agency North'!AZ9+'Agency South'!AZ9</f>
        <v>95.459334184804845</v>
      </c>
      <c r="BA9" s="28">
        <f>'Agency North'!BA9+'Agency South'!BA9</f>
        <v>125.08747121551076</v>
      </c>
      <c r="BB9" s="28">
        <f>'Agency North'!BB9+'Agency South'!BB9</f>
        <v>77.816115765577109</v>
      </c>
      <c r="BC9" s="28">
        <f>'Agency North'!BC9+'Agency South'!BC9</f>
        <v>82.99488090442091</v>
      </c>
      <c r="BD9" s="28">
        <f>'Agency North'!BD9+'Agency South'!BD9</f>
        <v>125.53210816063103</v>
      </c>
      <c r="BE9" s="28">
        <f>'Agency North'!BE9+'Agency South'!BE9</f>
        <v>91.1317984665192</v>
      </c>
      <c r="BF9" s="28">
        <f>'Agency North'!BF9+'Agency South'!BF9</f>
        <v>99.472720439401087</v>
      </c>
      <c r="BG9" s="28">
        <f>'Agency North'!BG9+'Agency South'!BG9</f>
        <v>152.85364378101889</v>
      </c>
      <c r="BH9" s="28">
        <f>'Agency North'!BH9+'Agency South'!BH9</f>
        <v>107.89041748005178</v>
      </c>
      <c r="BI9" s="35">
        <f>'Agency North'!BI9+'Agency South'!BI9</f>
        <v>112.12052880125633</v>
      </c>
      <c r="BJ9" s="28">
        <f>'Agency North'!BJ9+'Agency South'!BJ9</f>
        <v>113.99898579835094</v>
      </c>
      <c r="BK9" s="28">
        <f>'Agency North'!BK9+'Agency South'!BK9</f>
        <v>118.50781584754432</v>
      </c>
      <c r="BL9" s="28">
        <f>'Agency North'!BL9+'Agency South'!BL9</f>
        <v>120.30027684896407</v>
      </c>
      <c r="BM9" s="28">
        <f>'Agency North'!BM9+'Agency South'!BM9</f>
        <v>107.34099840640715</v>
      </c>
      <c r="BN9" s="28">
        <f>'Agency North'!BN9+'Agency South'!BN9</f>
        <v>100.68022880638333</v>
      </c>
      <c r="BO9" s="28">
        <f>'Agency North'!BO9+'Agency South'!BO9</f>
        <v>105.15666362070071</v>
      </c>
      <c r="BP9" s="28">
        <f>'Agency North'!BP9+'Agency South'!BP9</f>
        <v>104.89436438097735</v>
      </c>
      <c r="BQ9" s="28">
        <f>'Agency North'!BQ9+'Agency South'!BQ9</f>
        <v>112.67913798485935</v>
      </c>
      <c r="BR9" s="28">
        <f>'Agency North'!BR9+'Agency South'!BR9</f>
        <v>120.29828893047346</v>
      </c>
      <c r="BS9" s="28">
        <f>'Agency North'!BS9+'Agency South'!BS9</f>
        <v>121.54080016429927</v>
      </c>
      <c r="BT9" s="28">
        <f>'Agency North'!BT9+'Agency South'!BT9</f>
        <v>127.31298981203685</v>
      </c>
      <c r="BU9" s="35">
        <f>'Agency North'!BU9+'Agency South'!BU9</f>
        <v>131.48440249834073</v>
      </c>
      <c r="BV9" s="28">
        <f>'Agency North'!BV9+'Agency South'!BV9</f>
        <v>199.36100496281205</v>
      </c>
      <c r="BW9" s="28">
        <f>'Agency North'!BW9+'Agency South'!BW9</f>
        <v>135.57952805885378</v>
      </c>
      <c r="BX9" s="28">
        <f>'Agency North'!BX9+'Agency South'!BX9</f>
        <v>136.43353471812472</v>
      </c>
      <c r="BY9" s="28">
        <f>'Agency North'!BY9+'Agency South'!BY9</f>
        <v>182.78686427492383</v>
      </c>
      <c r="BZ9" s="28">
        <f>'Agency North'!BZ9+'Agency South'!BZ9</f>
        <v>112.82229267071565</v>
      </c>
      <c r="CA9" s="28">
        <f>'Agency North'!CA9+'Agency South'!CA9</f>
        <v>117.76080039522753</v>
      </c>
      <c r="CB9" s="28">
        <f>'Agency North'!CB9+'Agency South'!CB9</f>
        <v>175.83601825998412</v>
      </c>
      <c r="CC9" s="28">
        <f>'Agency North'!CC9+'Agency South'!CC9</f>
        <v>125.3260772754878</v>
      </c>
      <c r="CD9" s="28">
        <f>'Agency North'!CD9+'Agency South'!CD9</f>
        <v>134.08370471729555</v>
      </c>
      <c r="CE9" s="28">
        <f>'Agency North'!CE9+'Agency South'!CE9</f>
        <v>203.80395117021689</v>
      </c>
      <c r="CF9" s="28">
        <f>'Agency North'!CF9+'Agency South'!CF9</f>
        <v>141.90604131153444</v>
      </c>
      <c r="CG9" s="35">
        <f>'Agency North'!CG9+'Agency South'!CG9</f>
        <v>146.85965214288632</v>
      </c>
      <c r="CH9" s="28">
        <f>'Agency North'!CH9+'Agency South'!CH9</f>
        <v>223.83934836660916</v>
      </c>
      <c r="CI9" s="28">
        <f>'Agency North'!CI9+'Agency South'!CI9</f>
        <v>152.91747642270721</v>
      </c>
      <c r="CJ9" s="28">
        <f>'Agency North'!CJ9+'Agency South'!CJ9</f>
        <v>154.37189884227013</v>
      </c>
      <c r="CK9" s="28">
        <f>'Agency North'!CK9+'Agency South'!CK9</f>
        <v>207.382935304809</v>
      </c>
      <c r="CL9" s="28">
        <f>'Agency North'!CL9+'Agency South'!CL9</f>
        <v>128.42749384153123</v>
      </c>
      <c r="CM9" s="28">
        <f>'Agency North'!CM9+'Agency South'!CM9</f>
        <v>134.64836014997414</v>
      </c>
      <c r="CN9" s="28">
        <f>'Agency North'!CN9+'Agency South'!CN9</f>
        <v>201.88931512422872</v>
      </c>
      <c r="CO9" s="28">
        <f>'Agency North'!CO9+'Agency South'!CO9</f>
        <v>143.78161728668778</v>
      </c>
      <c r="CP9" s="28">
        <f>'Agency North'!CP9+'Agency South'!CP9</f>
        <v>153.8848919112026</v>
      </c>
      <c r="CQ9" s="28">
        <f>'Agency North'!CQ9+'Agency South'!CQ9</f>
        <v>234.28058817900637</v>
      </c>
      <c r="CR9" s="28">
        <f>'Agency North'!CR9+'Agency South'!CR9</f>
        <v>163.19277851962869</v>
      </c>
      <c r="CS9" s="35">
        <f>'Agency North'!CS9+'Agency South'!CS9</f>
        <v>169.1020530664162</v>
      </c>
    </row>
    <row r="10" spans="1:98" s="28" customFormat="1" x14ac:dyDescent="0.25">
      <c r="A10" s="28" t="s">
        <v>69</v>
      </c>
      <c r="B10" s="28">
        <f>'Agency North'!B10+'Agency South'!B10</f>
        <v>0</v>
      </c>
      <c r="C10" s="28">
        <f>'Agency North'!C10+'Agency South'!C10</f>
        <v>0</v>
      </c>
      <c r="D10" s="28">
        <f>'Agency North'!D10+'Agency South'!D10</f>
        <v>0</v>
      </c>
      <c r="E10" s="28">
        <f>'Agency North'!E10+'Agency South'!E10</f>
        <v>0</v>
      </c>
      <c r="F10" s="28">
        <f>'Agency North'!F10+'Agency South'!F10</f>
        <v>0</v>
      </c>
      <c r="G10" s="28">
        <f>'Agency North'!G10+'Agency South'!G10</f>
        <v>0</v>
      </c>
      <c r="H10" s="28">
        <f>'Agency North'!H10+'Agency South'!H10</f>
        <v>0</v>
      </c>
      <c r="I10" s="28">
        <f>'Agency North'!I10+'Agency South'!I10</f>
        <v>0</v>
      </c>
      <c r="J10" s="28">
        <f>'Agency North'!J10+'Agency South'!J10</f>
        <v>0</v>
      </c>
      <c r="K10" s="28">
        <f>'Agency North'!K10+'Agency South'!K10</f>
        <v>0</v>
      </c>
      <c r="L10" s="28">
        <f>'Agency North'!L10+'Agency South'!L10</f>
        <v>0</v>
      </c>
      <c r="M10" s="35">
        <f>'Agency North'!M10+'Agency South'!M10</f>
        <v>0</v>
      </c>
      <c r="N10" s="276">
        <f>'Agency North'!N10+'Agency South'!N10</f>
        <v>0</v>
      </c>
      <c r="O10" s="276">
        <f>'Agency North'!O10+'Agency South'!O10</f>
        <v>0</v>
      </c>
      <c r="P10" s="276">
        <f>'Agency North'!P10+'Agency South'!P10</f>
        <v>0</v>
      </c>
      <c r="Q10" s="276">
        <f>'Agency North'!Q10+'Agency South'!Q10</f>
        <v>0</v>
      </c>
      <c r="R10" s="276">
        <f>'Agency North'!R10+'Agency South'!R10</f>
        <v>0</v>
      </c>
      <c r="S10" s="276">
        <f>'Agency North'!S10+'Agency South'!S10</f>
        <v>0</v>
      </c>
      <c r="T10" s="276">
        <f>'Agency North'!T10+'Agency South'!T10</f>
        <v>116.20000000000002</v>
      </c>
      <c r="U10" s="276">
        <f>'Agency North'!U10+'Agency South'!U10</f>
        <v>0</v>
      </c>
      <c r="V10" s="28">
        <f>'Agency North'!V10+'Agency South'!V10</f>
        <v>0</v>
      </c>
      <c r="W10" s="28">
        <f>'Agency North'!W10+'Agency South'!W10</f>
        <v>84.631291360000006</v>
      </c>
      <c r="X10" s="28">
        <f>'Agency North'!X10+'Agency South'!X10</f>
        <v>0</v>
      </c>
      <c r="Y10" s="35">
        <f>'Agency North'!Y10+'Agency South'!Y10</f>
        <v>0</v>
      </c>
      <c r="Z10" s="28">
        <f>'Agency North'!Z10+'Agency South'!Z10</f>
        <v>190.22251123898002</v>
      </c>
      <c r="AA10" s="28">
        <f>'Agency North'!AA10+'Agency South'!AA10</f>
        <v>0</v>
      </c>
      <c r="AB10" s="28">
        <f>'Agency North'!AB10+'Agency South'!AB10</f>
        <v>0</v>
      </c>
      <c r="AC10" s="28">
        <f>'Agency North'!AC10+'Agency South'!AC10</f>
        <v>214.1335015209836</v>
      </c>
      <c r="AD10" s="28">
        <f>'Agency North'!AD10+'Agency South'!AD10</f>
        <v>0</v>
      </c>
      <c r="AE10" s="28">
        <f>'Agency North'!AE10+'Agency South'!AE10</f>
        <v>0</v>
      </c>
      <c r="AF10" s="28">
        <f>'Agency North'!AF10+'Agency South'!AF10</f>
        <v>233.15742258143644</v>
      </c>
      <c r="AG10" s="28">
        <f>'Agency North'!AG10+'Agency South'!AG10</f>
        <v>0</v>
      </c>
      <c r="AH10" s="28">
        <f>'Agency North'!AH10+'Agency South'!AH10</f>
        <v>0</v>
      </c>
      <c r="AI10" s="28">
        <f>'Agency North'!AI10+'Agency South'!AI10</f>
        <v>252.81674346744194</v>
      </c>
      <c r="AJ10" s="28">
        <f>'Agency North'!AJ10+'Agency South'!AJ10</f>
        <v>0</v>
      </c>
      <c r="AK10" s="35">
        <f>'Agency North'!AK10+'Agency South'!AK10</f>
        <v>0</v>
      </c>
      <c r="AL10" s="28">
        <f>'Agency North'!AL10+'Agency South'!AL10</f>
        <v>311.4343228526094</v>
      </c>
      <c r="AM10" s="28">
        <f>'Agency North'!AM10+'Agency South'!AM10</f>
        <v>0</v>
      </c>
      <c r="AN10" s="28">
        <f>'Agency North'!AN10+'Agency South'!AN10</f>
        <v>0</v>
      </c>
      <c r="AO10" s="28">
        <f>'Agency North'!AO10+'Agency South'!AO10</f>
        <v>252.82949770980241</v>
      </c>
      <c r="AP10" s="28">
        <f>'Agency North'!AP10+'Agency South'!AP10</f>
        <v>0</v>
      </c>
      <c r="AQ10" s="28">
        <f>'Agency North'!AQ10+'Agency South'!AQ10</f>
        <v>0</v>
      </c>
      <c r="AR10" s="28">
        <f>'Agency North'!AR10+'Agency South'!AR10</f>
        <v>266.98391682070087</v>
      </c>
      <c r="AS10" s="28">
        <f>'Agency North'!AS10+'Agency South'!AS10</f>
        <v>0</v>
      </c>
      <c r="AT10" s="28">
        <f>'Agency North'!AT10+'Agency South'!AT10</f>
        <v>0</v>
      </c>
      <c r="AU10" s="28">
        <f>'Agency North'!AU10+'Agency South'!AU10</f>
        <v>280.6509959959464</v>
      </c>
      <c r="AV10" s="28">
        <f>'Agency North'!AV10+'Agency South'!AV10</f>
        <v>0</v>
      </c>
      <c r="AW10" s="35">
        <f>'Agency North'!AW10+'Agency South'!AW10</f>
        <v>0</v>
      </c>
      <c r="AX10" s="28">
        <f>'Agency North'!AX10+'Agency South'!AX10</f>
        <v>262.66305238058334</v>
      </c>
      <c r="AY10" s="28">
        <f>'Agency North'!AY10+'Agency South'!AY10</f>
        <v>0</v>
      </c>
      <c r="AZ10" s="28">
        <f>'Agency North'!AZ10+'Agency South'!AZ10</f>
        <v>0</v>
      </c>
      <c r="BA10" s="28">
        <f>'Agency North'!BA10+'Agency South'!BA10</f>
        <v>276.88775944776114</v>
      </c>
      <c r="BB10" s="28">
        <f>'Agency North'!BB10+'Agency South'!BB10</f>
        <v>0</v>
      </c>
      <c r="BC10" s="28">
        <f>'Agency North'!BC10+'Agency South'!BC10</f>
        <v>0</v>
      </c>
      <c r="BD10" s="28">
        <f>'Agency North'!BD10+'Agency South'!BD10</f>
        <v>288.37537341219968</v>
      </c>
      <c r="BE10" s="28">
        <f>'Agency North'!BE10+'Agency South'!BE10</f>
        <v>0</v>
      </c>
      <c r="BF10" s="28">
        <f>'Agency North'!BF10+'Agency South'!BF10</f>
        <v>0</v>
      </c>
      <c r="BG10" s="28">
        <f>'Agency North'!BG10+'Agency South'!BG10</f>
        <v>301.41830252345756</v>
      </c>
      <c r="BH10" s="28">
        <f>'Agency North'!BH10+'Agency South'!BH10</f>
        <v>0</v>
      </c>
      <c r="BI10" s="35">
        <f>'Agency North'!BI10+'Agency South'!BI10</f>
        <v>0</v>
      </c>
      <c r="BJ10" s="28">
        <f>'Agency North'!BJ10+'Agency South'!BJ10</f>
        <v>318.36880790597036</v>
      </c>
      <c r="BK10" s="28">
        <f>'Agency North'!BK10+'Agency South'!BK10</f>
        <v>0</v>
      </c>
      <c r="BL10" s="28">
        <f>'Agency North'!BL10+'Agency South'!BL10</f>
        <v>0</v>
      </c>
      <c r="BM10" s="28">
        <f>'Agency North'!BM10+'Agency South'!BM10</f>
        <v>326.61719534736756</v>
      </c>
      <c r="BN10" s="28">
        <f>'Agency North'!BN10+'Agency South'!BN10</f>
        <v>0</v>
      </c>
      <c r="BO10" s="28">
        <f>'Agency North'!BO10+'Agency South'!BO10</f>
        <v>0</v>
      </c>
      <c r="BP10" s="28">
        <f>'Agency North'!BP10+'Agency South'!BP10</f>
        <v>330.64127480249419</v>
      </c>
      <c r="BQ10" s="28">
        <f>'Agency North'!BQ10+'Agency South'!BQ10</f>
        <v>0</v>
      </c>
      <c r="BR10" s="28">
        <f>'Agency North'!BR10+'Agency South'!BR10</f>
        <v>0</v>
      </c>
      <c r="BS10" s="28">
        <f>'Agency North'!BS10+'Agency South'!BS10</f>
        <v>336.32687221705316</v>
      </c>
      <c r="BT10" s="28">
        <f>'Agency North'!BT10+'Agency South'!BT10</f>
        <v>0</v>
      </c>
      <c r="BU10" s="35">
        <f>'Agency North'!BU10+'Agency South'!BU10</f>
        <v>0</v>
      </c>
      <c r="BV10" s="28">
        <f>'Agency North'!BV10+'Agency South'!BV10</f>
        <v>345.29866392630913</v>
      </c>
      <c r="BW10" s="28">
        <f>'Agency North'!BW10+'Agency South'!BW10</f>
        <v>0</v>
      </c>
      <c r="BX10" s="28">
        <f>'Agency North'!BX10+'Agency South'!BX10</f>
        <v>0</v>
      </c>
      <c r="BY10" s="28">
        <f>'Agency North'!BY10+'Agency South'!BY10</f>
        <v>361.62444883768808</v>
      </c>
      <c r="BZ10" s="28">
        <f>'Agency North'!BZ10+'Agency South'!BZ10</f>
        <v>0</v>
      </c>
      <c r="CA10" s="28">
        <f>'Agency North'!CA10+'Agency South'!CA10</f>
        <v>0</v>
      </c>
      <c r="CB10" s="28">
        <f>'Agency North'!CB10+'Agency South'!CB10</f>
        <v>371.44167359114203</v>
      </c>
      <c r="CC10" s="28">
        <f>'Agency North'!CC10+'Agency South'!CC10</f>
        <v>0</v>
      </c>
      <c r="CD10" s="28">
        <f>'Agency North'!CD10+'Agency South'!CD10</f>
        <v>0</v>
      </c>
      <c r="CE10" s="28">
        <f>'Agency North'!CE10+'Agency South'!CE10</f>
        <v>382.12703133542999</v>
      </c>
      <c r="CF10" s="28">
        <f>'Agency North'!CF10+'Agency South'!CF10</f>
        <v>0</v>
      </c>
      <c r="CG10" s="35">
        <f>'Agency North'!CG10+'Agency South'!CG10</f>
        <v>0</v>
      </c>
      <c r="CH10" s="28">
        <f>'Agency North'!CH10+'Agency South'!CH10</f>
        <v>396.9420786103625</v>
      </c>
      <c r="CI10" s="28">
        <f>'Agency North'!CI10+'Agency South'!CI10</f>
        <v>0</v>
      </c>
      <c r="CJ10" s="28">
        <f>'Agency North'!CJ10+'Agency South'!CJ10</f>
        <v>0</v>
      </c>
      <c r="CK10" s="28">
        <f>'Agency North'!CK10+'Agency South'!CK10</f>
        <v>413.95932811930277</v>
      </c>
      <c r="CL10" s="28">
        <f>'Agency North'!CL10+'Agency South'!CL10</f>
        <v>0</v>
      </c>
      <c r="CM10" s="28">
        <f>'Agency North'!CM10+'Agency South'!CM10</f>
        <v>0</v>
      </c>
      <c r="CN10" s="28">
        <f>'Agency North'!CN10+'Agency South'!CN10</f>
        <v>424.20371549233028</v>
      </c>
      <c r="CO10" s="28">
        <f>'Agency North'!CO10+'Agency South'!CO10</f>
        <v>0</v>
      </c>
      <c r="CP10" s="28">
        <f>'Agency North'!CP10+'Agency South'!CP10</f>
        <v>0</v>
      </c>
      <c r="CQ10" s="28">
        <f>'Agency North'!CQ10+'Agency South'!CQ10</f>
        <v>435.8835152356362</v>
      </c>
      <c r="CR10" s="28">
        <f>'Agency North'!CR10+'Agency South'!CR10</f>
        <v>0</v>
      </c>
      <c r="CS10" s="35">
        <f>'Agency North'!CS10+'Agency South'!CS10</f>
        <v>0</v>
      </c>
    </row>
    <row r="11" spans="1:98" s="167" customFormat="1" x14ac:dyDescent="0.25">
      <c r="A11" s="167" t="s">
        <v>65</v>
      </c>
      <c r="B11" s="167">
        <f>B7+B8+B9-B10</f>
        <v>0</v>
      </c>
      <c r="C11" s="167">
        <f t="shared" ref="C11:BN11" si="0">C7+C8+C9-C10</f>
        <v>0</v>
      </c>
      <c r="D11" s="167">
        <f t="shared" si="0"/>
        <v>0</v>
      </c>
      <c r="E11" s="167">
        <f t="shared" si="0"/>
        <v>96</v>
      </c>
      <c r="F11" s="167">
        <f t="shared" si="0"/>
        <v>66</v>
      </c>
      <c r="G11" s="167">
        <f t="shared" si="0"/>
        <v>80</v>
      </c>
      <c r="H11" s="167">
        <f t="shared" si="0"/>
        <v>72</v>
      </c>
      <c r="I11" s="167">
        <f t="shared" si="0"/>
        <v>78</v>
      </c>
      <c r="J11" s="167">
        <f t="shared" si="0"/>
        <v>134</v>
      </c>
      <c r="K11" s="167">
        <f t="shared" si="0"/>
        <v>66</v>
      </c>
      <c r="L11" s="167">
        <f t="shared" si="0"/>
        <v>98</v>
      </c>
      <c r="M11" s="168">
        <f t="shared" si="0"/>
        <v>64</v>
      </c>
      <c r="N11" s="277">
        <v>1002</v>
      </c>
      <c r="O11" s="277">
        <v>993</v>
      </c>
      <c r="P11" s="277">
        <v>1045</v>
      </c>
      <c r="Q11" s="277">
        <v>1129</v>
      </c>
      <c r="R11" s="277">
        <v>1212</v>
      </c>
      <c r="S11" s="277">
        <v>1314</v>
      </c>
      <c r="T11" s="277">
        <f t="shared" si="0"/>
        <v>1324.56</v>
      </c>
      <c r="U11" s="277">
        <f t="shared" si="0"/>
        <v>1437.3344</v>
      </c>
      <c r="V11" s="167">
        <f t="shared" si="0"/>
        <v>1563.3810559999999</v>
      </c>
      <c r="W11" s="167">
        <f t="shared" si="0"/>
        <v>1627.5781987999999</v>
      </c>
      <c r="X11" s="167">
        <f t="shared" si="0"/>
        <v>1763.917816812</v>
      </c>
      <c r="Y11" s="168">
        <f t="shared" si="0"/>
        <v>1902.2251123898</v>
      </c>
      <c r="Z11" s="167">
        <f t="shared" si="0"/>
        <v>1794.5917037284321</v>
      </c>
      <c r="AA11" s="167">
        <f t="shared" si="0"/>
        <v>1871.8082502962395</v>
      </c>
      <c r="AB11" s="167">
        <f t="shared" si="0"/>
        <v>1973.9888797338535</v>
      </c>
      <c r="AC11" s="167">
        <f t="shared" si="0"/>
        <v>1902.2907117976904</v>
      </c>
      <c r="AD11" s="167">
        <f t="shared" si="0"/>
        <v>2014.9190846447134</v>
      </c>
      <c r="AE11" s="167">
        <f t="shared" si="0"/>
        <v>2148.3476767016191</v>
      </c>
      <c r="AF11" s="167">
        <f t="shared" si="0"/>
        <v>2071.9648378944012</v>
      </c>
      <c r="AG11" s="167">
        <f t="shared" si="0"/>
        <v>2188.0217551482751</v>
      </c>
      <c r="AH11" s="167">
        <f t="shared" si="0"/>
        <v>2331.1422846074338</v>
      </c>
      <c r="AI11" s="167">
        <f t="shared" si="0"/>
        <v>2260.6748094943919</v>
      </c>
      <c r="AJ11" s="167">
        <f t="shared" si="0"/>
        <v>2380.5711328942421</v>
      </c>
      <c r="AK11" s="168">
        <f t="shared" si="0"/>
        <v>2508.4328014594726</v>
      </c>
      <c r="AL11" s="167">
        <f t="shared" si="0"/>
        <v>2289.1546070332602</v>
      </c>
      <c r="AM11" s="167">
        <f t="shared" si="0"/>
        <v>2386.7396839991425</v>
      </c>
      <c r="AN11" s="167">
        <f t="shared" si="0"/>
        <v>2528.2949770980235</v>
      </c>
      <c r="AO11" s="167">
        <f t="shared" si="0"/>
        <v>2422.5563880956151</v>
      </c>
      <c r="AP11" s="167">
        <f t="shared" si="0"/>
        <v>2544.4695236540347</v>
      </c>
      <c r="AQ11" s="167">
        <f t="shared" si="0"/>
        <v>2669.8391682070082</v>
      </c>
      <c r="AR11" s="167">
        <f t="shared" si="0"/>
        <v>2540.6157367821475</v>
      </c>
      <c r="AS11" s="167">
        <f t="shared" si="0"/>
        <v>2670.3102771527078</v>
      </c>
      <c r="AT11" s="167">
        <f t="shared" si="0"/>
        <v>2806.5099599594632</v>
      </c>
      <c r="AU11" s="167">
        <f t="shared" si="0"/>
        <v>2678.062118017031</v>
      </c>
      <c r="AV11" s="167">
        <f t="shared" si="0"/>
        <v>2819.3515109248856</v>
      </c>
      <c r="AW11" s="168">
        <f t="shared" si="0"/>
        <v>2964.6959881171629</v>
      </c>
      <c r="AX11" s="167">
        <f t="shared" si="0"/>
        <v>2855.9045028370383</v>
      </c>
      <c r="AY11" s="167">
        <f t="shared" si="0"/>
        <v>2969.1573502752522</v>
      </c>
      <c r="AZ11" s="167">
        <f t="shared" si="0"/>
        <v>3124.6166844600571</v>
      </c>
      <c r="BA11" s="167">
        <f t="shared" si="0"/>
        <v>3012.8163962278068</v>
      </c>
      <c r="BB11" s="167">
        <f t="shared" si="0"/>
        <v>3130.632511993384</v>
      </c>
      <c r="BC11" s="167">
        <f t="shared" si="0"/>
        <v>3253.6273928978044</v>
      </c>
      <c r="BD11" s="167">
        <f t="shared" si="0"/>
        <v>3130.7841276462359</v>
      </c>
      <c r="BE11" s="167">
        <f t="shared" si="0"/>
        <v>3261.9159261127552</v>
      </c>
      <c r="BF11" s="167">
        <f t="shared" si="0"/>
        <v>3401.3886465521564</v>
      </c>
      <c r="BG11" s="167">
        <f t="shared" si="0"/>
        <v>3292.8239878097179</v>
      </c>
      <c r="BH11" s="167">
        <f t="shared" si="0"/>
        <v>3440.7144052897693</v>
      </c>
      <c r="BI11" s="168">
        <f t="shared" si="0"/>
        <v>3592.8349340910254</v>
      </c>
      <c r="BJ11" s="167">
        <f t="shared" si="0"/>
        <v>3408.4651119834061</v>
      </c>
      <c r="BK11" s="167">
        <f t="shared" si="0"/>
        <v>3546.9729278309501</v>
      </c>
      <c r="BL11" s="167">
        <f t="shared" si="0"/>
        <v>3687.2732046799138</v>
      </c>
      <c r="BM11" s="167">
        <f t="shared" si="0"/>
        <v>3487.9970077389535</v>
      </c>
      <c r="BN11" s="167">
        <f t="shared" si="0"/>
        <v>3608.6772365453371</v>
      </c>
      <c r="BO11" s="167">
        <f t="shared" ref="BO11:CS11" si="1">BO7+BO8+BO9-BO10</f>
        <v>3733.8339001660383</v>
      </c>
      <c r="BP11" s="167">
        <f t="shared" si="1"/>
        <v>3528.0869897445218</v>
      </c>
      <c r="BQ11" s="167">
        <f t="shared" si="1"/>
        <v>3660.7661277293805</v>
      </c>
      <c r="BR11" s="167">
        <f t="shared" si="1"/>
        <v>3801.0644166598545</v>
      </c>
      <c r="BS11" s="167">
        <f t="shared" si="1"/>
        <v>3606.2783446071003</v>
      </c>
      <c r="BT11" s="167">
        <f t="shared" si="1"/>
        <v>3753.5913344191376</v>
      </c>
      <c r="BU11" s="168">
        <f t="shared" si="1"/>
        <v>3905.0757369174785</v>
      </c>
      <c r="BV11" s="167">
        <f t="shared" si="1"/>
        <v>3779.1380779539813</v>
      </c>
      <c r="BW11" s="167">
        <f t="shared" si="1"/>
        <v>3934.7176060128345</v>
      </c>
      <c r="BX11" s="167">
        <f t="shared" si="1"/>
        <v>4091.1511407309595</v>
      </c>
      <c r="BY11" s="167">
        <f t="shared" si="1"/>
        <v>3932.3135561681947</v>
      </c>
      <c r="BZ11" s="167">
        <f t="shared" si="1"/>
        <v>4065.135848838911</v>
      </c>
      <c r="CA11" s="167">
        <f t="shared" si="1"/>
        <v>4202.8966492341387</v>
      </c>
      <c r="CB11" s="167">
        <f t="shared" si="1"/>
        <v>4027.2909939029814</v>
      </c>
      <c r="CC11" s="167">
        <f t="shared" si="1"/>
        <v>4172.6170711784689</v>
      </c>
      <c r="CD11" s="167">
        <f t="shared" si="1"/>
        <v>4326.7007758957643</v>
      </c>
      <c r="CE11" s="167">
        <f t="shared" si="1"/>
        <v>4168.3776957305517</v>
      </c>
      <c r="CF11" s="167">
        <f t="shared" si="1"/>
        <v>4330.2837370420857</v>
      </c>
      <c r="CG11" s="168">
        <f t="shared" si="1"/>
        <v>4497.143389184972</v>
      </c>
      <c r="CH11" s="167">
        <f t="shared" si="1"/>
        <v>4344.0406589412187</v>
      </c>
      <c r="CI11" s="167">
        <f t="shared" si="1"/>
        <v>4516.958135363926</v>
      </c>
      <c r="CJ11" s="167">
        <f t="shared" si="1"/>
        <v>4691.3300342061957</v>
      </c>
      <c r="CK11" s="167">
        <f t="shared" si="1"/>
        <v>4504.7536413917014</v>
      </c>
      <c r="CL11" s="167">
        <f t="shared" si="1"/>
        <v>4653.1811352332334</v>
      </c>
      <c r="CM11" s="167">
        <f t="shared" si="1"/>
        <v>4807.8294953832074</v>
      </c>
      <c r="CN11" s="167">
        <f t="shared" si="1"/>
        <v>4605.5150950151074</v>
      </c>
      <c r="CO11" s="167">
        <f t="shared" si="1"/>
        <v>4769.2967123017943</v>
      </c>
      <c r="CP11" s="167">
        <f t="shared" si="1"/>
        <v>4943.1816042129967</v>
      </c>
      <c r="CQ11" s="167">
        <f t="shared" si="1"/>
        <v>4761.5786771563671</v>
      </c>
      <c r="CR11" s="167">
        <f t="shared" si="1"/>
        <v>4944.7714556759947</v>
      </c>
      <c r="CS11" s="168">
        <f t="shared" si="1"/>
        <v>5133.8735087424111</v>
      </c>
    </row>
    <row r="12" spans="1:98" s="19" customFormat="1" x14ac:dyDescent="0.25">
      <c r="A12" s="19" t="s">
        <v>71</v>
      </c>
      <c r="B12" s="19" t="e">
        <f>B13/B11</f>
        <v>#DIV/0!</v>
      </c>
      <c r="C12" s="19" t="e">
        <f t="shared" ref="C12:BN12" si="2">C13/C11</f>
        <v>#DIV/0!</v>
      </c>
      <c r="D12" s="19" t="e">
        <f t="shared" si="2"/>
        <v>#DIV/0!</v>
      </c>
      <c r="E12" s="19">
        <f t="shared" si="2"/>
        <v>0</v>
      </c>
      <c r="F12" s="19">
        <f t="shared" si="2"/>
        <v>0</v>
      </c>
      <c r="G12" s="19">
        <f t="shared" si="2"/>
        <v>0</v>
      </c>
      <c r="H12" s="19">
        <f t="shared" si="2"/>
        <v>0</v>
      </c>
      <c r="I12" s="19">
        <f t="shared" si="2"/>
        <v>0</v>
      </c>
      <c r="J12" s="19">
        <f t="shared" si="2"/>
        <v>0</v>
      </c>
      <c r="K12" s="19">
        <f t="shared" si="2"/>
        <v>0</v>
      </c>
      <c r="L12" s="19">
        <f t="shared" si="2"/>
        <v>0</v>
      </c>
      <c r="M12" s="107">
        <f t="shared" si="2"/>
        <v>0</v>
      </c>
      <c r="N12" s="278">
        <f t="shared" si="2"/>
        <v>0.14471057884231536</v>
      </c>
      <c r="O12" s="278">
        <f t="shared" si="2"/>
        <v>0.12386706948640483</v>
      </c>
      <c r="P12" s="278">
        <f t="shared" si="2"/>
        <v>0.32344497607655504</v>
      </c>
      <c r="Q12" s="278">
        <f t="shared" si="2"/>
        <v>0.23560673162090345</v>
      </c>
      <c r="R12" s="278">
        <f t="shared" si="2"/>
        <v>0.27475247524752477</v>
      </c>
      <c r="S12" s="278">
        <f t="shared" si="2"/>
        <v>0.37519025875190259</v>
      </c>
      <c r="T12" s="278">
        <f t="shared" si="2"/>
        <v>0.35971794407199381</v>
      </c>
      <c r="U12" s="278">
        <f t="shared" si="2"/>
        <v>0.35906280403502483</v>
      </c>
      <c r="V12" s="19">
        <f t="shared" si="2"/>
        <v>0.35866498103454059</v>
      </c>
      <c r="W12" s="19">
        <f t="shared" si="2"/>
        <v>0.36675037956154766</v>
      </c>
      <c r="X12" s="19">
        <f t="shared" si="2"/>
        <v>0.3664311198593268</v>
      </c>
      <c r="Y12" s="107">
        <f t="shared" si="2"/>
        <v>0.35777674205133647</v>
      </c>
      <c r="Z12" s="19">
        <f t="shared" si="2"/>
        <v>0.15</v>
      </c>
      <c r="AA12" s="19">
        <f t="shared" si="2"/>
        <v>0.15</v>
      </c>
      <c r="AB12" s="19">
        <f t="shared" si="2"/>
        <v>0.2788060944524488</v>
      </c>
      <c r="AC12" s="19">
        <f t="shared" si="2"/>
        <v>0.29171908919543016</v>
      </c>
      <c r="AD12" s="19">
        <f t="shared" si="2"/>
        <v>0.32910896317907534</v>
      </c>
      <c r="AE12" s="19">
        <f t="shared" si="2"/>
        <v>0.36588512164957299</v>
      </c>
      <c r="AF12" s="19">
        <f t="shared" si="2"/>
        <v>0.29171946935387283</v>
      </c>
      <c r="AG12" s="19">
        <f t="shared" si="2"/>
        <v>0.32919697678498916</v>
      </c>
      <c r="AH12" s="19">
        <f t="shared" si="2"/>
        <v>0.33732219276996012</v>
      </c>
      <c r="AI12" s="19">
        <f t="shared" si="2"/>
        <v>0.2918471990714987</v>
      </c>
      <c r="AJ12" s="19">
        <f t="shared" si="2"/>
        <v>0.32943032963412705</v>
      </c>
      <c r="AK12" s="107">
        <f t="shared" si="2"/>
        <v>0.3375351813234837</v>
      </c>
      <c r="AL12" s="19">
        <f t="shared" si="2"/>
        <v>0.15</v>
      </c>
      <c r="AM12" s="19">
        <f t="shared" si="2"/>
        <v>0.15000000000000002</v>
      </c>
      <c r="AN12" s="19">
        <f t="shared" si="2"/>
        <v>0.32918257180423233</v>
      </c>
      <c r="AO12" s="19">
        <f t="shared" si="2"/>
        <v>0.30835345119331553</v>
      </c>
      <c r="AP12" s="19">
        <f t="shared" si="2"/>
        <v>0.33741061672598316</v>
      </c>
      <c r="AQ12" s="19">
        <f t="shared" si="2"/>
        <v>0.35</v>
      </c>
      <c r="AR12" s="19">
        <f t="shared" si="2"/>
        <v>0.30846930575453257</v>
      </c>
      <c r="AS12" s="19">
        <f t="shared" si="2"/>
        <v>0.3372601614285351</v>
      </c>
      <c r="AT12" s="19">
        <f t="shared" si="2"/>
        <v>0.35000000000000003</v>
      </c>
      <c r="AU12" s="19">
        <f t="shared" si="2"/>
        <v>0.30854824333035091</v>
      </c>
      <c r="AV12" s="19">
        <f t="shared" si="2"/>
        <v>0.33714338773019614</v>
      </c>
      <c r="AW12" s="107">
        <f t="shared" si="2"/>
        <v>0.33710455974236486</v>
      </c>
      <c r="AX12" s="19">
        <f t="shared" si="2"/>
        <v>0.15</v>
      </c>
      <c r="AY12" s="19">
        <f t="shared" si="2"/>
        <v>0.15</v>
      </c>
      <c r="AZ12" s="19">
        <f t="shared" si="2"/>
        <v>0.32846261845106273</v>
      </c>
      <c r="BA12" s="19">
        <f t="shared" si="2"/>
        <v>0.32860664718486005</v>
      </c>
      <c r="BB12" s="19">
        <f t="shared" si="2"/>
        <v>0.32850888146333285</v>
      </c>
      <c r="BC12" s="19">
        <f t="shared" si="2"/>
        <v>0.32842009963888213</v>
      </c>
      <c r="BD12" s="19">
        <f t="shared" si="2"/>
        <v>0.32859009397487726</v>
      </c>
      <c r="BE12" s="19">
        <f t="shared" si="2"/>
        <v>0.32852768288119155</v>
      </c>
      <c r="BF12" s="19">
        <f t="shared" si="2"/>
        <v>0.32845937803300385</v>
      </c>
      <c r="BG12" s="19">
        <f t="shared" si="2"/>
        <v>0.32862663816332072</v>
      </c>
      <c r="BH12" s="19">
        <f t="shared" si="2"/>
        <v>0.32854931224244149</v>
      </c>
      <c r="BI12" s="107">
        <f t="shared" si="2"/>
        <v>0.32846963905501797</v>
      </c>
      <c r="BJ12" s="19">
        <f t="shared" si="2"/>
        <v>0.14999999999999997</v>
      </c>
      <c r="BK12" s="19">
        <f t="shared" si="2"/>
        <v>0.14999999999999997</v>
      </c>
      <c r="BL12" s="19">
        <f t="shared" si="2"/>
        <v>0.32855099336494609</v>
      </c>
      <c r="BM12" s="19">
        <f t="shared" si="2"/>
        <v>0.32874948377068341</v>
      </c>
      <c r="BN12" s="19">
        <f t="shared" si="2"/>
        <v>0.32867753824734225</v>
      </c>
      <c r="BO12" s="19">
        <f t="shared" ref="BO12:CS12" si="3">BO13/BO11</f>
        <v>0.32861811502394961</v>
      </c>
      <c r="BP12" s="19">
        <f t="shared" si="3"/>
        <v>0.32884257098481273</v>
      </c>
      <c r="BQ12" s="19">
        <f t="shared" si="3"/>
        <v>0.3288183287111896</v>
      </c>
      <c r="BR12" s="19">
        <f t="shared" si="3"/>
        <v>0.32879428276527545</v>
      </c>
      <c r="BS12" s="19">
        <f t="shared" si="3"/>
        <v>0.3290265328423812</v>
      </c>
      <c r="BT12" s="19">
        <f t="shared" si="3"/>
        <v>0.32898873013750607</v>
      </c>
      <c r="BU12" s="107">
        <f t="shared" si="3"/>
        <v>0.32894240266459274</v>
      </c>
      <c r="BV12" s="19">
        <f t="shared" si="3"/>
        <v>0.14999999999999997</v>
      </c>
      <c r="BW12" s="19">
        <f t="shared" si="3"/>
        <v>0.15</v>
      </c>
      <c r="BX12" s="19">
        <f t="shared" si="3"/>
        <v>0.32902035613069702</v>
      </c>
      <c r="BY12" s="19">
        <f t="shared" si="3"/>
        <v>0.32919543373212079</v>
      </c>
      <c r="BZ12" s="19">
        <f t="shared" si="3"/>
        <v>0.3291218107344141</v>
      </c>
      <c r="CA12" s="19">
        <f t="shared" si="3"/>
        <v>0.32905614592091681</v>
      </c>
      <c r="CB12" s="19">
        <f t="shared" si="3"/>
        <v>0.32925877505881607</v>
      </c>
      <c r="CC12" s="19">
        <f t="shared" si="3"/>
        <v>0.32923144947444355</v>
      </c>
      <c r="CD12" s="19">
        <f t="shared" si="3"/>
        <v>0.32920414934615067</v>
      </c>
      <c r="CE12" s="19">
        <f t="shared" si="3"/>
        <v>0.32942372829782884</v>
      </c>
      <c r="CF12" s="19">
        <f t="shared" si="3"/>
        <v>0.3293845329447786</v>
      </c>
      <c r="CG12" s="107">
        <f t="shared" si="3"/>
        <v>0.32933654530287204</v>
      </c>
      <c r="CH12" s="19">
        <f t="shared" si="3"/>
        <v>0.15</v>
      </c>
      <c r="CI12" s="19">
        <f t="shared" si="3"/>
        <v>0.15</v>
      </c>
      <c r="CJ12" s="19">
        <f t="shared" si="3"/>
        <v>0.32940193660381251</v>
      </c>
      <c r="CK12" s="19">
        <f t="shared" si="3"/>
        <v>0.32956866706335775</v>
      </c>
      <c r="CL12" s="19">
        <f t="shared" si="3"/>
        <v>0.32949062587025829</v>
      </c>
      <c r="CM12" s="19">
        <f t="shared" si="3"/>
        <v>0.3294203621927117</v>
      </c>
      <c r="CN12" s="19">
        <f t="shared" si="3"/>
        <v>0.32961410384247153</v>
      </c>
      <c r="CO12" s="19">
        <f t="shared" si="3"/>
        <v>0.32958366231860703</v>
      </c>
      <c r="CP12" s="19">
        <f t="shared" si="3"/>
        <v>0.32955315516622968</v>
      </c>
      <c r="CQ12" s="19">
        <f t="shared" si="3"/>
        <v>0.32976563361320432</v>
      </c>
      <c r="CR12" s="19">
        <f t="shared" si="3"/>
        <v>0.32972306515122762</v>
      </c>
      <c r="CS12" s="107">
        <f t="shared" si="3"/>
        <v>0.32967082372704193</v>
      </c>
    </row>
    <row r="13" spans="1:98" s="15" customFormat="1" x14ac:dyDescent="0.25">
      <c r="A13" s="15" t="s">
        <v>70</v>
      </c>
      <c r="B13" s="15">
        <f>'Agency North'!B13+'Agency South'!B13</f>
        <v>0</v>
      </c>
      <c r="C13" s="15">
        <f>'Agency North'!C13+'Agency South'!C13</f>
        <v>0</v>
      </c>
      <c r="D13" s="15">
        <f>'Agency North'!D13+'Agency South'!D13</f>
        <v>0</v>
      </c>
      <c r="E13" s="15">
        <f>'Agency North'!E13+'Agency South'!E13</f>
        <v>0</v>
      </c>
      <c r="F13" s="15">
        <f>'Agency North'!F13+'Agency South'!F13</f>
        <v>0</v>
      </c>
      <c r="G13" s="15">
        <f>'Agency North'!G13+'Agency South'!G13</f>
        <v>0</v>
      </c>
      <c r="H13" s="15">
        <f>'Agency North'!H13+'Agency South'!H13</f>
        <v>0</v>
      </c>
      <c r="I13" s="15">
        <f>'Agency North'!I13+'Agency South'!I13</f>
        <v>0</v>
      </c>
      <c r="J13" s="15">
        <f>'Agency North'!J13+'Agency South'!J13</f>
        <v>0</v>
      </c>
      <c r="K13" s="15">
        <f>'Agency North'!K13+'Agency South'!K13</f>
        <v>0</v>
      </c>
      <c r="L13" s="15">
        <f>'Agency North'!L13+'Agency South'!L13</f>
        <v>0</v>
      </c>
      <c r="M13" s="96">
        <f>'Agency North'!M13+'Agency South'!M13</f>
        <v>0</v>
      </c>
      <c r="N13" s="277">
        <f>'Agency North'!N13+'Agency South'!N13</f>
        <v>145</v>
      </c>
      <c r="O13" s="277">
        <f>'Agency North'!O13+'Agency South'!O13</f>
        <v>123</v>
      </c>
      <c r="P13" s="277">
        <f>'Agency North'!P13+'Agency South'!P13</f>
        <v>338</v>
      </c>
      <c r="Q13" s="277">
        <f>'Agency North'!Q13+'Agency South'!Q13</f>
        <v>266</v>
      </c>
      <c r="R13" s="277">
        <f>'Agency North'!R13+'Agency South'!R13</f>
        <v>333</v>
      </c>
      <c r="S13" s="277">
        <f>'Agency North'!S13+'Agency South'!S13</f>
        <v>493</v>
      </c>
      <c r="T13" s="277">
        <f>'Agency North'!T13+'Agency South'!T13</f>
        <v>476.46800000000007</v>
      </c>
      <c r="U13" s="277">
        <f>'Agency North'!U13+'Agency South'!U13</f>
        <v>516.09331999999995</v>
      </c>
      <c r="V13" s="15">
        <f>'Agency North'!V13+'Agency South'!V13</f>
        <v>560.73003679999999</v>
      </c>
      <c r="W13" s="15">
        <f>'Agency North'!W13+'Agency South'!W13</f>
        <v>596.914922176</v>
      </c>
      <c r="X13" s="15">
        <f>'Agency North'!X13+'Agency South'!X13</f>
        <v>646.35438095424001</v>
      </c>
      <c r="Y13" s="96">
        <f>'Agency North'!Y13+'Agency South'!Y13</f>
        <v>680.57190335906</v>
      </c>
      <c r="Z13" s="15">
        <f>'Agency North'!Z13+'Agency South'!Z13</f>
        <v>269.18875555926479</v>
      </c>
      <c r="AA13" s="15">
        <f>'Agency North'!AA13+'Agency South'!AA13</f>
        <v>280.77123754443591</v>
      </c>
      <c r="AB13" s="15">
        <f>'Agency North'!AB13+'Agency South'!AB13</f>
        <v>550.36013005116035</v>
      </c>
      <c r="AC13" s="15">
        <f>'Agency North'!AC13+'Agency South'!AC13</f>
        <v>554.93451383054878</v>
      </c>
      <c r="AD13" s="15">
        <f>'Agency North'!AD13+'Agency South'!AD13</f>
        <v>663.12793083715314</v>
      </c>
      <c r="AE13" s="15">
        <f>'Agency North'!AE13+'Agency South'!AE13</f>
        <v>786.04845103554942</v>
      </c>
      <c r="AF13" s="15">
        <f>'Agency North'!AF13+'Agency South'!AF13</f>
        <v>604.43248303043788</v>
      </c>
      <c r="AG13" s="15">
        <f>'Agency North'!AG13+'Agency South'!AG13</f>
        <v>720.29014693459794</v>
      </c>
      <c r="AH13" s="15">
        <f>'Agency North'!AH13+'Agency South'!AH13</f>
        <v>786.34602710255399</v>
      </c>
      <c r="AI13" s="15">
        <f>'Agency North'!AI13+'Agency South'!AI13</f>
        <v>659.77161116243224</v>
      </c>
      <c r="AJ13" s="15">
        <f>'Agency North'!AJ13+'Agency South'!AJ13</f>
        <v>784.23233302683741</v>
      </c>
      <c r="AK13" s="96">
        <f>'Agency North'!AK13+'Agency South'!AK13</f>
        <v>846.68432047839724</v>
      </c>
      <c r="AL13" s="15">
        <f>'Agency North'!AL13+'Agency South'!AL13</f>
        <v>343.37319105498904</v>
      </c>
      <c r="AM13" s="15">
        <f>'Agency North'!AM13+'Agency South'!AM13</f>
        <v>358.01095259987142</v>
      </c>
      <c r="AN13" s="15">
        <f>'Agency North'!AN13+'Agency South'!AN13</f>
        <v>832.27064284085009</v>
      </c>
      <c r="AO13" s="15">
        <f>'Agency North'!AO13+'Agency South'!AO13</f>
        <v>747.00362297969605</v>
      </c>
      <c r="AP13" s="15">
        <f>'Agency North'!AP13+'Agency South'!AP13</f>
        <v>858.53103121657648</v>
      </c>
      <c r="AQ13" s="15">
        <f>'Agency North'!AQ13+'Agency South'!AQ13</f>
        <v>934.44370887245282</v>
      </c>
      <c r="AR13" s="15">
        <f>'Agency North'!AR13+'Agency South'!AR13</f>
        <v>783.70197251422928</v>
      </c>
      <c r="AS13" s="15">
        <f>'Agency North'!AS13+'Agency South'!AS13</f>
        <v>900.58927513679851</v>
      </c>
      <c r="AT13" s="15">
        <f>'Agency North'!AT13+'Agency South'!AT13</f>
        <v>982.27848598581227</v>
      </c>
      <c r="AU13" s="15">
        <f>'Agency North'!AU13+'Agency South'!AU13</f>
        <v>826.31136204371387</v>
      </c>
      <c r="AV13" s="15">
        <f>'Agency North'!AV13+'Agency South'!AV13</f>
        <v>950.52571959546299</v>
      </c>
      <c r="AW13" s="96">
        <f>'Agency North'!AW13+'Agency South'!AW13</f>
        <v>999.41253584419155</v>
      </c>
      <c r="AX13" s="15">
        <f>'Agency North'!AX13+'Agency South'!AX13</f>
        <v>428.38567542555575</v>
      </c>
      <c r="AY13" s="15">
        <f>'Agency North'!AY13+'Agency South'!AY13</f>
        <v>445.37360254128782</v>
      </c>
      <c r="AZ13" s="15">
        <f>'Agency North'!AZ13+'Agency South'!AZ13</f>
        <v>1026.3197778336285</v>
      </c>
      <c r="BA13" s="15">
        <f>'Agency North'!BA13+'Agency South'!BA13</f>
        <v>990.03149454799245</v>
      </c>
      <c r="BB13" s="15">
        <f>'Agency North'!BB13+'Agency South'!BB13</f>
        <v>1028.4405847876906</v>
      </c>
      <c r="BC13" s="15">
        <f>'Agency North'!BC13+'Agency South'!BC13</f>
        <v>1068.5566325632933</v>
      </c>
      <c r="BD13" s="15">
        <f>'Agency North'!BD13+'Agency South'!BD13</f>
        <v>1028.7446507183308</v>
      </c>
      <c r="BE13" s="15">
        <f>'Agency North'!BE13+'Agency South'!BE13</f>
        <v>1071.6296809590795</v>
      </c>
      <c r="BF13" s="15">
        <f>'Agency North'!BF13+'Agency South'!BF13</f>
        <v>1117.2179992950421</v>
      </c>
      <c r="BG13" s="15">
        <f>'Agency North'!BG13+'Agency South'!BG13</f>
        <v>1082.1096771774469</v>
      </c>
      <c r="BH13" s="15">
        <f>'Agency North'!BH13+'Agency South'!BH13</f>
        <v>1130.4443514806148</v>
      </c>
      <c r="BI13" s="96">
        <f>'Agency North'!BI13+'Agency South'!BI13</f>
        <v>1180.1371939851383</v>
      </c>
      <c r="BJ13" s="15">
        <f>'Agency North'!BJ13+'Agency South'!BJ13</f>
        <v>511.26976679751078</v>
      </c>
      <c r="BK13" s="15">
        <f>'Agency North'!BK13+'Agency South'!BK13</f>
        <v>532.0459391746424</v>
      </c>
      <c r="BL13" s="15">
        <f>'Agency North'!BL13+'Agency South'!BL13</f>
        <v>1211.4572742055338</v>
      </c>
      <c r="BM13" s="15">
        <f>'Agency North'!BM13+'Agency South'!BM13</f>
        <v>1146.6772156878694</v>
      </c>
      <c r="BN13" s="15">
        <f>'Agency North'!BN13+'Agency South'!BN13</f>
        <v>1186.0911504369433</v>
      </c>
      <c r="BO13" s="15">
        <f>'Agency North'!BO13+'Agency South'!BO13</f>
        <v>1227.0054580850856</v>
      </c>
      <c r="BP13" s="15">
        <f>'Agency North'!BP13+'Agency South'!BP13</f>
        <v>1160.1851963656572</v>
      </c>
      <c r="BQ13" s="15">
        <f>'Agency North'!BQ13+'Agency South'!BQ13</f>
        <v>1203.7269999225082</v>
      </c>
      <c r="BR13" s="15">
        <f>'Agency North'!BR13+'Agency South'!BR13</f>
        <v>1249.7682486202871</v>
      </c>
      <c r="BS13" s="15">
        <f>'Agency North'!BS13+'Agency South'!BS13</f>
        <v>1186.5612601906362</v>
      </c>
      <c r="BT13" s="15">
        <f>'Agency North'!BT13+'Agency South'!BT13</f>
        <v>1234.8892465656991</v>
      </c>
      <c r="BU13" s="96">
        <f>'Agency North'!BU13+'Agency South'!BU13</f>
        <v>1284.5449954888404</v>
      </c>
      <c r="BV13" s="15">
        <f>'Agency North'!BV13+'Agency South'!BV13</f>
        <v>566.87071169309706</v>
      </c>
      <c r="BW13" s="15">
        <f>'Agency North'!BW13+'Agency South'!BW13</f>
        <v>590.20764090192517</v>
      </c>
      <c r="BX13" s="15">
        <f>'Agency North'!BX13+'Agency South'!BX13</f>
        <v>1346.0720053078076</v>
      </c>
      <c r="BY13" s="15">
        <f>'Agency North'!BY13+'Agency South'!BY13</f>
        <v>1294.4996666934871</v>
      </c>
      <c r="BZ13" s="15">
        <f>'Agency North'!BZ13+'Agency South'!BZ13</f>
        <v>1337.9248714512419</v>
      </c>
      <c r="CA13" s="15">
        <f>'Agency North'!CA13+'Agency South'!CA13</f>
        <v>1382.9889731009212</v>
      </c>
      <c r="CB13" s="15">
        <f>'Agency North'!CB13+'Agency South'!CB13</f>
        <v>1326.0208994578975</v>
      </c>
      <c r="CC13" s="15">
        <f>'Agency North'!CC13+'Agency South'!CC13</f>
        <v>1373.7567664458948</v>
      </c>
      <c r="CD13" s="15">
        <f>'Agency North'!CD13+'Agency South'!CD13</f>
        <v>1424.3678484040952</v>
      </c>
      <c r="CE13" s="15">
        <f>'Agency North'!CE13+'Agency South'!CE13</f>
        <v>1373.1625214810711</v>
      </c>
      <c r="CF13" s="15">
        <f>'Agency North'!CF13+'Agency South'!CF13</f>
        <v>1426.3284862439777</v>
      </c>
      <c r="CG13" s="96">
        <f>'Agency North'!CG13+'Agency South'!CG13</f>
        <v>1481.0736675258281</v>
      </c>
      <c r="CH13" s="15">
        <f>'Agency North'!CH13+'Agency South'!CH13</f>
        <v>651.60609884118276</v>
      </c>
      <c r="CI13" s="15">
        <f>'Agency North'!CI13+'Agency South'!CI13</f>
        <v>677.54372030458887</v>
      </c>
      <c r="CJ13" s="15">
        <f>'Agency North'!CJ13+'Agency South'!CJ13</f>
        <v>1545.3331985151508</v>
      </c>
      <c r="CK13" s="15">
        <f>'Agency North'!CK13+'Agency South'!CK13</f>
        <v>1484.6256530422702</v>
      </c>
      <c r="CL13" s="15">
        <f>'Agency North'!CL13+'Agency South'!CL13</f>
        <v>1533.1795645356769</v>
      </c>
      <c r="CM13" s="15">
        <f>'Agency North'!CM13+'Agency South'!CM13</f>
        <v>1583.7969337299385</v>
      </c>
      <c r="CN13" s="15">
        <f>'Agency North'!CN13+'Agency South'!CN13</f>
        <v>1518.0427307763798</v>
      </c>
      <c r="CO13" s="15">
        <f>'Agency North'!CO13+'Agency South'!CO13</f>
        <v>1571.8822771245173</v>
      </c>
      <c r="CP13" s="15">
        <f>'Agency North'!CP13+'Agency South'!CP13</f>
        <v>1629.0410942280578</v>
      </c>
      <c r="CQ13" s="15">
        <f>'Agency North'!CQ13+'Agency South'!CQ13</f>
        <v>1570.2050094715928</v>
      </c>
      <c r="CR13" s="15">
        <f>'Agency North'!CR13+'Agency South'!CR13</f>
        <v>1630.4052008377867</v>
      </c>
      <c r="CS13" s="96">
        <f>'Agency North'!CS13+'Agency South'!CS13</f>
        <v>1692.4883085375495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100" t="e">
        <f t="shared" si="4"/>
        <v>#DIV/0!</v>
      </c>
      <c r="N14" s="279">
        <f t="shared" si="4"/>
        <v>1.3241379310344827</v>
      </c>
      <c r="O14" s="279">
        <f t="shared" si="4"/>
        <v>1.5121951219512195</v>
      </c>
      <c r="P14" s="279">
        <f t="shared" si="4"/>
        <v>1.834319526627219</v>
      </c>
      <c r="Q14" s="279">
        <f t="shared" si="4"/>
        <v>1.7706766917293233</v>
      </c>
      <c r="R14" s="279">
        <f t="shared" si="4"/>
        <v>1.8588588588588588</v>
      </c>
      <c r="S14" s="279">
        <f t="shared" si="4"/>
        <v>2.2718052738336714</v>
      </c>
      <c r="T14" s="279">
        <f t="shared" si="4"/>
        <v>2.2460267112358956</v>
      </c>
      <c r="U14" s="279">
        <f t="shared" si="4"/>
        <v>1.8657966276331577</v>
      </c>
      <c r="V14" s="13">
        <f t="shared" si="4"/>
        <v>2.0617037475599704</v>
      </c>
      <c r="W14" s="13">
        <f t="shared" si="4"/>
        <v>2.1274719323193017</v>
      </c>
      <c r="X14" s="13">
        <f t="shared" si="4"/>
        <v>2</v>
      </c>
      <c r="Y14" s="100">
        <f t="shared" si="4"/>
        <v>2</v>
      </c>
      <c r="Z14" s="13">
        <f t="shared" si="4"/>
        <v>1.5</v>
      </c>
      <c r="AA14" s="13">
        <f t="shared" si="4"/>
        <v>1.5</v>
      </c>
      <c r="AB14" s="13">
        <f t="shared" si="4"/>
        <v>2</v>
      </c>
      <c r="AC14" s="13">
        <f t="shared" si="4"/>
        <v>1.9205175420067815</v>
      </c>
      <c r="AD14" s="13">
        <f t="shared" si="4"/>
        <v>1.9619134587782876</v>
      </c>
      <c r="AE14" s="13">
        <f t="shared" si="4"/>
        <v>2.1254085474771491</v>
      </c>
      <c r="AF14" s="13">
        <f t="shared" si="4"/>
        <v>1.920521294445964</v>
      </c>
      <c r="AG14" s="13">
        <f t="shared" si="4"/>
        <v>1.9620840566310582</v>
      </c>
      <c r="AH14" s="13">
        <f t="shared" si="4"/>
        <v>2.1198214960737478</v>
      </c>
      <c r="AI14" s="13">
        <f t="shared" si="4"/>
        <v>1.9608907629190384</v>
      </c>
      <c r="AJ14" s="13">
        <f t="shared" si="4"/>
        <v>1.9625359260841866</v>
      </c>
      <c r="AK14" s="100">
        <f t="shared" si="4"/>
        <v>2.1212182473178007</v>
      </c>
      <c r="AL14" s="13">
        <f t="shared" si="4"/>
        <v>1.5000000000000002</v>
      </c>
      <c r="AM14" s="13">
        <f t="shared" si="4"/>
        <v>1.5</v>
      </c>
      <c r="AN14" s="13">
        <f t="shared" si="4"/>
        <v>2</v>
      </c>
      <c r="AO14" s="13">
        <f t="shared" si="4"/>
        <v>2</v>
      </c>
      <c r="AP14" s="13">
        <f t="shared" si="4"/>
        <v>2</v>
      </c>
      <c r="AQ14" s="13">
        <f t="shared" si="4"/>
        <v>2</v>
      </c>
      <c r="AR14" s="13">
        <f t="shared" si="4"/>
        <v>2</v>
      </c>
      <c r="AS14" s="13">
        <f t="shared" si="4"/>
        <v>2</v>
      </c>
      <c r="AT14" s="13">
        <f t="shared" si="4"/>
        <v>2</v>
      </c>
      <c r="AU14" s="13">
        <f t="shared" si="4"/>
        <v>2</v>
      </c>
      <c r="AV14" s="13">
        <f t="shared" si="4"/>
        <v>2</v>
      </c>
      <c r="AW14" s="100">
        <f t="shared" si="4"/>
        <v>2</v>
      </c>
      <c r="AX14" s="13">
        <f t="shared" si="4"/>
        <v>1.3719611784065151</v>
      </c>
      <c r="AY14" s="13">
        <f t="shared" si="4"/>
        <v>1.3714932630139611</v>
      </c>
      <c r="AZ14" s="13">
        <f t="shared" si="4"/>
        <v>2.0213156797549696</v>
      </c>
      <c r="BA14" s="13">
        <f t="shared" si="4"/>
        <v>2.0218761288059826</v>
      </c>
      <c r="BB14" s="13">
        <f t="shared" si="4"/>
        <v>2.0214957533899156</v>
      </c>
      <c r="BC14" s="13">
        <f t="shared" si="4"/>
        <v>2.060575067631647</v>
      </c>
      <c r="BD14" s="13">
        <f t="shared" si="4"/>
        <v>2.0218117414333507</v>
      </c>
      <c r="BE14" s="13">
        <f t="shared" si="4"/>
        <v>2.0215689213262178</v>
      </c>
      <c r="BF14" s="13">
        <f t="shared" si="4"/>
        <v>2.0606515324433849</v>
      </c>
      <c r="BG14" s="13">
        <f t="shared" si="4"/>
        <v>2.0219538794926644</v>
      </c>
      <c r="BH14" s="13">
        <f t="shared" si="4"/>
        <v>2.0216530841797171</v>
      </c>
      <c r="BI14" s="100">
        <f t="shared" si="4"/>
        <v>2.06067150497028</v>
      </c>
      <c r="BJ14" s="13">
        <f t="shared" si="4"/>
        <v>1.3719965363668432</v>
      </c>
      <c r="BK14" s="13">
        <f t="shared" si="4"/>
        <v>1.3716315883128107</v>
      </c>
      <c r="BL14" s="13">
        <f t="shared" si="4"/>
        <v>2.0216596251971315</v>
      </c>
      <c r="BM14" s="13">
        <f t="shared" si="4"/>
        <v>2.0224314539366159</v>
      </c>
      <c r="BN14" s="13">
        <f t="shared" si="4"/>
        <v>2.0221518019161562</v>
      </c>
      <c r="BO14" s="13">
        <f t="shared" ref="BO14:CS14" si="5">BO15/BO13</f>
        <v>2.0219207316998014</v>
      </c>
      <c r="BP14" s="13">
        <f t="shared" si="5"/>
        <v>2.0227931020543046</v>
      </c>
      <c r="BQ14" s="13">
        <f t="shared" si="5"/>
        <v>2.0226989394228752</v>
      </c>
      <c r="BR14" s="13">
        <f t="shared" si="5"/>
        <v>2.0226055256567959</v>
      </c>
      <c r="BS14" s="13">
        <f t="shared" si="5"/>
        <v>2.0235072005539467</v>
      </c>
      <c r="BT14" s="13">
        <f t="shared" si="5"/>
        <v>2.0233605241600392</v>
      </c>
      <c r="BU14" s="100">
        <f t="shared" si="5"/>
        <v>2.0231807252643721</v>
      </c>
      <c r="BV14" s="13">
        <f t="shared" si="5"/>
        <v>1.3747599907974626</v>
      </c>
      <c r="BW14" s="13">
        <f t="shared" si="5"/>
        <v>1.374426535356895</v>
      </c>
      <c r="BX14" s="13">
        <f t="shared" si="5"/>
        <v>2.0234832369059772</v>
      </c>
      <c r="BY14" s="13">
        <f t="shared" si="5"/>
        <v>2.0241621329967465</v>
      </c>
      <c r="BZ14" s="13">
        <f t="shared" si="5"/>
        <v>2.0238767340797104</v>
      </c>
      <c r="CA14" s="13">
        <f t="shared" si="5"/>
        <v>2.0236220772459297</v>
      </c>
      <c r="CB14" s="13">
        <f t="shared" si="5"/>
        <v>2.0244075729645337</v>
      </c>
      <c r="CC14" s="13">
        <f t="shared" si="5"/>
        <v>2.0243017012182416</v>
      </c>
      <c r="CD14" s="13">
        <f t="shared" si="5"/>
        <v>2.0241959105491727</v>
      </c>
      <c r="CE14" s="13">
        <f t="shared" si="5"/>
        <v>2.0250463038282356</v>
      </c>
      <c r="CF14" s="13">
        <f t="shared" si="5"/>
        <v>2.0248945897820492</v>
      </c>
      <c r="CG14" s="100">
        <f t="shared" si="5"/>
        <v>2.0247087941189466</v>
      </c>
      <c r="CH14" s="13">
        <f t="shared" si="5"/>
        <v>1.3770850911701549</v>
      </c>
      <c r="CI14" s="13">
        <f t="shared" si="5"/>
        <v>1.3767333600041596</v>
      </c>
      <c r="CJ14" s="13">
        <f t="shared" si="5"/>
        <v>2.0249619588449654</v>
      </c>
      <c r="CK14" s="13">
        <f t="shared" si="5"/>
        <v>2.0256070070542922</v>
      </c>
      <c r="CL14" s="13">
        <f t="shared" si="5"/>
        <v>2.0253051618974407</v>
      </c>
      <c r="CM14" s="13">
        <f t="shared" si="5"/>
        <v>2.0250332760113383</v>
      </c>
      <c r="CN14" s="13">
        <f t="shared" si="5"/>
        <v>2.0257826800981631</v>
      </c>
      <c r="CO14" s="13">
        <f t="shared" si="5"/>
        <v>2.025664988836771</v>
      </c>
      <c r="CP14" s="13">
        <f t="shared" si="5"/>
        <v>2.0255470220330674</v>
      </c>
      <c r="CQ14" s="13">
        <f t="shared" si="5"/>
        <v>2.0263681924701857</v>
      </c>
      <c r="CR14" s="13">
        <f t="shared" si="5"/>
        <v>2.0262037619134508</v>
      </c>
      <c r="CS14" s="100">
        <f t="shared" si="5"/>
        <v>2.0260019092628343</v>
      </c>
    </row>
    <row r="15" spans="1:98" s="167" customFormat="1" x14ac:dyDescent="0.25">
      <c r="A15" s="167" t="s">
        <v>73</v>
      </c>
      <c r="B15" s="167">
        <f>'Agency North'!B15+'Agency South'!B15</f>
        <v>0</v>
      </c>
      <c r="C15" s="167">
        <f>'Agency North'!C15+'Agency South'!C15</f>
        <v>0</v>
      </c>
      <c r="D15" s="167">
        <f>'Agency North'!D15+'Agency South'!D15</f>
        <v>0</v>
      </c>
      <c r="E15" s="167">
        <f>'Agency North'!E15+'Agency South'!E15</f>
        <v>0</v>
      </c>
      <c r="F15" s="167">
        <f>'Agency North'!F15+'Agency South'!F15</f>
        <v>0</v>
      </c>
      <c r="G15" s="167">
        <f>'Agency North'!G15+'Agency South'!G15</f>
        <v>0</v>
      </c>
      <c r="H15" s="167">
        <f>'Agency North'!H15+'Agency South'!H15</f>
        <v>0</v>
      </c>
      <c r="I15" s="167">
        <f>'Agency North'!I15+'Agency South'!I15</f>
        <v>0</v>
      </c>
      <c r="J15" s="167">
        <f>'Agency North'!J15+'Agency South'!J15</f>
        <v>0</v>
      </c>
      <c r="K15" s="167">
        <f>'Agency North'!K15+'Agency South'!K15</f>
        <v>0</v>
      </c>
      <c r="L15" s="167">
        <f>'Agency North'!L15+'Agency South'!L15</f>
        <v>0</v>
      </c>
      <c r="M15" s="168">
        <f>'Agency North'!M15+'Agency South'!M15</f>
        <v>0</v>
      </c>
      <c r="N15" s="277">
        <f>'Agency North'!N15+'Agency South'!N15</f>
        <v>192</v>
      </c>
      <c r="O15" s="277">
        <f>'Agency North'!O15+'Agency South'!O15</f>
        <v>186</v>
      </c>
      <c r="P15" s="277">
        <f>'Agency North'!P15+'Agency South'!P15</f>
        <v>620</v>
      </c>
      <c r="Q15" s="277">
        <f>'Agency North'!Q15+'Agency South'!Q15</f>
        <v>471</v>
      </c>
      <c r="R15" s="277">
        <f>'Agency North'!R15+'Agency South'!R15</f>
        <v>619</v>
      </c>
      <c r="S15" s="277">
        <f>'Agency North'!S15+'Agency South'!S15</f>
        <v>1120</v>
      </c>
      <c r="T15" s="277">
        <f>'Agency North'!T15+'Agency South'!T15</f>
        <v>1070.1598550491449</v>
      </c>
      <c r="U15" s="277">
        <f>'Agency North'!U15+'Agency South'!U15</f>
        <v>962.92517599999996</v>
      </c>
      <c r="V15" s="167">
        <f>'Agency North'!V15+'Agency South'!V15</f>
        <v>1156.0592182400001</v>
      </c>
      <c r="W15" s="167">
        <f>'Agency North'!W15+'Agency South'!W15</f>
        <v>1269.9197429120002</v>
      </c>
      <c r="X15" s="167">
        <f>'Agency North'!X15+'Agency South'!X15</f>
        <v>1292.70876190848</v>
      </c>
      <c r="Y15" s="168">
        <f>'Agency North'!Y15+'Agency South'!Y15</f>
        <v>1361.14380671812</v>
      </c>
      <c r="Z15" s="167">
        <f>'Agency North'!Z15+'Agency South'!Z15</f>
        <v>403.78313333889719</v>
      </c>
      <c r="AA15" s="167">
        <f>'Agency North'!AA15+'Agency South'!AA15</f>
        <v>421.15685631665389</v>
      </c>
      <c r="AB15" s="167">
        <f>'Agency North'!AB15+'Agency South'!AB15</f>
        <v>1100.7202601023207</v>
      </c>
      <c r="AC15" s="167">
        <f>'Agency North'!AC15+'Agency South'!AC15</f>
        <v>1065.7614684765738</v>
      </c>
      <c r="AD15" s="167">
        <f>'Agency North'!AD15+'Agency South'!AD15</f>
        <v>1300.9996124012082</v>
      </c>
      <c r="AE15" s="167">
        <f>'Agency North'!AE15+'Agency South'!AE15</f>
        <v>1670.6740965621302</v>
      </c>
      <c r="AF15" s="167">
        <f>'Agency North'!AF15+'Agency South'!AF15</f>
        <v>1160.8254547148047</v>
      </c>
      <c r="AG15" s="167">
        <f>'Agency North'!AG15+'Agency South'!AG15</f>
        <v>1413.2698134488169</v>
      </c>
      <c r="AH15" s="167">
        <f>'Agency North'!AH15+'Agency South'!AH15</f>
        <v>1666.9132116041837</v>
      </c>
      <c r="AI15" s="167">
        <f>'Agency North'!AI15+'Agency South'!AI15</f>
        <v>1293.7400579646248</v>
      </c>
      <c r="AJ15" s="167">
        <f>'Agency North'!AJ15+'Agency South'!AJ15</f>
        <v>1539.0841279619865</v>
      </c>
      <c r="AK15" s="168">
        <f>'Agency North'!AK15+'Agency South'!AK15</f>
        <v>1796.0022303166488</v>
      </c>
      <c r="AL15" s="167">
        <f>'Agency North'!AL15+'Agency South'!AL15</f>
        <v>515.05978658248364</v>
      </c>
      <c r="AM15" s="167">
        <f>'Agency North'!AM15+'Agency South'!AM15</f>
        <v>537.01642889980712</v>
      </c>
      <c r="AN15" s="167">
        <f>'Agency North'!AN15+'Agency South'!AN15</f>
        <v>1664.5412856817002</v>
      </c>
      <c r="AO15" s="167">
        <f>'Agency North'!AO15+'Agency South'!AO15</f>
        <v>1494.0072459593921</v>
      </c>
      <c r="AP15" s="167">
        <f>'Agency North'!AP15+'Agency South'!AP15</f>
        <v>1717.062062433153</v>
      </c>
      <c r="AQ15" s="167">
        <f>'Agency North'!AQ15+'Agency South'!AQ15</f>
        <v>1868.8874177449056</v>
      </c>
      <c r="AR15" s="167">
        <f>'Agency North'!AR15+'Agency South'!AR15</f>
        <v>1567.4039450284586</v>
      </c>
      <c r="AS15" s="167">
        <f>'Agency North'!AS15+'Agency South'!AS15</f>
        <v>1801.178550273597</v>
      </c>
      <c r="AT15" s="167">
        <f>'Agency North'!AT15+'Agency South'!AT15</f>
        <v>1964.5569719716245</v>
      </c>
      <c r="AU15" s="167">
        <f>'Agency North'!AU15+'Agency South'!AU15</f>
        <v>1652.6227240874277</v>
      </c>
      <c r="AV15" s="167">
        <f>'Agency North'!AV15+'Agency South'!AV15</f>
        <v>1901.051439190926</v>
      </c>
      <c r="AW15" s="168">
        <f>'Agency North'!AW15+'Agency South'!AW15</f>
        <v>1998.8250716883831</v>
      </c>
      <c r="AX15" s="167">
        <f>'Agency North'!AX15+'Agency South'!AX15</f>
        <v>587.72851606931636</v>
      </c>
      <c r="AY15" s="167">
        <f>'Agency North'!AY15+'Agency South'!AY15</f>
        <v>610.82689540963383</v>
      </c>
      <c r="AZ15" s="167">
        <f>'Agency North'!AZ15+'Agency South'!AZ15</f>
        <v>2074.51625937775</v>
      </c>
      <c r="BA15" s="167">
        <f>'Agency North'!BA15+'Agency South'!BA15</f>
        <v>2001.7210455926961</v>
      </c>
      <c r="BB15" s="167">
        <f>'Agency North'!BB15+'Agency South'!BB15</f>
        <v>2078.9882747621577</v>
      </c>
      <c r="BC15" s="167">
        <f>'Agency North'!BC15+'Agency South'!BC15</f>
        <v>2201.8411554123531</v>
      </c>
      <c r="BD15" s="167">
        <f>'Agency North'!BD15+'Agency South'!BD15</f>
        <v>2079.9280137590727</v>
      </c>
      <c r="BE15" s="167">
        <f>'Agency North'!BE15+'Agency South'!BE15</f>
        <v>2166.3732581976051</v>
      </c>
      <c r="BF15" s="167">
        <f>'Agency North'!BF15+'Agency South'!BF15</f>
        <v>2302.1969823206609</v>
      </c>
      <c r="BG15" s="167">
        <f>'Agency North'!BG15+'Agency South'!BG15</f>
        <v>2187.9758598054932</v>
      </c>
      <c r="BH15" s="167">
        <f>'Agency North'!BH15+'Agency South'!BH15</f>
        <v>2285.3663096643254</v>
      </c>
      <c r="BI15" s="168">
        <f>'Agency North'!BI15+'Agency South'!BI15</f>
        <v>2431.875087600758</v>
      </c>
      <c r="BJ15" s="167">
        <f>'Agency North'!BJ15+'Agency South'!BJ15</f>
        <v>701.46034919526846</v>
      </c>
      <c r="BK15" s="167">
        <f>'Agency North'!BK15+'Agency South'!BK15</f>
        <v>729.7710166054959</v>
      </c>
      <c r="BL15" s="167">
        <f>'Agency North'!BL15+'Agency South'!BL15</f>
        <v>2449.154258912698</v>
      </c>
      <c r="BM15" s="167">
        <f>'Agency North'!BM15+'Agency South'!BM15</f>
        <v>2319.0760685196083</v>
      </c>
      <c r="BN15" s="167">
        <f>'Agency North'!BN15+'Agency South'!BN15</f>
        <v>2398.4563570928717</v>
      </c>
      <c r="BO15" s="167">
        <f>'Agency North'!BO15+'Agency South'!BO15</f>
        <v>2480.9077736110462</v>
      </c>
      <c r="BP15" s="167">
        <f>'Agency North'!BP15+'Agency South'!BP15</f>
        <v>2346.8146123139704</v>
      </c>
      <c r="BQ15" s="167">
        <f>'Agency North'!BQ15+'Agency South'!BQ15</f>
        <v>2434.7773260979366</v>
      </c>
      <c r="BR15" s="167">
        <f>'Agency North'!BR15+'Agency South'!BR15</f>
        <v>2527.7881654498087</v>
      </c>
      <c r="BS15" s="167">
        <f>'Agency North'!BS15+'Agency South'!BS15</f>
        <v>2401.0152538941174</v>
      </c>
      <c r="BT15" s="167">
        <f>'Agency North'!BT15+'Agency South'!BT15</f>
        <v>2498.6261532107687</v>
      </c>
      <c r="BU15" s="168">
        <f>'Agency North'!BU15+'Agency South'!BU15</f>
        <v>2598.8666756078319</v>
      </c>
      <c r="BV15" s="167">
        <f>'Agency North'!BV15+'Agency South'!BV15</f>
        <v>779.31117439055322</v>
      </c>
      <c r="BW15" s="167">
        <f>'Agency North'!BW15+'Agency South'!BW15</f>
        <v>811.19704302599939</v>
      </c>
      <c r="BX15" s="167">
        <f>'Agency North'!BX15+'Agency South'!BX15</f>
        <v>2723.7541384087622</v>
      </c>
      <c r="BY15" s="167">
        <f>'Agency North'!BY15+'Agency South'!BY15</f>
        <v>2620.2772064978662</v>
      </c>
      <c r="BZ15" s="167">
        <f>'Agency North'!BZ15+'Agency South'!BZ15</f>
        <v>2707.7950192767557</v>
      </c>
      <c r="CA15" s="167">
        <f>'Agency North'!CA15+'Agency South'!CA15</f>
        <v>2798.6470185547014</v>
      </c>
      <c r="CB15" s="167">
        <f>'Agency North'!CB15+'Agency South'!CB15</f>
        <v>2684.40675077181</v>
      </c>
      <c r="CC15" s="167">
        <f>'Agency North'!CC15+'Agency South'!CC15</f>
        <v>2780.8981593764956</v>
      </c>
      <c r="CD15" s="167">
        <f>'Agency North'!CD15+'Agency South'!CD15</f>
        <v>2883.1995738572937</v>
      </c>
      <c r="CE15" s="167">
        <f>'Agency North'!CE15+'Agency South'!CE15</f>
        <v>2780.7176886807033</v>
      </c>
      <c r="CF15" s="167">
        <f>'Agency North'!CF15+'Agency South'!CF15</f>
        <v>2888.1648350474507</v>
      </c>
      <c r="CG15" s="168">
        <f>'Agency North'!CG15+'Agency South'!CG15</f>
        <v>2998.7428793775453</v>
      </c>
      <c r="CH15" s="167">
        <f>'Agency North'!CH15+'Agency South'!CH15</f>
        <v>897.31704402973912</v>
      </c>
      <c r="CI15" s="167">
        <f>'Agency North'!CI15+'Agency South'!CI15</f>
        <v>932.79704260465519</v>
      </c>
      <c r="CJ15" s="167">
        <f>'Agency North'!CJ15+'Agency South'!CJ15</f>
        <v>3129.2409407333953</v>
      </c>
      <c r="CK15" s="167">
        <f>'Agency North'!CK15+'Agency South'!CK15</f>
        <v>3007.2681256549768</v>
      </c>
      <c r="CL15" s="167">
        <f>'Agency North'!CL15+'Agency South'!CL15</f>
        <v>3105.1564861697766</v>
      </c>
      <c r="CM15" s="167">
        <f>'Agency North'!CM15+'Agency South'!CM15</f>
        <v>3207.2414932478496</v>
      </c>
      <c r="CN15" s="167">
        <f>'Agency North'!CN15+'Agency South'!CN15</f>
        <v>3075.2246716557092</v>
      </c>
      <c r="CO15" s="167">
        <f>'Agency North'!CO15+'Agency South'!CO15</f>
        <v>3184.1068953441536</v>
      </c>
      <c r="CP15" s="167">
        <f>'Agency North'!CP15+'Agency South'!CP15</f>
        <v>3299.6993371831318</v>
      </c>
      <c r="CQ15" s="167">
        <f>'Agency North'!CQ15+'Agency South'!CQ15</f>
        <v>3181.8134868505822</v>
      </c>
      <c r="CR15" s="167">
        <f>'Agency North'!CR15+'Agency South'!CR15</f>
        <v>3303.5331513807787</v>
      </c>
      <c r="CS15" s="168">
        <f>'Agency North'!CS15+'Agency South'!CS15</f>
        <v>3428.9845445021006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6"/>
      <c r="N16" s="273"/>
      <c r="O16" s="273"/>
      <c r="P16" s="273"/>
      <c r="Q16" s="273"/>
      <c r="R16" s="273"/>
      <c r="S16" s="273"/>
      <c r="T16" s="273"/>
      <c r="U16" s="276">
        <f>U7+U8+U9</f>
        <v>1437.3344</v>
      </c>
      <c r="V16"/>
      <c r="W16"/>
      <c r="X16"/>
      <c r="Y16" s="36"/>
      <c r="AK16" s="108"/>
      <c r="AW16" s="108"/>
      <c r="BI16" s="108"/>
      <c r="BU16" s="108"/>
      <c r="CG16" s="108"/>
      <c r="CS16" s="108"/>
    </row>
    <row r="17" spans="1:97" s="19" customFormat="1" x14ac:dyDescent="0.25">
      <c r="A17" s="19" t="s">
        <v>67</v>
      </c>
      <c r="M17" s="107"/>
      <c r="N17" s="278"/>
      <c r="O17" s="278"/>
      <c r="P17" s="278"/>
      <c r="Q17" s="278"/>
      <c r="R17" s="278"/>
      <c r="S17" s="278"/>
      <c r="T17" s="278"/>
      <c r="U17" s="278"/>
      <c r="Y17" s="107"/>
      <c r="AD17" s="15"/>
      <c r="AE17" s="15"/>
      <c r="AK17" s="107"/>
      <c r="AW17" s="107"/>
      <c r="BI17" s="107"/>
      <c r="BU17" s="107"/>
      <c r="CG17" s="107"/>
      <c r="CS17" s="107"/>
    </row>
    <row r="18" spans="1:97" s="19" customFormat="1" x14ac:dyDescent="0.25">
      <c r="A18" s="19" t="s">
        <v>68</v>
      </c>
      <c r="M18" s="107"/>
      <c r="N18" s="278"/>
      <c r="O18" s="278"/>
      <c r="P18" s="278"/>
      <c r="Q18" s="278"/>
      <c r="R18" s="278"/>
      <c r="S18" s="278"/>
      <c r="T18" s="278"/>
      <c r="U18" s="278"/>
      <c r="Y18" s="107"/>
      <c r="AK18" s="107"/>
      <c r="AW18" s="107"/>
      <c r="BI18" s="107"/>
      <c r="BU18" s="107"/>
      <c r="CG18" s="107"/>
      <c r="CS18" s="107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12">
        <f t="shared" si="6"/>
        <v>12</v>
      </c>
      <c r="N20" s="274">
        <f t="shared" si="6"/>
        <v>1</v>
      </c>
      <c r="O20" s="274">
        <f t="shared" si="6"/>
        <v>2</v>
      </c>
      <c r="P20" s="274">
        <f t="shared" si="6"/>
        <v>3</v>
      </c>
      <c r="Q20" s="274">
        <f t="shared" si="6"/>
        <v>4</v>
      </c>
      <c r="R20" s="274">
        <f t="shared" si="6"/>
        <v>5</v>
      </c>
      <c r="S20" s="274">
        <f t="shared" si="6"/>
        <v>6</v>
      </c>
      <c r="T20" s="274">
        <f t="shared" si="6"/>
        <v>7</v>
      </c>
      <c r="U20" s="274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12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12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12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12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12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12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12">
        <f t="shared" si="7"/>
        <v>84</v>
      </c>
    </row>
    <row r="21" spans="1:97" s="122" customFormat="1" x14ac:dyDescent="0.25">
      <c r="A21" s="122" t="s">
        <v>0</v>
      </c>
      <c r="B21" s="122">
        <f>B6</f>
        <v>42005</v>
      </c>
      <c r="C21" s="122">
        <f t="shared" ref="C21:BN21" si="8">C6</f>
        <v>42036</v>
      </c>
      <c r="D21" s="122">
        <f t="shared" si="8"/>
        <v>42064</v>
      </c>
      <c r="E21" s="122">
        <f t="shared" si="8"/>
        <v>42095</v>
      </c>
      <c r="F21" s="122">
        <f t="shared" si="8"/>
        <v>42125</v>
      </c>
      <c r="G21" s="122">
        <f t="shared" si="8"/>
        <v>42156</v>
      </c>
      <c r="H21" s="122">
        <f t="shared" si="8"/>
        <v>42186</v>
      </c>
      <c r="I21" s="122">
        <f t="shared" si="8"/>
        <v>42217</v>
      </c>
      <c r="J21" s="122">
        <f t="shared" si="8"/>
        <v>42248</v>
      </c>
      <c r="K21" s="122">
        <f t="shared" si="8"/>
        <v>42278</v>
      </c>
      <c r="L21" s="122">
        <f t="shared" si="8"/>
        <v>42309</v>
      </c>
      <c r="M21" s="123">
        <f t="shared" si="8"/>
        <v>42339</v>
      </c>
      <c r="N21" s="280">
        <f t="shared" si="8"/>
        <v>42370</v>
      </c>
      <c r="O21" s="280">
        <f t="shared" si="8"/>
        <v>42401</v>
      </c>
      <c r="P21" s="280">
        <f t="shared" si="8"/>
        <v>42430</v>
      </c>
      <c r="Q21" s="280">
        <f t="shared" si="8"/>
        <v>42461</v>
      </c>
      <c r="R21" s="280">
        <f t="shared" si="8"/>
        <v>42491</v>
      </c>
      <c r="S21" s="280">
        <f t="shared" si="8"/>
        <v>42522</v>
      </c>
      <c r="T21" s="280">
        <f t="shared" si="8"/>
        <v>42552</v>
      </c>
      <c r="U21" s="280">
        <f t="shared" si="8"/>
        <v>42583</v>
      </c>
      <c r="V21" s="122">
        <f t="shared" si="8"/>
        <v>42614</v>
      </c>
      <c r="W21" s="122">
        <f t="shared" si="8"/>
        <v>42644</v>
      </c>
      <c r="X21" s="122">
        <f t="shared" si="8"/>
        <v>42675</v>
      </c>
      <c r="Y21" s="123">
        <f t="shared" si="8"/>
        <v>42705</v>
      </c>
      <c r="Z21" s="122">
        <f t="shared" si="8"/>
        <v>42752</v>
      </c>
      <c r="AA21" s="122">
        <f t="shared" si="8"/>
        <v>42783</v>
      </c>
      <c r="AB21" s="122">
        <f t="shared" si="8"/>
        <v>42811</v>
      </c>
      <c r="AC21" s="122">
        <f t="shared" si="8"/>
        <v>42842</v>
      </c>
      <c r="AD21" s="122">
        <f t="shared" si="8"/>
        <v>42872</v>
      </c>
      <c r="AE21" s="122">
        <f t="shared" si="8"/>
        <v>42903</v>
      </c>
      <c r="AF21" s="122">
        <f t="shared" si="8"/>
        <v>42933</v>
      </c>
      <c r="AG21" s="122">
        <f t="shared" si="8"/>
        <v>42964</v>
      </c>
      <c r="AH21" s="122">
        <f t="shared" si="8"/>
        <v>42995</v>
      </c>
      <c r="AI21" s="122">
        <f t="shared" si="8"/>
        <v>43025</v>
      </c>
      <c r="AJ21" s="122">
        <f t="shared" si="8"/>
        <v>43056</v>
      </c>
      <c r="AK21" s="123">
        <f t="shared" si="8"/>
        <v>43086</v>
      </c>
      <c r="AL21" s="122">
        <f t="shared" si="8"/>
        <v>43118</v>
      </c>
      <c r="AM21" s="122">
        <f t="shared" si="8"/>
        <v>43149</v>
      </c>
      <c r="AN21" s="122">
        <f t="shared" si="8"/>
        <v>43177</v>
      </c>
      <c r="AO21" s="122">
        <f t="shared" si="8"/>
        <v>43208</v>
      </c>
      <c r="AP21" s="122">
        <f t="shared" si="8"/>
        <v>43238</v>
      </c>
      <c r="AQ21" s="122">
        <f t="shared" si="8"/>
        <v>43269</v>
      </c>
      <c r="AR21" s="122">
        <f t="shared" si="8"/>
        <v>43299</v>
      </c>
      <c r="AS21" s="122">
        <f t="shared" si="8"/>
        <v>43330</v>
      </c>
      <c r="AT21" s="122">
        <f t="shared" si="8"/>
        <v>43361</v>
      </c>
      <c r="AU21" s="122">
        <f t="shared" si="8"/>
        <v>43391</v>
      </c>
      <c r="AV21" s="122">
        <f t="shared" si="8"/>
        <v>43422</v>
      </c>
      <c r="AW21" s="123">
        <f t="shared" si="8"/>
        <v>43452</v>
      </c>
      <c r="AX21" s="122">
        <f t="shared" si="8"/>
        <v>43483</v>
      </c>
      <c r="AY21" s="122">
        <f t="shared" si="8"/>
        <v>43514</v>
      </c>
      <c r="AZ21" s="122">
        <f t="shared" si="8"/>
        <v>43542</v>
      </c>
      <c r="BA21" s="122">
        <f t="shared" si="8"/>
        <v>43573</v>
      </c>
      <c r="BB21" s="122">
        <f t="shared" si="8"/>
        <v>43603</v>
      </c>
      <c r="BC21" s="122">
        <f t="shared" si="8"/>
        <v>43634</v>
      </c>
      <c r="BD21" s="122">
        <f t="shared" si="8"/>
        <v>43664</v>
      </c>
      <c r="BE21" s="122">
        <f t="shared" si="8"/>
        <v>43695</v>
      </c>
      <c r="BF21" s="122">
        <f t="shared" si="8"/>
        <v>43726</v>
      </c>
      <c r="BG21" s="122">
        <f t="shared" si="8"/>
        <v>43756</v>
      </c>
      <c r="BH21" s="122">
        <f t="shared" si="8"/>
        <v>43787</v>
      </c>
      <c r="BI21" s="123">
        <f t="shared" si="8"/>
        <v>43817</v>
      </c>
      <c r="BJ21" s="122">
        <f t="shared" si="8"/>
        <v>43848</v>
      </c>
      <c r="BK21" s="122">
        <f t="shared" si="8"/>
        <v>43879</v>
      </c>
      <c r="BL21" s="122">
        <f t="shared" si="8"/>
        <v>43908</v>
      </c>
      <c r="BM21" s="122">
        <f t="shared" si="8"/>
        <v>43939</v>
      </c>
      <c r="BN21" s="122">
        <f t="shared" si="8"/>
        <v>43969</v>
      </c>
      <c r="BO21" s="122">
        <f t="shared" ref="BO21:CS21" si="9">BO6</f>
        <v>44000</v>
      </c>
      <c r="BP21" s="122">
        <f t="shared" si="9"/>
        <v>44030</v>
      </c>
      <c r="BQ21" s="122">
        <f t="shared" si="9"/>
        <v>44061</v>
      </c>
      <c r="BR21" s="122">
        <f t="shared" si="9"/>
        <v>44092</v>
      </c>
      <c r="BS21" s="122">
        <f t="shared" si="9"/>
        <v>44122</v>
      </c>
      <c r="BT21" s="122">
        <f t="shared" si="9"/>
        <v>44153</v>
      </c>
      <c r="BU21" s="123">
        <f t="shared" si="9"/>
        <v>44183</v>
      </c>
      <c r="BV21" s="122">
        <f t="shared" si="9"/>
        <v>44214</v>
      </c>
      <c r="BW21" s="122">
        <f t="shared" si="9"/>
        <v>44245</v>
      </c>
      <c r="BX21" s="122">
        <f t="shared" si="9"/>
        <v>44273</v>
      </c>
      <c r="BY21" s="122">
        <f t="shared" si="9"/>
        <v>44304</v>
      </c>
      <c r="BZ21" s="122">
        <f t="shared" si="9"/>
        <v>44334</v>
      </c>
      <c r="CA21" s="122">
        <f t="shared" si="9"/>
        <v>44365</v>
      </c>
      <c r="CB21" s="122">
        <f t="shared" si="9"/>
        <v>44395</v>
      </c>
      <c r="CC21" s="122">
        <f t="shared" si="9"/>
        <v>44426</v>
      </c>
      <c r="CD21" s="122">
        <f t="shared" si="9"/>
        <v>44457</v>
      </c>
      <c r="CE21" s="122">
        <f t="shared" si="9"/>
        <v>44487</v>
      </c>
      <c r="CF21" s="122">
        <f t="shared" si="9"/>
        <v>44518</v>
      </c>
      <c r="CG21" s="123">
        <f t="shared" si="9"/>
        <v>44548</v>
      </c>
      <c r="CH21" s="122">
        <f t="shared" si="9"/>
        <v>44579</v>
      </c>
      <c r="CI21" s="122">
        <f t="shared" si="9"/>
        <v>44610</v>
      </c>
      <c r="CJ21" s="122">
        <f t="shared" si="9"/>
        <v>44638</v>
      </c>
      <c r="CK21" s="122">
        <f t="shared" si="9"/>
        <v>44669</v>
      </c>
      <c r="CL21" s="122">
        <f t="shared" si="9"/>
        <v>44699</v>
      </c>
      <c r="CM21" s="122">
        <f t="shared" si="9"/>
        <v>44730</v>
      </c>
      <c r="CN21" s="122">
        <f t="shared" si="9"/>
        <v>44760</v>
      </c>
      <c r="CO21" s="122">
        <f t="shared" si="9"/>
        <v>44791</v>
      </c>
      <c r="CP21" s="122">
        <f t="shared" si="9"/>
        <v>44822</v>
      </c>
      <c r="CQ21" s="122">
        <f t="shared" si="9"/>
        <v>44852</v>
      </c>
      <c r="CR21" s="122">
        <f t="shared" si="9"/>
        <v>44883</v>
      </c>
      <c r="CS21" s="123">
        <f t="shared" si="9"/>
        <v>44913</v>
      </c>
    </row>
    <row r="22" spans="1:97" s="15" customFormat="1" x14ac:dyDescent="0.25">
      <c r="A22" s="15" t="s">
        <v>4</v>
      </c>
      <c r="B22" s="15">
        <f>'Agency North'!B22+'Agency South'!B22</f>
        <v>2052.6610000000001</v>
      </c>
      <c r="C22" s="15">
        <f>'Agency North'!C22+'Agency South'!C22</f>
        <v>1303.846</v>
      </c>
      <c r="D22" s="15">
        <f>'Agency North'!D22+'Agency South'!D22</f>
        <v>5214.3959999999997</v>
      </c>
      <c r="E22" s="15">
        <f>'Agency North'!E22+'Agency South'!E22</f>
        <v>5640.4014999999999</v>
      </c>
      <c r="F22" s="15">
        <f>'Agency North'!F22+'Agency South'!F22</f>
        <v>3233.2915000000003</v>
      </c>
      <c r="G22" s="15">
        <f>'Agency North'!G22+'Agency South'!G22</f>
        <v>4748.5650000000005</v>
      </c>
      <c r="H22" s="15">
        <f>'Agency North'!H22+'Agency South'!H22</f>
        <v>7546.5334999999995</v>
      </c>
      <c r="I22" s="15">
        <f>'Agency North'!I22+'Agency South'!I22</f>
        <v>2405.0050000000001</v>
      </c>
      <c r="J22" s="15">
        <f>'Agency North'!J22+'Agency South'!J22</f>
        <v>6777.5324999999993</v>
      </c>
      <c r="K22" s="15">
        <f>'Agency North'!K22+'Agency South'!K22</f>
        <v>4765.0289999999895</v>
      </c>
      <c r="L22" s="15">
        <f>'Agency North'!L22+'Agency South'!L22</f>
        <v>4839.5445</v>
      </c>
      <c r="M22" s="96">
        <f>'Agency North'!M22+'Agency South'!M22</f>
        <v>9263.463999999989</v>
      </c>
      <c r="N22" s="277">
        <f>'Agency North'!N22+'Agency South'!N22</f>
        <v>2249.5889999999999</v>
      </c>
      <c r="O22" s="277">
        <f>'Agency North'!O22+'Agency South'!O22</f>
        <v>2135.14499999997</v>
      </c>
      <c r="P22" s="277">
        <f>'Agency North'!P22+'Agency South'!P22</f>
        <v>4415.7199999999903</v>
      </c>
      <c r="Q22" s="277">
        <f>'Agency North'!Q22+'Agency South'!Q22</f>
        <v>6653.8460000000005</v>
      </c>
      <c r="R22" s="277">
        <f>'Agency North'!R22+'Agency South'!R22</f>
        <v>3561.0540000000001</v>
      </c>
      <c r="S22" s="277">
        <f>'Agency North'!S22+'Agency South'!S22</f>
        <v>3725.2085000000002</v>
      </c>
      <c r="T22" s="277">
        <f>'Agency North'!T22+'Agency South'!T22</f>
        <v>3438.3620000000001</v>
      </c>
      <c r="U22" s="277">
        <f>'Agency North'!U22+'Agency South'!U22</f>
        <v>2684.6194999999998</v>
      </c>
      <c r="V22" s="15">
        <f>'Agency North'!V22+'Agency South'!V22</f>
        <v>5496.9600000000009</v>
      </c>
      <c r="W22" s="15">
        <f>'Agency North'!W22+'Agency South'!W22</f>
        <v>4536.84</v>
      </c>
      <c r="X22" s="15">
        <f>'Agency North'!X22+'Agency South'!X22</f>
        <v>5623.8</v>
      </c>
      <c r="Y22" s="96">
        <f>'Agency North'!Y22+'Agency South'!Y22</f>
        <v>6309.4649937732684</v>
      </c>
      <c r="Z22" s="15">
        <f>'Agency North'!Z22+'Agency South'!Z22</f>
        <v>2026.2517514917927</v>
      </c>
      <c r="AA22" s="15">
        <f>'Agency North'!AA22+'Agency South'!AA22</f>
        <v>2067.6195015795452</v>
      </c>
      <c r="AB22" s="15">
        <f>'Agency North'!AB22+'Agency South'!AB22</f>
        <v>3805.8504766585229</v>
      </c>
      <c r="AC22" s="15">
        <f>'Agency North'!AC22+'Agency South'!AC22</f>
        <v>3730.8574820639392</v>
      </c>
      <c r="AD22" s="15">
        <f>'Agency North'!AD22+'Agency South'!AD22</f>
        <v>4752.5039768845791</v>
      </c>
      <c r="AE22" s="15">
        <f>'Agency North'!AE22+'Agency South'!AE22</f>
        <v>4849.6553250860961</v>
      </c>
      <c r="AF22" s="15">
        <f>'Agency North'!AF22+'Agency South'!AF22</f>
        <v>4600.6155843272618</v>
      </c>
      <c r="AG22" s="15">
        <f>'Agency North'!AG22+'Agency South'!AG22</f>
        <v>4947.1333971203267</v>
      </c>
      <c r="AH22" s="15">
        <f>'Agency North'!AH22+'Agency South'!AH22</f>
        <v>5098.8648015005083</v>
      </c>
      <c r="AI22" s="15">
        <f>'Agency North'!AI22+'Agency South'!AI22</f>
        <v>4832.9732411497234</v>
      </c>
      <c r="AJ22" s="15">
        <f>'Agency North'!AJ22+'Agency South'!AJ22</f>
        <v>5149.1942350985701</v>
      </c>
      <c r="AK22" s="96">
        <f>'Agency North'!AK22+'Agency South'!AK22</f>
        <v>5253.3655038507759</v>
      </c>
      <c r="AL22" s="15">
        <f>'Agency North'!AL22+'Agency South'!AL22</f>
        <v>2958.7261063224278</v>
      </c>
      <c r="AM22" s="15">
        <f>'Agency North'!AM22+'Agency South'!AM22</f>
        <v>2998.5613061661661</v>
      </c>
      <c r="AN22" s="15">
        <f>'Agency North'!AN22+'Agency South'!AN22</f>
        <v>5239.4565051168811</v>
      </c>
      <c r="AO22" s="15">
        <f>'Agency North'!AO22+'Agency South'!AO22</f>
        <v>5279.4690357010086</v>
      </c>
      <c r="AP22" s="15">
        <f>'Agency North'!AP22+'Agency South'!AP22</f>
        <v>6597.7297370980186</v>
      </c>
      <c r="AQ22" s="15">
        <f>'Agency North'!AQ22+'Agency South'!AQ22</f>
        <v>6695.1423345124485</v>
      </c>
      <c r="AR22" s="15">
        <f>'Agency North'!AR22+'Agency South'!AR22</f>
        <v>6413.4213823139871</v>
      </c>
      <c r="AS22" s="15">
        <f>'Agency North'!AS22+'Agency South'!AS22</f>
        <v>6909.9806101079193</v>
      </c>
      <c r="AT22" s="15">
        <f>'Agency North'!AT22+'Agency South'!AT22</f>
        <v>7149.8841335622365</v>
      </c>
      <c r="AU22" s="15">
        <f>'Agency North'!AU22+'Agency South'!AU22</f>
        <v>6745.8654343302078</v>
      </c>
      <c r="AV22" s="15">
        <f>'Agency North'!AV22+'Agency South'!AV22</f>
        <v>7190.6101638284636</v>
      </c>
      <c r="AW22" s="96">
        <f>'Agency North'!AW22+'Agency South'!AW22</f>
        <v>7240.7198398549299</v>
      </c>
      <c r="AX22" s="15">
        <f>'Agency North'!AX22+'Agency South'!AX22</f>
        <v>4239.0210137667909</v>
      </c>
      <c r="AY22" s="15">
        <f>'Agency North'!AY22+'Agency South'!AY22</f>
        <v>4300.1068209376836</v>
      </c>
      <c r="AZ22" s="15">
        <f>'Agency North'!AZ22+'Agency South'!AZ22</f>
        <v>7701.323924759583</v>
      </c>
      <c r="BA22" s="15">
        <f>'Agency North'!BA22+'Agency South'!BA22</f>
        <v>7608.9215036600672</v>
      </c>
      <c r="BB22" s="15">
        <f>'Agency North'!BB22+'Agency South'!BB22</f>
        <v>9432.4720257161698</v>
      </c>
      <c r="BC22" s="15">
        <f>'Agency North'!BC22+'Agency South'!BC22</f>
        <v>9560.9911585462214</v>
      </c>
      <c r="BD22" s="15">
        <f>'Agency North'!BD22+'Agency South'!BD22</f>
        <v>9148.8050937966509</v>
      </c>
      <c r="BE22" s="15">
        <f>'Agency North'!BE22+'Agency South'!BE22</f>
        <v>9870.2598391915526</v>
      </c>
      <c r="BF22" s="15">
        <f>'Agency North'!BF22+'Agency South'!BF22</f>
        <v>10236.409590570875</v>
      </c>
      <c r="BG22" s="15">
        <f>'Agency North'!BG22+'Agency South'!BG22</f>
        <v>9651.7403272421761</v>
      </c>
      <c r="BH22" s="15">
        <f>'Agency North'!BH22+'Agency South'!BH22</f>
        <v>10290.589133836504</v>
      </c>
      <c r="BI22" s="96">
        <f>'Agency North'!BI22+'Agency South'!BI22</f>
        <v>10595.403352820262</v>
      </c>
      <c r="BJ22" s="15">
        <f>'Agency North'!BJ22+'Agency South'!BJ22</f>
        <v>5500.9161484969482</v>
      </c>
      <c r="BK22" s="15">
        <f>'Agency North'!BK22+'Agency South'!BK22</f>
        <v>5585.6883814671364</v>
      </c>
      <c r="BL22" s="15">
        <f>'Agency North'!BL22+'Agency South'!BL22</f>
        <v>9887.643611926178</v>
      </c>
      <c r="BM22" s="15">
        <f>'Agency North'!BM22+'Agency South'!BM22</f>
        <v>9944.8621559740041</v>
      </c>
      <c r="BN22" s="15">
        <f>'Agency North'!BN22+'Agency South'!BN22</f>
        <v>12289.736723807557</v>
      </c>
      <c r="BO22" s="15">
        <f>'Agency North'!BO22+'Agency South'!BO22</f>
        <v>12463.430331827374</v>
      </c>
      <c r="BP22" s="15">
        <f>'Agency North'!BP22+'Agency South'!BP22</f>
        <v>12038.263842766813</v>
      </c>
      <c r="BQ22" s="15">
        <f>'Agency North'!BQ22+'Agency South'!BQ22</f>
        <v>12994.822006196562</v>
      </c>
      <c r="BR22" s="15">
        <f>'Agency North'!BR22+'Agency South'!BR22</f>
        <v>13670.257888844893</v>
      </c>
      <c r="BS22" s="15">
        <f>'Agency North'!BS22+'Agency South'!BS22</f>
        <v>12887.305311783683</v>
      </c>
      <c r="BT22" s="15">
        <f>'Agency North'!BT22+'Agency South'!BT22</f>
        <v>13741.187830611343</v>
      </c>
      <c r="BU22" s="96">
        <f>'Agency North'!BU22+'Agency South'!BU22</f>
        <v>14154.207604778334</v>
      </c>
      <c r="BV22" s="15">
        <f>'Agency North'!BV22+'Agency South'!BV22</f>
        <v>7149.0763610014792</v>
      </c>
      <c r="BW22" s="15">
        <f>'Agency North'!BW22+'Agency South'!BW22</f>
        <v>7264.120484274008</v>
      </c>
      <c r="BX22" s="15">
        <f>'Agency North'!BX22+'Agency South'!BX22</f>
        <v>12756.034767152138</v>
      </c>
      <c r="BY22" s="15">
        <f>'Agency North'!BY22+'Agency South'!BY22</f>
        <v>12870.29522951794</v>
      </c>
      <c r="BZ22" s="15">
        <f>'Agency North'!BZ22+'Agency South'!BZ22</f>
        <v>16420.616450810961</v>
      </c>
      <c r="CA22" s="15">
        <f>'Agency North'!CA22+'Agency South'!CA22</f>
        <v>16652.476574284454</v>
      </c>
      <c r="CB22" s="15">
        <f>'Agency North'!CB22+'Agency South'!CB22</f>
        <v>16084.595785335776</v>
      </c>
      <c r="CC22" s="15">
        <f>'Agency North'!CC22+'Agency South'!CC22</f>
        <v>17463.749567833922</v>
      </c>
      <c r="CD22" s="15">
        <f>'Agency North'!CD22+'Agency South'!CD22</f>
        <v>18376.605873505861</v>
      </c>
      <c r="CE22" s="15">
        <f>'Agency North'!CE22+'Agency South'!CE22</f>
        <v>17322.380735425471</v>
      </c>
      <c r="CF22" s="15">
        <f>'Agency North'!CF22+'Agency South'!CF22</f>
        <v>18526.542057365117</v>
      </c>
      <c r="CG22" s="96">
        <f>'Agency North'!CG22+'Agency South'!CG22</f>
        <v>19390.552829746037</v>
      </c>
      <c r="CH22" s="15">
        <f>'Agency North'!CH22+'Agency South'!CH22</f>
        <v>9241.6688707135763</v>
      </c>
      <c r="CI22" s="15">
        <f>'Agency North'!CI22+'Agency South'!CI22</f>
        <v>9393.5430613430253</v>
      </c>
      <c r="CJ22" s="15">
        <f>'Agency North'!CJ22+'Agency South'!CJ22</f>
        <v>16428.887834325324</v>
      </c>
      <c r="CK22" s="15">
        <f>'Agency North'!CK22+'Agency South'!CK22</f>
        <v>16602.43217484239</v>
      </c>
      <c r="CL22" s="15">
        <f>'Agency North'!CL22+'Agency South'!CL22</f>
        <v>21145.209441796262</v>
      </c>
      <c r="CM22" s="15">
        <f>'Agency North'!CM22+'Agency South'!CM22</f>
        <v>21448.903695857232</v>
      </c>
      <c r="CN22" s="15">
        <f>'Agency North'!CN22+'Agency South'!CN22</f>
        <v>20713.020389803023</v>
      </c>
      <c r="CO22" s="15">
        <f>'Agency North'!CO22+'Agency South'!CO22</f>
        <v>22497.191006818684</v>
      </c>
      <c r="CP22" s="15">
        <f>'Agency North'!CP22+'Agency South'!CP22</f>
        <v>23681.698287144503</v>
      </c>
      <c r="CQ22" s="15">
        <f>'Agency North'!CQ22+'Agency South'!CQ22</f>
        <v>22458.983101512673</v>
      </c>
      <c r="CR22" s="15">
        <f>'Agency North'!CR22+'Agency South'!CR22</f>
        <v>24351.688422793821</v>
      </c>
      <c r="CS22" s="96">
        <f>'Agency North'!CS22+'Agency South'!CS22</f>
        <v>25502.017920725848</v>
      </c>
    </row>
    <row r="23" spans="1:97" s="15" customFormat="1" x14ac:dyDescent="0.25">
      <c r="A23" s="15" t="s">
        <v>5</v>
      </c>
      <c r="B23" s="15">
        <f>'Agency North'!B23+'Agency South'!B23</f>
        <v>2215.0100000000002</v>
      </c>
      <c r="C23" s="15">
        <f>'Agency North'!C23+'Agency South'!C23</f>
        <v>1135.6510000000001</v>
      </c>
      <c r="D23" s="15">
        <f>'Agency North'!D23+'Agency South'!D23</f>
        <v>2898.5385000000001</v>
      </c>
      <c r="E23" s="15">
        <f>'Agency North'!E23+'Agency South'!E23</f>
        <v>4939.4570000000003</v>
      </c>
      <c r="F23" s="15">
        <f>'Agency North'!F23+'Agency South'!F23</f>
        <v>3233.6025</v>
      </c>
      <c r="G23" s="15">
        <f>'Agency North'!G23+'Agency South'!G23</f>
        <v>3949.9409999999998</v>
      </c>
      <c r="H23" s="15">
        <f>'Agency North'!H23+'Agency South'!H23</f>
        <v>4551.5889999999999</v>
      </c>
      <c r="I23" s="15">
        <f>'Agency North'!I23+'Agency South'!I23</f>
        <v>2968.5990000000002</v>
      </c>
      <c r="J23" s="15">
        <f>'Agency North'!J23+'Agency South'!J23</f>
        <v>6420.1669999999995</v>
      </c>
      <c r="K23" s="15">
        <f>'Agency North'!K23+'Agency South'!K23</f>
        <v>3850.6580000000004</v>
      </c>
      <c r="L23" s="15">
        <f>'Agency North'!L23+'Agency South'!L23</f>
        <v>9004.2370000000301</v>
      </c>
      <c r="M23" s="96">
        <f>'Agency North'!M23+'Agency South'!M23</f>
        <v>8940.5859999999993</v>
      </c>
      <c r="N23" s="277">
        <f>'Agency North'!N23+'Agency South'!N23</f>
        <v>1368.249</v>
      </c>
      <c r="O23" s="277">
        <f>'Agency North'!O23+'Agency South'!O23</f>
        <v>1100.796</v>
      </c>
      <c r="P23" s="277">
        <f>'Agency North'!P23+'Agency South'!P23</f>
        <v>9133.3290000000015</v>
      </c>
      <c r="Q23" s="277">
        <f>'Agency North'!Q23+'Agency South'!Q23</f>
        <v>7448.6030000000101</v>
      </c>
      <c r="R23" s="277">
        <f>'Agency North'!R23+'Agency South'!R23</f>
        <v>6115.0020000000004</v>
      </c>
      <c r="S23" s="277">
        <f>'Agency North'!S23+'Agency South'!S23</f>
        <v>12667.78900000007</v>
      </c>
      <c r="T23" s="277">
        <f>'Agency North'!T23+'Agency South'!T23</f>
        <v>6581.7240000000102</v>
      </c>
      <c r="U23" s="277">
        <f>'Agency North'!U23+'Agency South'!U23</f>
        <v>7981.6760000000195</v>
      </c>
      <c r="V23" s="15">
        <f>'Agency North'!V23+'Agency South'!V23</f>
        <v>14295.628514321281</v>
      </c>
      <c r="W23" s="15">
        <f>'Agency North'!W23+'Agency South'!W23</f>
        <v>14204.74760551181</v>
      </c>
      <c r="X23" s="15">
        <f>'Agency North'!X23+'Agency South'!X23</f>
        <v>15279.353327553374</v>
      </c>
      <c r="Y23" s="96">
        <f>'Agency North'!Y23+'Agency South'!Y23</f>
        <v>17154.151025091178</v>
      </c>
      <c r="Z23" s="15">
        <f>'Agency North'!Z23+'Agency South'!Z23</f>
        <v>1201.9882509495453</v>
      </c>
      <c r="AA23" s="15">
        <f>'Agency North'!AA23+'Agency South'!AA23</f>
        <v>1151.911401901652</v>
      </c>
      <c r="AB23" s="15">
        <f>'Agency North'!AB23+'Agency South'!AB23</f>
        <v>7610.2040689645655</v>
      </c>
      <c r="AC23" s="15">
        <f>'Agency North'!AC23+'Agency South'!AC23</f>
        <v>7286.9636481015805</v>
      </c>
      <c r="AD23" s="15">
        <f>'Agency North'!AD23+'Agency South'!AD23</f>
        <v>10036.400096814143</v>
      </c>
      <c r="AE23" s="15">
        <f>'Agency North'!AE23+'Agency South'!AE23</f>
        <v>13192.074120310985</v>
      </c>
      <c r="AF23" s="15">
        <f>'Agency North'!AF23+'Agency South'!AF23</f>
        <v>8706.3614815413821</v>
      </c>
      <c r="AG23" s="15">
        <f>'Agency North'!AG23+'Agency South'!AG23</f>
        <v>11189.870757125584</v>
      </c>
      <c r="AH23" s="15">
        <f>'Agency North'!AH23+'Agency South'!AH23</f>
        <v>13814.269414097711</v>
      </c>
      <c r="AI23" s="15">
        <f>'Agency North'!AI23+'Agency South'!AI23</f>
        <v>10079.922972149574</v>
      </c>
      <c r="AJ23" s="15">
        <f>'Agency North'!AJ23+'Agency South'!AJ23</f>
        <v>12429.302952948452</v>
      </c>
      <c r="AK23" s="96">
        <f>'Agency North'!AK23+'Agency South'!AK23</f>
        <v>15199.208198109598</v>
      </c>
      <c r="AL23" s="15">
        <f>'Agency North'!AL23+'Agency South'!AL23</f>
        <v>1625.5067617414338</v>
      </c>
      <c r="AM23" s="15">
        <f>'Agency North'!AM23+'Agency South'!AM23</f>
        <v>1542.61556153627</v>
      </c>
      <c r="AN23" s="15">
        <f>'Agency North'!AN23+'Agency South'!AN23</f>
        <v>11809.732561783676</v>
      </c>
      <c r="AO23" s="15">
        <f>'Agency North'!AO23+'Agency South'!AO23</f>
        <v>10667.563387936199</v>
      </c>
      <c r="AP23" s="15">
        <f>'Agency North'!AP23+'Agency South'!AP23</f>
        <v>13664.058087051733</v>
      </c>
      <c r="AQ23" s="15">
        <f>'Agency North'!AQ23+'Agency South'!AQ23</f>
        <v>15466.402404577559</v>
      </c>
      <c r="AR23" s="15">
        <f>'Agency North'!AR23+'Agency South'!AR23</f>
        <v>12414.142723758589</v>
      </c>
      <c r="AS23" s="15">
        <f>'Agency North'!AS23+'Agency South'!AS23</f>
        <v>15052.706528898525</v>
      </c>
      <c r="AT23" s="15">
        <f>'Agency North'!AT23+'Agency South'!AT23</f>
        <v>17247.292434471601</v>
      </c>
      <c r="AU23" s="15">
        <f>'Agency North'!AU23+'Agency South'!AU23</f>
        <v>13734.450865558047</v>
      </c>
      <c r="AV23" s="15">
        <f>'Agency North'!AV23+'Agency South'!AV23</f>
        <v>16445.136829759052</v>
      </c>
      <c r="AW23" s="96">
        <f>'Agency North'!AW23+'Agency South'!AW23</f>
        <v>18099.67823765898</v>
      </c>
      <c r="AX23" s="15">
        <f>'Agency North'!AX23+'Agency South'!AX23</f>
        <v>2068.8421564668361</v>
      </c>
      <c r="AY23" s="15">
        <f>'Agency North'!AY23+'Agency South'!AY23</f>
        <v>1949.1322434862318</v>
      </c>
      <c r="AZ23" s="15">
        <f>'Agency North'!AZ23+'Agency South'!AZ23</f>
        <v>17186.291287501248</v>
      </c>
      <c r="BA23" s="15">
        <f>'Agency North'!BA23+'Agency South'!BA23</f>
        <v>16031.141381213918</v>
      </c>
      <c r="BB23" s="15">
        <f>'Agency North'!BB23+'Agency South'!BB23</f>
        <v>18772.998573636651</v>
      </c>
      <c r="BC23" s="15">
        <f>'Agency North'!BC23+'Agency South'!BC23</f>
        <v>20578.785293894336</v>
      </c>
      <c r="BD23" s="15">
        <f>'Agency North'!BD23+'Agency South'!BD23</f>
        <v>18314.546346482144</v>
      </c>
      <c r="BE23" s="15">
        <f>'Agency North'!BE23+'Agency South'!BE23</f>
        <v>20417.222707788969</v>
      </c>
      <c r="BF23" s="15">
        <f>'Agency North'!BF23+'Agency South'!BF23</f>
        <v>22832.489656762991</v>
      </c>
      <c r="BG23" s="15">
        <f>'Agency North'!BG23+'Agency South'!BG23</f>
        <v>20268.311880045174</v>
      </c>
      <c r="BH23" s="15">
        <f>'Agency North'!BH23+'Agency South'!BH23</f>
        <v>22307.357164290785</v>
      </c>
      <c r="BI23" s="96">
        <f>'Agency North'!BI23+'Agency South'!BI23</f>
        <v>24984.651314597315</v>
      </c>
      <c r="BJ23" s="15">
        <f>'Agency North'!BJ23+'Agency South'!BJ23</f>
        <v>2665.803430459744</v>
      </c>
      <c r="BK23" s="15">
        <f>'Agency North'!BK23+'Agency South'!BK23</f>
        <v>2514.9550306272904</v>
      </c>
      <c r="BL23" s="15">
        <f>'Agency North'!BL23+'Agency South'!BL23</f>
        <v>21557.523668397855</v>
      </c>
      <c r="BM23" s="15">
        <f>'Agency North'!BM23+'Agency South'!BM23</f>
        <v>20085.693176274905</v>
      </c>
      <c r="BN23" s="15">
        <f>'Agency North'!BN23+'Agency South'!BN23</f>
        <v>23436.379163541293</v>
      </c>
      <c r="BO23" s="15">
        <f>'Agency North'!BO23+'Agency South'!BO23</f>
        <v>25034.420063619098</v>
      </c>
      <c r="BP23" s="15">
        <f>'Agency North'!BP23+'Agency South'!BP23</f>
        <v>22575.466049302151</v>
      </c>
      <c r="BQ23" s="15">
        <f>'Agency North'!BQ23+'Agency South'!BQ23</f>
        <v>25075.571237368225</v>
      </c>
      <c r="BR23" s="15">
        <f>'Agency North'!BR23+'Agency South'!BR23</f>
        <v>27565.360003416507</v>
      </c>
      <c r="BS23" s="15">
        <f>'Agency North'!BS23+'Agency South'!BS23</f>
        <v>24497.481479952505</v>
      </c>
      <c r="BT23" s="15">
        <f>'Agency North'!BT23+'Agency South'!BT23</f>
        <v>26871.458071830624</v>
      </c>
      <c r="BU23" s="96">
        <f>'Agency North'!BU23+'Agency South'!BU23</f>
        <v>29367.201635240628</v>
      </c>
      <c r="BV23" s="15">
        <f>'Agency North'!BV23+'Agency South'!BV23</f>
        <v>3360.5308444636603</v>
      </c>
      <c r="BW23" s="15">
        <f>'Agency North'!BW23+'Agency South'!BW23</f>
        <v>3174.8634507311608</v>
      </c>
      <c r="BX23" s="15">
        <f>'Agency North'!BX23+'Agency South'!BX23</f>
        <v>27271.56747252302</v>
      </c>
      <c r="BY23" s="15">
        <f>'Agency North'!BY23+'Agency South'!BY23</f>
        <v>25791.837653549235</v>
      </c>
      <c r="BZ23" s="15">
        <f>'Agency North'!BZ23+'Agency South'!BZ23</f>
        <v>30087.842707498505</v>
      </c>
      <c r="CA23" s="15">
        <f>'Agency North'!CA23+'Agency South'!CA23</f>
        <v>32111.647939511309</v>
      </c>
      <c r="CB23" s="15">
        <f>'Agency North'!CB23+'Agency South'!CB23</f>
        <v>29361.954807574599</v>
      </c>
      <c r="CC23" s="15">
        <f>'Agency North'!CC23+'Agency South'!CC23</f>
        <v>32930.396047831229</v>
      </c>
      <c r="CD23" s="15">
        <f>'Agency North'!CD23+'Agency South'!CD23</f>
        <v>36151.885522462348</v>
      </c>
      <c r="CE23" s="15">
        <f>'Agency North'!CE23+'Agency South'!CE23</f>
        <v>32614.839583678498</v>
      </c>
      <c r="CF23" s="15">
        <f>'Agency North'!CF23+'Agency South'!CF23</f>
        <v>35908.031698245606</v>
      </c>
      <c r="CG23" s="96">
        <f>'Agency North'!CG23+'Agency South'!CG23</f>
        <v>39180.083274440942</v>
      </c>
      <c r="CH23" s="15">
        <f>'Agency North'!CH23+'Agency South'!CH23</f>
        <v>4357.2473331367055</v>
      </c>
      <c r="CI23" s="15">
        <f>'Agency North'!CI23+'Agency South'!CI23</f>
        <v>4109.7705176380914</v>
      </c>
      <c r="CJ23" s="15">
        <f>'Agency North'!CJ23+'Agency South'!CJ23</f>
        <v>35339.745342291149</v>
      </c>
      <c r="CK23" s="15">
        <f>'Agency North'!CK23+'Agency South'!CK23</f>
        <v>33399.825355666137</v>
      </c>
      <c r="CL23" s="15">
        <f>'Agency North'!CL23+'Agency South'!CL23</f>
        <v>38925.178291386161</v>
      </c>
      <c r="CM23" s="15">
        <f>'Agency North'!CM23+'Agency South'!CM23</f>
        <v>41524.648850510363</v>
      </c>
      <c r="CN23" s="15">
        <f>'Agency North'!CN23+'Agency South'!CN23</f>
        <v>37948.992549431001</v>
      </c>
      <c r="CO23" s="15">
        <f>'Agency North'!CO23+'Agency South'!CO23</f>
        <v>42543.567492990289</v>
      </c>
      <c r="CP23" s="15">
        <f>'Agency North'!CP23+'Agency South'!CP23</f>
        <v>46692.562331760448</v>
      </c>
      <c r="CQ23" s="15">
        <f>'Agency North'!CQ23+'Agency South'!CQ23</f>
        <v>42592.071486756206</v>
      </c>
      <c r="CR23" s="15">
        <f>'Agency North'!CR23+'Agency South'!CR23</f>
        <v>47275.57210482021</v>
      </c>
      <c r="CS23" s="96">
        <f>'Agency North'!CS23+'Agency South'!CS23</f>
        <v>51579.806615793466</v>
      </c>
    </row>
    <row r="24" spans="1:97" s="15" customFormat="1" x14ac:dyDescent="0.25">
      <c r="A24" s="15" t="s">
        <v>6</v>
      </c>
      <c r="B24" s="15">
        <f>'Agency North'!B24+'Agency South'!B24</f>
        <v>1833.4189999999999</v>
      </c>
      <c r="C24" s="15">
        <f>'Agency North'!C24+'Agency South'!C24</f>
        <v>1845.8719999999989</v>
      </c>
      <c r="D24" s="15">
        <f>'Agency North'!D24+'Agency South'!D24</f>
        <v>2152.123</v>
      </c>
      <c r="E24" s="15">
        <f>'Agency North'!E24+'Agency South'!E24</f>
        <v>3245.8809999999999</v>
      </c>
      <c r="F24" s="15">
        <f>'Agency North'!F24+'Agency South'!F24</f>
        <v>3462.1035000000002</v>
      </c>
      <c r="G24" s="15">
        <f>'Agency North'!G24+'Agency South'!G24</f>
        <v>3583.7950000000001</v>
      </c>
      <c r="H24" s="15">
        <f>'Agency North'!H24+'Agency South'!H24</f>
        <v>3607.2930000000001</v>
      </c>
      <c r="I24" s="15">
        <f>'Agency North'!I24+'Agency South'!I24</f>
        <v>2551.8900000000003</v>
      </c>
      <c r="J24" s="15">
        <f>'Agency North'!J24+'Agency South'!J24</f>
        <v>4640.3310000000001</v>
      </c>
      <c r="K24" s="15">
        <f>'Agency North'!K24+'Agency South'!K24</f>
        <v>4692.4780000000001</v>
      </c>
      <c r="L24" s="15">
        <f>'Agency North'!L24+'Agency South'!L24</f>
        <v>3067.681</v>
      </c>
      <c r="M24" s="96">
        <f>'Agency North'!M24+'Agency South'!M24</f>
        <v>8836.2370000000101</v>
      </c>
      <c r="N24" s="277">
        <f>'Agency North'!N24+'Agency South'!N24</f>
        <v>1892.0679999999979</v>
      </c>
      <c r="O24" s="277">
        <f>'Agency North'!O24+'Agency South'!O24</f>
        <v>1061.71</v>
      </c>
      <c r="P24" s="277">
        <f>'Agency North'!P24+'Agency South'!P24</f>
        <v>1584.623</v>
      </c>
      <c r="Q24" s="277">
        <f>'Agency North'!Q24+'Agency South'!Q24</f>
        <v>3938.538</v>
      </c>
      <c r="R24" s="277">
        <f>'Agency North'!R24+'Agency South'!R24</f>
        <v>3667.857</v>
      </c>
      <c r="S24" s="277">
        <f>'Agency North'!S24+'Agency South'!S24</f>
        <v>6452.6640000000007</v>
      </c>
      <c r="T24" s="277">
        <f>'Agency North'!T24+'Agency South'!T24</f>
        <v>5352.9589999999998</v>
      </c>
      <c r="U24" s="277">
        <f>'Agency North'!U24+'Agency South'!U24</f>
        <v>3978.529</v>
      </c>
      <c r="V24" s="15">
        <f>'Agency North'!V24+'Agency South'!V24</f>
        <v>7539.3280000000004</v>
      </c>
      <c r="W24" s="15">
        <f>'Agency North'!W24+'Agency South'!W24</f>
        <v>8227.45111123264</v>
      </c>
      <c r="X24" s="15">
        <f>'Agency North'!X24+'Agency South'!X24</f>
        <v>9821.2485399930883</v>
      </c>
      <c r="Y24" s="96">
        <f>'Agency North'!Y24+'Agency South'!Y24</f>
        <v>11824.112127969951</v>
      </c>
      <c r="Z24" s="15">
        <f>'Agency North'!Z24+'Agency South'!Z24</f>
        <v>3307.4860116888426</v>
      </c>
      <c r="AA24" s="15">
        <f>'Agency North'!AA24+'Agency South'!AA24</f>
        <v>1143.9485186926352</v>
      </c>
      <c r="AB24" s="15">
        <f>'Agency North'!AB24+'Agency South'!AB24</f>
        <v>2483.7088600776915</v>
      </c>
      <c r="AC24" s="15">
        <f>'Agency North'!AC24+'Agency South'!AC24</f>
        <v>5720.3303150139254</v>
      </c>
      <c r="AD24" s="15">
        <f>'Agency North'!AD24+'Agency South'!AD24</f>
        <v>5967.1600376356473</v>
      </c>
      <c r="AE24" s="15">
        <f>'Agency North'!AE24+'Agency South'!AE24</f>
        <v>7503.8756698862308</v>
      </c>
      <c r="AF24" s="15">
        <f>'Agency North'!AF24+'Agency South'!AF24</f>
        <v>8827.90895078834</v>
      </c>
      <c r="AG24" s="15">
        <f>'Agency North'!AG24+'Agency South'!AG24</f>
        <v>6708.002664805038</v>
      </c>
      <c r="AH24" s="15">
        <f>'Agency North'!AH24+'Agency South'!AH24</f>
        <v>8432.7746644900326</v>
      </c>
      <c r="AI24" s="15">
        <f>'Agency North'!AI24+'Agency South'!AI24</f>
        <v>9276.5283007922553</v>
      </c>
      <c r="AJ24" s="15">
        <f>'Agency North'!AJ24+'Agency South'!AJ24</f>
        <v>7690.3952815653629</v>
      </c>
      <c r="AK24" s="96">
        <f>'Agency North'!AK24+'Agency South'!AK24</f>
        <v>9363.9483162542165</v>
      </c>
      <c r="AL24" s="15">
        <f>'Agency North'!AL24+'Agency South'!AL24</f>
        <v>4626.4115582962067</v>
      </c>
      <c r="AM24" s="15">
        <f>'Agency North'!AM24+'Agency South'!AM24</f>
        <v>1567.5082816075565</v>
      </c>
      <c r="AN24" s="15">
        <f>'Agency North'!AN24+'Agency South'!AN24</f>
        <v>3189.4616009154106</v>
      </c>
      <c r="AO24" s="15">
        <f>'Agency North'!AO24+'Agency South'!AO24</f>
        <v>8912.5592098762154</v>
      </c>
      <c r="AP24" s="15">
        <f>'Agency North'!AP24+'Agency South'!AP24</f>
        <v>8793.2897133267743</v>
      </c>
      <c r="AQ24" s="15">
        <f>'Agency North'!AQ24+'Agency South'!AQ24</f>
        <v>10205.231063992904</v>
      </c>
      <c r="AR24" s="15">
        <f>'Agency North'!AR24+'Agency South'!AR24</f>
        <v>10618.644726996143</v>
      </c>
      <c r="AS24" s="15">
        <f>'Agency North'!AS24+'Agency South'!AS24</f>
        <v>9673.8786684511397</v>
      </c>
      <c r="AT24" s="15">
        <f>'Agency North'!AT24+'Agency South'!AT24</f>
        <v>11337.05793925804</v>
      </c>
      <c r="AU24" s="15">
        <f>'Agency North'!AU24+'Agency South'!AU24</f>
        <v>11690.346528988051</v>
      </c>
      <c r="AV24" s="15">
        <f>'Agency North'!AV24+'Agency South'!AV24</f>
        <v>10538.931560548852</v>
      </c>
      <c r="AW24" s="96">
        <f>'Agency North'!AW24+'Agency South'!AW24</f>
        <v>12380.759213586382</v>
      </c>
      <c r="AX24" s="15">
        <f>'Agency North'!AX24+'Agency South'!AX24</f>
        <v>5947.2900089948562</v>
      </c>
      <c r="AY24" s="15">
        <f>'Agency North'!AY24+'Agency South'!AY24</f>
        <v>1987.0055768640229</v>
      </c>
      <c r="AZ24" s="15">
        <f>'Agency North'!AZ24+'Agency South'!AZ24</f>
        <v>4177.6388197622709</v>
      </c>
      <c r="BA24" s="15">
        <f>'Agency North'!BA24+'Agency South'!BA24</f>
        <v>12721.950698985869</v>
      </c>
      <c r="BB24" s="15">
        <f>'Agency North'!BB24+'Agency South'!BB24</f>
        <v>12968.024143203416</v>
      </c>
      <c r="BC24" s="15">
        <f>'Agency North'!BC24+'Agency South'!BC24</f>
        <v>13886.459487384918</v>
      </c>
      <c r="BD24" s="15">
        <f>'Agency North'!BD24+'Agency South'!BD24</f>
        <v>13995.965181659165</v>
      </c>
      <c r="BE24" s="15">
        <f>'Agency North'!BE24+'Agency South'!BE24</f>
        <v>14073.090131488279</v>
      </c>
      <c r="BF24" s="15">
        <f>'Agency North'!BF24+'Agency South'!BF24</f>
        <v>15309.139284426794</v>
      </c>
      <c r="BG24" s="15">
        <f>'Agency North'!BG24+'Agency South'!BG24</f>
        <v>15323.003616626134</v>
      </c>
      <c r="BH24" s="15">
        <f>'Agency North'!BH24+'Agency South'!BH24</f>
        <v>15309.616509893269</v>
      </c>
      <c r="BI24" s="96">
        <f>'Agency North'!BI24+'Agency South'!BI24</f>
        <v>16711.163594324338</v>
      </c>
      <c r="BJ24" s="15">
        <f>'Agency North'!BJ24+'Agency South'!BJ24</f>
        <v>7663.6750304041198</v>
      </c>
      <c r="BK24" s="15">
        <f>'Agency North'!BK24+'Agency South'!BK24</f>
        <v>2560.918657607649</v>
      </c>
      <c r="BL24" s="15">
        <f>'Agency North'!BL24+'Agency South'!BL24</f>
        <v>5391.8816470887095</v>
      </c>
      <c r="BM24" s="15">
        <f>'Agency North'!BM24+'Agency South'!BM24</f>
        <v>16109.232027830007</v>
      </c>
      <c r="BN24" s="15">
        <f>'Agency North'!BN24+'Agency South'!BN24</f>
        <v>16260.444478416302</v>
      </c>
      <c r="BO24" s="15">
        <f>'Agency North'!BO24+'Agency South'!BO24</f>
        <v>17342.129748832991</v>
      </c>
      <c r="BP24" s="15">
        <f>'Agency North'!BP24+'Agency South'!BP24</f>
        <v>17154.042053059027</v>
      </c>
      <c r="BQ24" s="15">
        <f>'Agency North'!BQ24+'Agency South'!BQ24</f>
        <v>17349.628903484761</v>
      </c>
      <c r="BR24" s="15">
        <f>'Agency North'!BR24+'Agency South'!BR24</f>
        <v>18973.422518530075</v>
      </c>
      <c r="BS24" s="15">
        <f>'Agency North'!BS24+'Agency South'!BS24</f>
        <v>18466.132900579109</v>
      </c>
      <c r="BT24" s="15">
        <f>'Agency North'!BT24+'Agency South'!BT24</f>
        <v>18513.71883874722</v>
      </c>
      <c r="BU24" s="96">
        <f>'Agency North'!BU24+'Agency South'!BU24</f>
        <v>20134.827227053254</v>
      </c>
      <c r="BV24" s="15">
        <f>'Agency North'!BV24+'Agency South'!BV24</f>
        <v>9183.4516804579307</v>
      </c>
      <c r="BW24" s="15">
        <f>'Agency North'!BW24+'Agency South'!BW24</f>
        <v>3230.5483056539179</v>
      </c>
      <c r="BX24" s="15">
        <f>'Agency North'!BX24+'Agency South'!BX24</f>
        <v>6813.8557755555121</v>
      </c>
      <c r="BY24" s="15">
        <f>'Agency North'!BY24+'Agency South'!BY24</f>
        <v>20395.783129788288</v>
      </c>
      <c r="BZ24" s="15">
        <f>'Agency North'!BZ24+'Agency South'!BZ24</f>
        <v>20909.815616436186</v>
      </c>
      <c r="CA24" s="15">
        <f>'Agency North'!CA24+'Agency South'!CA24</f>
        <v>22281.306343001103</v>
      </c>
      <c r="CB24" s="15">
        <f>'Agency North'!CB24+'Agency South'!CB24</f>
        <v>22031.230237208187</v>
      </c>
      <c r="CC24" s="15">
        <f>'Agency North'!CC24+'Agency South'!CC24</f>
        <v>22820.382894154056</v>
      </c>
      <c r="CD24" s="15">
        <f>'Agency North'!CD24+'Agency South'!CD24</f>
        <v>24920.524224156215</v>
      </c>
      <c r="CE24" s="15">
        <f>'Agency North'!CE24+'Agency South'!CE24</f>
        <v>24224.278633780101</v>
      </c>
      <c r="CF24" s="15">
        <f>'Agency North'!CF24+'Agency South'!CF24</f>
        <v>24780.701834491003</v>
      </c>
      <c r="CG24" s="96">
        <f>'Agency North'!CG24+'Agency South'!CG24</f>
        <v>26902.741923168887</v>
      </c>
      <c r="CH24" s="15">
        <f>'Agency North'!CH24+'Agency South'!CH24</f>
        <v>11941.405892466593</v>
      </c>
      <c r="CI24" s="15">
        <f>'Agency North'!CI24+'Agency South'!CI24</f>
        <v>4186.7424790228588</v>
      </c>
      <c r="CJ24" s="15">
        <f>'Agency North'!CJ24+'Agency South'!CJ24</f>
        <v>8814.07021869046</v>
      </c>
      <c r="CK24" s="15">
        <f>'Agency North'!CK24+'Agency South'!CK24</f>
        <v>26416.20942599453</v>
      </c>
      <c r="CL24" s="15">
        <f>'Agency North'!CL24+'Agency South'!CL24</f>
        <v>27056.275232097465</v>
      </c>
      <c r="CM24" s="15">
        <f>'Agency North'!CM24+'Agency South'!CM24</f>
        <v>28813.867353549394</v>
      </c>
      <c r="CN24" s="15">
        <f>'Agency North'!CN24+'Agency South'!CN24</f>
        <v>28471.485355945297</v>
      </c>
      <c r="CO24" s="15">
        <f>'Agency North'!CO24+'Agency South'!CO24</f>
        <v>29481.438761571102</v>
      </c>
      <c r="CP24" s="15">
        <f>'Agency North'!CP24+'Agency South'!CP24</f>
        <v>32184.209640349465</v>
      </c>
      <c r="CQ24" s="15">
        <f>'Agency North'!CQ24+'Agency South'!CQ24</f>
        <v>31596.551996690392</v>
      </c>
      <c r="CR24" s="15">
        <f>'Agency North'!CR24+'Agency South'!CR24</f>
        <v>32621.327832193881</v>
      </c>
      <c r="CS24" s="96">
        <f>'Agency North'!CS24+'Agency South'!CS24</f>
        <v>35409.977810201228</v>
      </c>
    </row>
    <row r="25" spans="1:97" s="15" customFormat="1" x14ac:dyDescent="0.25">
      <c r="A25" s="15" t="s">
        <v>7</v>
      </c>
      <c r="B25" s="15">
        <f>'Agency North'!B25+'Agency South'!B25</f>
        <v>2138.857</v>
      </c>
      <c r="C25" s="15">
        <f>'Agency North'!C25+'Agency South'!C25</f>
        <v>2025.3710000000001</v>
      </c>
      <c r="D25" s="15">
        <f>'Agency North'!D25+'Agency South'!D25</f>
        <v>4003.261</v>
      </c>
      <c r="E25" s="15">
        <f>'Agency North'!E25+'Agency South'!E25</f>
        <v>2267.1480000000001</v>
      </c>
      <c r="F25" s="15">
        <f>'Agency North'!F25+'Agency South'!F25</f>
        <v>2507.89</v>
      </c>
      <c r="G25" s="15">
        <f>'Agency North'!G25+'Agency South'!G25</f>
        <v>5719.6979999999903</v>
      </c>
      <c r="H25" s="15">
        <f>'Agency North'!H25+'Agency South'!H25</f>
        <v>4692.2430000000004</v>
      </c>
      <c r="I25" s="15">
        <f>'Agency North'!I25+'Agency South'!I25</f>
        <v>2581.433</v>
      </c>
      <c r="J25" s="15">
        <f>'Agency North'!J25+'Agency South'!J25</f>
        <v>5623.4359999999997</v>
      </c>
      <c r="K25" s="15">
        <f>'Agency North'!K25+'Agency South'!K25</f>
        <v>4675.3940000000002</v>
      </c>
      <c r="L25" s="15">
        <f>'Agency North'!L25+'Agency South'!L25</f>
        <v>7509.3860000000004</v>
      </c>
      <c r="M25" s="96">
        <f>'Agency North'!M25+'Agency South'!M25</f>
        <v>7476.3194999999996</v>
      </c>
      <c r="N25" s="277">
        <f>'Agency North'!N25+'Agency South'!N25</f>
        <v>2336.337</v>
      </c>
      <c r="O25" s="277">
        <f>'Agency North'!O25+'Agency South'!O25</f>
        <v>3415.6980000000003</v>
      </c>
      <c r="P25" s="277">
        <f>'Agency North'!P25+'Agency South'!P25</f>
        <v>5114.1030000000001</v>
      </c>
      <c r="Q25" s="277">
        <f>'Agency North'!Q25+'Agency South'!Q25</f>
        <v>2133.2659999999992</v>
      </c>
      <c r="R25" s="277">
        <f>'Agency North'!R25+'Agency South'!R25</f>
        <v>4489.7569999999996</v>
      </c>
      <c r="S25" s="277">
        <f>'Agency North'!S25+'Agency South'!S25</f>
        <v>6619.0450000000001</v>
      </c>
      <c r="T25" s="277">
        <f>'Agency North'!T25+'Agency South'!T25</f>
        <v>5448.5640000000003</v>
      </c>
      <c r="U25" s="277">
        <f>'Agency North'!U25+'Agency South'!U25</f>
        <v>6037.7960000000094</v>
      </c>
      <c r="V25" s="15">
        <f>'Agency North'!V25+'Agency South'!V25</f>
        <v>6372.9039999999995</v>
      </c>
      <c r="W25" s="15">
        <f>'Agency North'!W25+'Agency South'!W25</f>
        <v>5326.4105999999992</v>
      </c>
      <c r="X25" s="15">
        <f>'Agency North'!X25+'Agency South'!X25</f>
        <v>7348.8171620627199</v>
      </c>
      <c r="Y25" s="96">
        <f>'Agency North'!Y25+'Agency South'!Y25</f>
        <v>9744.4206288262085</v>
      </c>
      <c r="Z25" s="15">
        <f>'Agency North'!Z25+'Agency South'!Z25</f>
        <v>2570.8542775397218</v>
      </c>
      <c r="AA25" s="15">
        <f>'Agency North'!AA25+'Agency South'!AA25</f>
        <v>2814.6345521541261</v>
      </c>
      <c r="AB25" s="15">
        <f>'Agency North'!AB25+'Agency South'!AB25</f>
        <v>2055.6081918500349</v>
      </c>
      <c r="AC25" s="15">
        <f>'Agency North'!AC25+'Agency South'!AC25</f>
        <v>2147.8513387625949</v>
      </c>
      <c r="AD25" s="15">
        <f>'Agency North'!AD25+'Agency South'!AD25</f>
        <v>5821.9853625689248</v>
      </c>
      <c r="AE25" s="15">
        <f>'Agency North'!AE25+'Agency South'!AE25</f>
        <v>5866.8603210331512</v>
      </c>
      <c r="AF25" s="15">
        <f>'Agency North'!AF25+'Agency South'!AF25</f>
        <v>6648.9453596097992</v>
      </c>
      <c r="AG25" s="15">
        <f>'Agency North'!AG25+'Agency South'!AG25</f>
        <v>8938.5651694917615</v>
      </c>
      <c r="AH25" s="15">
        <f>'Agency North'!AH25+'Agency South'!AH25</f>
        <v>6634.7177440586383</v>
      </c>
      <c r="AI25" s="15">
        <f>'Agency North'!AI25+'Agency South'!AI25</f>
        <v>7455.6075731562305</v>
      </c>
      <c r="AJ25" s="15">
        <f>'Agency North'!AJ25+'Agency South'!AJ25</f>
        <v>9312.1067862881901</v>
      </c>
      <c r="AK25" s="96">
        <f>'Agency North'!AK25+'Agency South'!AK25</f>
        <v>7602.4091233122754</v>
      </c>
      <c r="AL25" s="15">
        <f>'Agency North'!AL25+'Agency South'!AL25</f>
        <v>3358.9523029512275</v>
      </c>
      <c r="AM25" s="15">
        <f>'Agency North'!AM25+'Agency South'!AM25</f>
        <v>4062.9711452374577</v>
      </c>
      <c r="AN25" s="15">
        <f>'Agency North'!AN25+'Agency South'!AN25</f>
        <v>2693.5262153623398</v>
      </c>
      <c r="AO25" s="15">
        <f>'Agency North'!AO25+'Agency South'!AO25</f>
        <v>2849.7279277872422</v>
      </c>
      <c r="AP25" s="15">
        <f>'Agency North'!AP25+'Agency South'!AP25</f>
        <v>9207.0343478095383</v>
      </c>
      <c r="AQ25" s="15">
        <f>'Agency North'!AQ25+'Agency South'!AQ25</f>
        <v>8795.1062219612068</v>
      </c>
      <c r="AR25" s="15">
        <f>'Agency North'!AR25+'Agency South'!AR25</f>
        <v>9366.1989050153861</v>
      </c>
      <c r="AS25" s="15">
        <f>'Agency North'!AS25+'Agency South'!AS25</f>
        <v>11018.491806667756</v>
      </c>
      <c r="AT25" s="15">
        <f>'Agency North'!AT25+'Agency South'!AT25</f>
        <v>9725.3920362731242</v>
      </c>
      <c r="AU25" s="15">
        <f>'Agency North'!AU25+'Agency South'!AU25</f>
        <v>10279.893645055789</v>
      </c>
      <c r="AV25" s="15">
        <f>'Agency North'!AV25+'Agency South'!AV25</f>
        <v>11979.990521343097</v>
      </c>
      <c r="AW25" s="96">
        <f>'Agency North'!AW25+'Agency South'!AW25</f>
        <v>10596.607115332739</v>
      </c>
      <c r="AX25" s="15">
        <f>'Agency North'!AX25+'Agency South'!AX25</f>
        <v>4793.1599187201564</v>
      </c>
      <c r="AY25" s="15">
        <f>'Agency North'!AY25+'Agency South'!AY25</f>
        <v>5198.4355472083935</v>
      </c>
      <c r="AZ25" s="15">
        <f>'Agency North'!AZ25+'Agency South'!AZ25</f>
        <v>3507.3629068552655</v>
      </c>
      <c r="BA25" s="15">
        <f>'Agency North'!BA25+'Agency South'!BA25</f>
        <v>3657.2246008930033</v>
      </c>
      <c r="BB25" s="15">
        <f>'Agency North'!BB25+'Agency South'!BB25</f>
        <v>13080.907422063236</v>
      </c>
      <c r="BC25" s="15">
        <f>'Agency North'!BC25+'Agency South'!BC25</f>
        <v>12936.090105877534</v>
      </c>
      <c r="BD25" s="15">
        <f>'Agency North'!BD25+'Agency South'!BD25</f>
        <v>12719.979000483196</v>
      </c>
      <c r="BE25" s="15">
        <f>'Agency North'!BE25+'Agency South'!BE25</f>
        <v>14510.774871002592</v>
      </c>
      <c r="BF25" s="15">
        <f>'Agency North'!BF25+'Agency South'!BF25</f>
        <v>14195.387352020232</v>
      </c>
      <c r="BG25" s="15">
        <f>'Agency North'!BG25+'Agency South'!BG25</f>
        <v>13857.997930394293</v>
      </c>
      <c r="BH25" s="15">
        <f>'Agency North'!BH25+'Agency South'!BH25</f>
        <v>15683.237536941095</v>
      </c>
      <c r="BI25" s="96">
        <f>'Agency North'!BI25+'Agency South'!BI25</f>
        <v>15448.205529770481</v>
      </c>
      <c r="BJ25" s="15">
        <f>'Agency North'!BJ25+'Agency South'!BJ25</f>
        <v>6059.4695281754866</v>
      </c>
      <c r="BK25" s="15">
        <f>'Agency North'!BK25+'Agency South'!BK25</f>
        <v>6714.9998637470126</v>
      </c>
      <c r="BL25" s="15">
        <f>'Agency North'!BL25+'Agency South'!BL25</f>
        <v>4523.80267590929</v>
      </c>
      <c r="BM25" s="15">
        <f>'Agency North'!BM25+'Agency South'!BM25</f>
        <v>4767.6165015196057</v>
      </c>
      <c r="BN25" s="15">
        <f>'Agency North'!BN25+'Agency South'!BN25</f>
        <v>16563.660841673234</v>
      </c>
      <c r="BO25" s="15">
        <f>'Agency North'!BO25+'Agency South'!BO25</f>
        <v>16219.298853322267</v>
      </c>
      <c r="BP25" s="15">
        <f>'Agency North'!BP25+'Agency South'!BP25</f>
        <v>16045.096254204956</v>
      </c>
      <c r="BQ25" s="15">
        <f>'Agency North'!BQ25+'Agency South'!BQ25</f>
        <v>17781.19559835743</v>
      </c>
      <c r="BR25" s="15">
        <f>'Agency North'!BR25+'Agency South'!BR25</f>
        <v>17660.764448371279</v>
      </c>
      <c r="BS25" s="15">
        <f>'Agency North'!BS25+'Agency South'!BS25</f>
        <v>17178.705264233246</v>
      </c>
      <c r="BT25" s="15">
        <f>'Agency North'!BT25+'Agency South'!BT25</f>
        <v>18896.015499843768</v>
      </c>
      <c r="BU25" s="96">
        <f>'Agency North'!BU25+'Agency South'!BU25</f>
        <v>18679.110704894229</v>
      </c>
      <c r="BV25" s="15">
        <f>'Agency North'!BV25+'Agency South'!BV25</f>
        <v>7477.3976321970704</v>
      </c>
      <c r="BW25" s="15">
        <f>'Agency North'!BW25+'Agency South'!BW25</f>
        <v>8053.6834074195103</v>
      </c>
      <c r="BX25" s="15">
        <f>'Agency North'!BX25+'Agency South'!BX25</f>
        <v>5720.1136255500887</v>
      </c>
      <c r="BY25" s="15">
        <f>'Agency North'!BY25+'Agency South'!BY25</f>
        <v>6025.504286475998</v>
      </c>
      <c r="BZ25" s="15">
        <f>'Agency North'!BZ25+'Agency South'!BZ25</f>
        <v>20970.904442992112</v>
      </c>
      <c r="CA25" s="15">
        <f>'Agency North'!CA25+'Agency South'!CA25</f>
        <v>20854.280502883877</v>
      </c>
      <c r="CB25" s="15">
        <f>'Agency North'!CB25+'Agency South'!CB25</f>
        <v>20621.612058504201</v>
      </c>
      <c r="CC25" s="15">
        <f>'Agency North'!CC25+'Agency South'!CC25</f>
        <v>23068.201825319367</v>
      </c>
      <c r="CD25" s="15">
        <f>'Agency North'!CD25+'Agency South'!CD25</f>
        <v>23229.019169221745</v>
      </c>
      <c r="CE25" s="15">
        <f>'Agency North'!CE25+'Agency South'!CE25</f>
        <v>22564.384676476766</v>
      </c>
      <c r="CF25" s="15">
        <f>'Agency North'!CF25+'Agency South'!CF25</f>
        <v>24913.300579339146</v>
      </c>
      <c r="CG25" s="96">
        <f>'Agency North'!CG25+'Agency South'!CG25</f>
        <v>25003.25525820208</v>
      </c>
      <c r="CH25" s="15">
        <f>'Agency North'!CH25+'Agency South'!CH25</f>
        <v>9739.5673861288342</v>
      </c>
      <c r="CI25" s="15">
        <f>'Agency North'!CI25+'Agency South'!CI25</f>
        <v>10475.892583864053</v>
      </c>
      <c r="CJ25" s="15">
        <f>'Agency North'!CJ25+'Agency South'!CJ25</f>
        <v>7401.3603718346021</v>
      </c>
      <c r="CK25" s="15">
        <f>'Agency North'!CK25+'Agency South'!CK25</f>
        <v>7793.818984364857</v>
      </c>
      <c r="CL25" s="15">
        <f>'Agency North'!CL25+'Agency South'!CL25</f>
        <v>27161.2808112526</v>
      </c>
      <c r="CM25" s="15">
        <f>'Agency North'!CM25+'Agency South'!CM25</f>
        <v>26986.29277543362</v>
      </c>
      <c r="CN25" s="15">
        <f>'Agency North'!CN25+'Agency South'!CN25</f>
        <v>26662.960651173598</v>
      </c>
      <c r="CO25" s="15">
        <f>'Agency North'!CO25+'Agency South'!CO25</f>
        <v>29811.549117201979</v>
      </c>
      <c r="CP25" s="15">
        <f>'Agency North'!CP25+'Agency South'!CP25</f>
        <v>30011.348040821355</v>
      </c>
      <c r="CQ25" s="15">
        <f>'Agency North'!CQ25+'Agency South'!CQ25</f>
        <v>29438.820231850659</v>
      </c>
      <c r="CR25" s="15">
        <f>'Agency North'!CR25+'Agency South'!CR25</f>
        <v>32802.24260875964</v>
      </c>
      <c r="CS25" s="96">
        <f>'Agency North'!CS25+'Agency South'!CS25</f>
        <v>32917.755429109275</v>
      </c>
    </row>
    <row r="26" spans="1:97" s="15" customFormat="1" x14ac:dyDescent="0.25">
      <c r="A26" s="15" t="s">
        <v>8</v>
      </c>
      <c r="B26" s="15">
        <f>'Agency North'!B26+'Agency South'!B26</f>
        <v>892.84500000000003</v>
      </c>
      <c r="C26" s="15">
        <f>'Agency North'!C26+'Agency South'!C26</f>
        <v>1141.2380000000001</v>
      </c>
      <c r="D26" s="15">
        <f>'Agency North'!D26+'Agency South'!D26</f>
        <v>2651.183</v>
      </c>
      <c r="E26" s="15">
        <f>'Agency North'!E26+'Agency South'!E26</f>
        <v>3955.297</v>
      </c>
      <c r="F26" s="15">
        <f>'Agency North'!F26+'Agency South'!F26</f>
        <v>3118.8090000000002</v>
      </c>
      <c r="G26" s="15">
        <f>'Agency North'!G26+'Agency South'!G26</f>
        <v>2872.9290000000001</v>
      </c>
      <c r="H26" s="15">
        <f>'Agency North'!H26+'Agency South'!H26</f>
        <v>3602.7525000000001</v>
      </c>
      <c r="I26" s="15">
        <f>'Agency North'!I26+'Agency South'!I26</f>
        <v>2927.777</v>
      </c>
      <c r="J26" s="15">
        <f>'Agency North'!J26+'Agency South'!J26</f>
        <v>4745.6809999999896</v>
      </c>
      <c r="K26" s="15">
        <f>'Agency North'!K26+'Agency South'!K26</f>
        <v>3822.6244999999999</v>
      </c>
      <c r="L26" s="15">
        <f>'Agency North'!L26+'Agency South'!L26</f>
        <v>5850.9989999999998</v>
      </c>
      <c r="M26" s="96">
        <f>'Agency North'!M26+'Agency South'!M26</f>
        <v>8437.9279999999999</v>
      </c>
      <c r="N26" s="277">
        <f>'Agency North'!N26+'Agency South'!N26</f>
        <v>1984.9610000000002</v>
      </c>
      <c r="O26" s="277">
        <f>'Agency North'!O26+'Agency South'!O26</f>
        <v>1746.779</v>
      </c>
      <c r="P26" s="277">
        <f>'Agency North'!P26+'Agency South'!P26</f>
        <v>5648.0219999999999</v>
      </c>
      <c r="Q26" s="277">
        <f>'Agency North'!Q26+'Agency South'!Q26</f>
        <v>5598.7109999999993</v>
      </c>
      <c r="R26" s="277">
        <f>'Agency North'!R26+'Agency South'!R26</f>
        <v>2982.6890000000003</v>
      </c>
      <c r="S26" s="277">
        <f>'Agency North'!S26+'Agency South'!S26</f>
        <v>2686.616</v>
      </c>
      <c r="T26" s="277">
        <f>'Agency North'!T26+'Agency South'!T26</f>
        <v>2630.8220000000001</v>
      </c>
      <c r="U26" s="277">
        <f>'Agency North'!U26+'Agency South'!U26</f>
        <v>3954.4870000000001</v>
      </c>
      <c r="V26" s="15">
        <f>'Agency North'!V26+'Agency South'!V26</f>
        <v>8869.1196000000018</v>
      </c>
      <c r="W26" s="15">
        <f>'Agency North'!W26+'Agency South'!W26</f>
        <v>7534.2474000000002</v>
      </c>
      <c r="X26" s="15">
        <f>'Agency North'!X26+'Agency South'!X26</f>
        <v>9461.4168000000009</v>
      </c>
      <c r="Y26" s="96">
        <f>'Agency North'!Y26+'Agency South'!Y26</f>
        <v>12588.565659494401</v>
      </c>
      <c r="Z26" s="15">
        <f>'Agency North'!Z26+'Agency South'!Z26</f>
        <v>4043.4252616504064</v>
      </c>
      <c r="AA26" s="15">
        <f>'Agency North'!AA26+'Agency South'!AA26</f>
        <v>4439.3434518271624</v>
      </c>
      <c r="AB26" s="15">
        <f>'Agency North'!AB26+'Agency South'!AB26</f>
        <v>11562.50057125196</v>
      </c>
      <c r="AC26" s="15">
        <f>'Agency North'!AC26+'Agency South'!AC26</f>
        <v>8198.2111798944243</v>
      </c>
      <c r="AD26" s="15">
        <f>'Agency North'!AD26+'Agency South'!AD26</f>
        <v>5959.0553337249366</v>
      </c>
      <c r="AE26" s="15">
        <f>'Agency North'!AE26+'Agency South'!AE26</f>
        <v>6003.1347641943457</v>
      </c>
      <c r="AF26" s="15">
        <f>'Agency North'!AF26+'Agency South'!AF26</f>
        <v>7378.615476964198</v>
      </c>
      <c r="AG26" s="15">
        <f>'Agency North'!AG26+'Agency South'!AG26</f>
        <v>10187.652550460782</v>
      </c>
      <c r="AH26" s="15">
        <f>'Agency North'!AH26+'Agency South'!AH26</f>
        <v>12469.721394319089</v>
      </c>
      <c r="AI26" s="15">
        <f>'Agency North'!AI26+'Agency South'!AI26</f>
        <v>11653.128041200969</v>
      </c>
      <c r="AJ26" s="15">
        <f>'Agency North'!AJ26+'Agency South'!AJ26</f>
        <v>12514.422273481036</v>
      </c>
      <c r="AK26" s="96">
        <f>'Agency North'!AK26+'Agency South'!AK26</f>
        <v>13530.002814323525</v>
      </c>
      <c r="AL26" s="15">
        <f>'Agency North'!AL26+'Agency South'!AL26</f>
        <v>5910.4917753369991</v>
      </c>
      <c r="AM26" s="15">
        <f>'Agency North'!AM26+'Agency South'!AM26</f>
        <v>5972.015807539774</v>
      </c>
      <c r="AN26" s="15">
        <f>'Agency North'!AN26+'Agency South'!AN26</f>
        <v>14255.140065012871</v>
      </c>
      <c r="AO26" s="15">
        <f>'Agency North'!AO26+'Agency South'!AO26</f>
        <v>10789.218078785683</v>
      </c>
      <c r="AP26" s="15">
        <f>'Agency North'!AP26+'Agency South'!AP26</f>
        <v>8115.9748744052904</v>
      </c>
      <c r="AQ26" s="15">
        <f>'Agency North'!AQ26+'Agency South'!AQ26</f>
        <v>9099.3709771969352</v>
      </c>
      <c r="AR26" s="15">
        <f>'Agency North'!AR26+'Agency South'!AR26</f>
        <v>11622.895226798739</v>
      </c>
      <c r="AS26" s="15">
        <f>'Agency North'!AS26+'Agency South'!AS26</f>
        <v>15787.819237755133</v>
      </c>
      <c r="AT26" s="15">
        <f>'Agency North'!AT26+'Agency South'!AT26</f>
        <v>17458.496341088256</v>
      </c>
      <c r="AU26" s="15">
        <f>'Agency North'!AU26+'Agency South'!AU26</f>
        <v>16430.289918945127</v>
      </c>
      <c r="AV26" s="15">
        <f>'Agency North'!AV26+'Agency South'!AV26</f>
        <v>17571.896641313393</v>
      </c>
      <c r="AW26" s="96">
        <f>'Agency North'!AW26+'Agency South'!AW26</f>
        <v>18949.856344360458</v>
      </c>
      <c r="AX26" s="15">
        <f>'Agency North'!AX26+'Agency South'!AX26</f>
        <v>8422.4644391138954</v>
      </c>
      <c r="AY26" s="15">
        <f>'Agency North'!AY26+'Agency South'!AY26</f>
        <v>8473.8138087913467</v>
      </c>
      <c r="AZ26" s="15">
        <f>'Agency North'!AZ26+'Agency South'!AZ26</f>
        <v>20655.516900470455</v>
      </c>
      <c r="BA26" s="15">
        <f>'Agency North'!BA26+'Agency South'!BA26</f>
        <v>14711.053172521068</v>
      </c>
      <c r="BB26" s="15">
        <f>'Agency North'!BB26+'Agency South'!BB26</f>
        <v>10513.893603510529</v>
      </c>
      <c r="BC26" s="15">
        <f>'Agency North'!BC26+'Agency South'!BC26</f>
        <v>12459.007059403019</v>
      </c>
      <c r="BD26" s="15">
        <f>'Agency North'!BD26+'Agency South'!BD26</f>
        <v>16451.590110748399</v>
      </c>
      <c r="BE26" s="15">
        <f>'Agency North'!BE26+'Agency South'!BE26</f>
        <v>22129.978100211447</v>
      </c>
      <c r="BF26" s="15">
        <f>'Agency North'!BF26+'Agency South'!BF26</f>
        <v>23806.654800484976</v>
      </c>
      <c r="BG26" s="15">
        <f>'Agency North'!BG26+'Agency South'!BG26</f>
        <v>22503.851364554524</v>
      </c>
      <c r="BH26" s="15">
        <f>'Agency North'!BH26+'Agency South'!BH26</f>
        <v>23917.364985704622</v>
      </c>
      <c r="BI26" s="96">
        <f>'Agency North'!BI26+'Agency South'!BI26</f>
        <v>25655.520905639278</v>
      </c>
      <c r="BJ26" s="15">
        <f>'Agency North'!BJ26+'Agency South'!BJ26</f>
        <v>10855.256648545123</v>
      </c>
      <c r="BK26" s="15">
        <f>'Agency North'!BK26+'Agency South'!BK26</f>
        <v>10886.658044698495</v>
      </c>
      <c r="BL26" s="15">
        <f>'Agency North'!BL26+'Agency South'!BL26</f>
        <v>26670.346764517701</v>
      </c>
      <c r="BM26" s="15">
        <f>'Agency North'!BM26+'Agency South'!BM26</f>
        <v>19003.911150983327</v>
      </c>
      <c r="BN26" s="15">
        <f>'Agency North'!BN26+'Agency South'!BN26</f>
        <v>13687.596979672415</v>
      </c>
      <c r="BO26" s="15">
        <f>'Agency North'!BO26+'Agency South'!BO26</f>
        <v>15929.542205216629</v>
      </c>
      <c r="BP26" s="15">
        <f>'Agency North'!BP26+'Agency South'!BP26</f>
        <v>21020.504135505002</v>
      </c>
      <c r="BQ26" s="15">
        <f>'Agency North'!BQ26+'Agency South'!BQ26</f>
        <v>28074.412809095043</v>
      </c>
      <c r="BR26" s="15">
        <f>'Agency North'!BR26+'Agency South'!BR26</f>
        <v>30007.854351573675</v>
      </c>
      <c r="BS26" s="15">
        <f>'Agency North'!BS26+'Agency South'!BS26</f>
        <v>28136.833752995826</v>
      </c>
      <c r="BT26" s="15">
        <f>'Agency North'!BT26+'Agency South'!BT26</f>
        <v>29677.964483884956</v>
      </c>
      <c r="BU26" s="96">
        <f>'Agency North'!BU26+'Agency South'!BU26</f>
        <v>31477.76329779693</v>
      </c>
      <c r="BV26" s="15">
        <f>'Agency North'!BV26+'Agency South'!BV26</f>
        <v>13515.240356980157</v>
      </c>
      <c r="BW26" s="15">
        <f>'Agency North'!BW26+'Agency South'!BW26</f>
        <v>13444.331341560093</v>
      </c>
      <c r="BX26" s="15">
        <f>'Agency North'!BX26+'Agency South'!BX26</f>
        <v>32558.628899112839</v>
      </c>
      <c r="BY26" s="15">
        <f>'Agency North'!BY26+'Agency South'!BY26</f>
        <v>23218.180439063373</v>
      </c>
      <c r="BZ26" s="15">
        <f>'Agency North'!BZ26+'Agency South'!BZ26</f>
        <v>16778.976053161889</v>
      </c>
      <c r="CA26" s="15">
        <f>'Agency North'!CA26+'Agency South'!CA26</f>
        <v>20164.667668372666</v>
      </c>
      <c r="CB26" s="15">
        <f>'Agency North'!CB26+'Agency South'!CB26</f>
        <v>26823.073090466878</v>
      </c>
      <c r="CC26" s="15">
        <f>'Agency North'!CC26+'Agency South'!CC26</f>
        <v>36295.398612797129</v>
      </c>
      <c r="CD26" s="15">
        <f>'Agency North'!CD26+'Agency South'!CD26</f>
        <v>38954.893670492966</v>
      </c>
      <c r="CE26" s="15">
        <f>'Agency North'!CE26+'Agency South'!CE26</f>
        <v>36700.927562397512</v>
      </c>
      <c r="CF26" s="15">
        <f>'Agency North'!CF26+'Agency South'!CF26</f>
        <v>39044.628162718582</v>
      </c>
      <c r="CG26" s="96">
        <f>'Agency North'!CG26+'Agency South'!CG26</f>
        <v>41545.170198025531</v>
      </c>
      <c r="CH26" s="15">
        <f>'Agency North'!CH26+'Agency South'!CH26</f>
        <v>17478.834606231387</v>
      </c>
      <c r="CI26" s="15">
        <f>'Agency North'!CI26+'Agency South'!CI26</f>
        <v>17456.473157927972</v>
      </c>
      <c r="CJ26" s="15">
        <f>'Agency North'!CJ26+'Agency South'!CJ26</f>
        <v>42382.076820641087</v>
      </c>
      <c r="CK26" s="15">
        <f>'Agency North'!CK26+'Agency South'!CK26</f>
        <v>30184.264384728631</v>
      </c>
      <c r="CL26" s="15">
        <f>'Agency North'!CL26+'Agency South'!CL26</f>
        <v>21763.75477079297</v>
      </c>
      <c r="CM26" s="15">
        <f>'Agency North'!CM26+'Agency South'!CM26</f>
        <v>26101.48246102799</v>
      </c>
      <c r="CN26" s="15">
        <f>'Agency North'!CN26+'Agency South'!CN26</f>
        <v>34703.294781617245</v>
      </c>
      <c r="CO26" s="15">
        <f>'Agency North'!CO26+'Agency South'!CO26</f>
        <v>46943.474041951304</v>
      </c>
      <c r="CP26" s="15">
        <f>'Agency North'!CP26+'Agency South'!CP26</f>
        <v>50355.00110080895</v>
      </c>
      <c r="CQ26" s="15">
        <f>'Agency North'!CQ26+'Agency South'!CQ26</f>
        <v>47870.633716125682</v>
      </c>
      <c r="CR26" s="15">
        <f>'Agency North'!CR26+'Agency South'!CR26</f>
        <v>51426.701694087111</v>
      </c>
      <c r="CS26" s="96">
        <f>'Agency North'!CS26+'Agency South'!CS26</f>
        <v>54709.688566149453</v>
      </c>
    </row>
    <row r="27" spans="1:97" s="15" customFormat="1" x14ac:dyDescent="0.25">
      <c r="A27" s="15" t="s">
        <v>1</v>
      </c>
      <c r="B27" s="15">
        <f>'Agency North'!B27+'Agency South'!B27</f>
        <v>914.47900000000004</v>
      </c>
      <c r="C27" s="15">
        <f>'Agency North'!C27+'Agency South'!C27</f>
        <v>1213.105</v>
      </c>
      <c r="D27" s="15">
        <f>'Agency North'!D27+'Agency South'!D27</f>
        <v>1431.7315000000001</v>
      </c>
      <c r="E27" s="15">
        <f>'Agency North'!E27+'Agency South'!E27</f>
        <v>3355.0014999999999</v>
      </c>
      <c r="F27" s="15">
        <f>'Agency North'!F27+'Agency South'!F27</f>
        <v>2541.7690000000002</v>
      </c>
      <c r="G27" s="15">
        <f>'Agency North'!G27+'Agency South'!G27</f>
        <v>5312.2894999999999</v>
      </c>
      <c r="H27" s="15">
        <f>'Agency North'!H27+'Agency South'!H27</f>
        <v>4173.518</v>
      </c>
      <c r="I27" s="15">
        <f>'Agency North'!I27+'Agency South'!I27</f>
        <v>2275.2130000000002</v>
      </c>
      <c r="J27" s="15">
        <f>'Agency North'!J27+'Agency South'!J27</f>
        <v>5555.9755000000005</v>
      </c>
      <c r="K27" s="15">
        <f>'Agency North'!K27+'Agency South'!K27</f>
        <v>4704.2089999999998</v>
      </c>
      <c r="L27" s="15">
        <f>'Agency North'!L27+'Agency South'!L27</f>
        <v>7974.4080000000104</v>
      </c>
      <c r="M27" s="96">
        <f>'Agency North'!M27+'Agency South'!M27</f>
        <v>8764.4260000000104</v>
      </c>
      <c r="N27" s="277">
        <f>'Agency North'!N27+'Agency South'!N27</f>
        <v>1616.8400000000001</v>
      </c>
      <c r="O27" s="277">
        <f>'Agency North'!O27+'Agency South'!O27</f>
        <v>2068.085</v>
      </c>
      <c r="P27" s="277">
        <f>'Agency North'!P27+'Agency South'!P27</f>
        <v>5000.5460000000003</v>
      </c>
      <c r="Q27" s="277">
        <f>'Agency North'!Q27+'Agency South'!Q27</f>
        <v>3447.4809999999998</v>
      </c>
      <c r="R27" s="277">
        <f>'Agency North'!R27+'Agency South'!R27</f>
        <v>4656.9429999999993</v>
      </c>
      <c r="S27" s="277">
        <f>'Agency North'!S27+'Agency South'!S27</f>
        <v>5839.1910000000007</v>
      </c>
      <c r="T27" s="277">
        <f>'Agency North'!T27+'Agency South'!T27</f>
        <v>4157.2150000000001</v>
      </c>
      <c r="U27" s="277">
        <f>'Agency North'!U27+'Agency South'!U27</f>
        <v>3667.2645000000002</v>
      </c>
      <c r="V27" s="15">
        <f>'Agency North'!V27+'Agency South'!V27</f>
        <v>6571.9800000000005</v>
      </c>
      <c r="W27" s="15">
        <f>'Agency North'!W27+'Agency South'!W27</f>
        <v>5757.3011999999999</v>
      </c>
      <c r="X27" s="15">
        <f>'Agency North'!X27+'Agency South'!X27</f>
        <v>7851.8760000000002</v>
      </c>
      <c r="Y27" s="96">
        <f>'Agency North'!Y27+'Agency South'!Y27</f>
        <v>14062.648000000001</v>
      </c>
      <c r="Z27" s="15">
        <f>'Agency North'!Z27+'Agency South'!Z27</f>
        <v>5015.2825930704839</v>
      </c>
      <c r="AA27" s="15">
        <f>'Agency North'!AA27+'Agency South'!AA27</f>
        <v>6550.3411658603345</v>
      </c>
      <c r="AB27" s="15">
        <f>'Agency North'!AB27+'Agency South'!AB27</f>
        <v>15619.36741518541</v>
      </c>
      <c r="AC27" s="15">
        <f>'Agency North'!AC27+'Agency South'!AC27</f>
        <v>16029.646760284899</v>
      </c>
      <c r="AD27" s="15">
        <f>'Agency North'!AD27+'Agency South'!AD27</f>
        <v>17713.834814999289</v>
      </c>
      <c r="AE27" s="15">
        <f>'Agency North'!AE27+'Agency South'!AE27</f>
        <v>18759.093572269041</v>
      </c>
      <c r="AF27" s="15">
        <f>'Agency North'!AF27+'Agency South'!AF27</f>
        <v>14937.345151644175</v>
      </c>
      <c r="AG27" s="15">
        <f>'Agency North'!AG27+'Agency South'!AG27</f>
        <v>13476.762395608868</v>
      </c>
      <c r="AH27" s="15">
        <f>'Agency North'!AH27+'Agency South'!AH27</f>
        <v>13927.447820310477</v>
      </c>
      <c r="AI27" s="15">
        <f>'Agency North'!AI27+'Agency South'!AI27</f>
        <v>12781.727585103827</v>
      </c>
      <c r="AJ27" s="15">
        <f>'Agency North'!AJ27+'Agency South'!AJ27</f>
        <v>14006.377281134186</v>
      </c>
      <c r="AK27" s="96">
        <f>'Agency North'!AK27+'Agency South'!AK27</f>
        <v>17009.198136581479</v>
      </c>
      <c r="AL27" s="15">
        <f>'Agency North'!AL27+'Agency South'!AL27</f>
        <v>8272.350109881143</v>
      </c>
      <c r="AM27" s="15">
        <f>'Agency North'!AM27+'Agency South'!AM27</f>
        <v>9833.4297620407669</v>
      </c>
      <c r="AN27" s="15">
        <f>'Agency North'!AN27+'Agency South'!AN27</f>
        <v>20803.587132494606</v>
      </c>
      <c r="AO27" s="15">
        <f>'Agency North'!AO27+'Agency South'!AO27</f>
        <v>19850.679863037571</v>
      </c>
      <c r="AP27" s="15">
        <f>'Agency North'!AP27+'Agency South'!AP27</f>
        <v>21601.254631504911</v>
      </c>
      <c r="AQ27" s="15">
        <f>'Agency North'!AQ27+'Agency South'!AQ27</f>
        <v>23323.717317334413</v>
      </c>
      <c r="AR27" s="15">
        <f>'Agency North'!AR27+'Agency South'!AR27</f>
        <v>19208.110475126618</v>
      </c>
      <c r="AS27" s="15">
        <f>'Agency North'!AS27+'Agency South'!AS27</f>
        <v>17456.830519350722</v>
      </c>
      <c r="AT27" s="15">
        <f>'Agency North'!AT27+'Agency South'!AT27</f>
        <v>19310.132307931977</v>
      </c>
      <c r="AU27" s="15">
        <f>'Agency North'!AU27+'Agency South'!AU27</f>
        <v>18360.941951497993</v>
      </c>
      <c r="AV27" s="15">
        <f>'Agency North'!AV27+'Agency South'!AV27</f>
        <v>20290.364267870376</v>
      </c>
      <c r="AW27" s="96">
        <f>'Agency North'!AW27+'Agency South'!AW27</f>
        <v>22698.953432544062</v>
      </c>
      <c r="AX27" s="15">
        <f>'Agency North'!AX27+'Agency South'!AX27</f>
        <v>11281.295381416763</v>
      </c>
      <c r="AY27" s="15">
        <f>'Agency North'!AY27+'Agency South'!AY27</f>
        <v>13240.417102378367</v>
      </c>
      <c r="AZ27" s="15">
        <f>'Agency North'!AZ27+'Agency South'!AZ27</f>
        <v>28246.032689274936</v>
      </c>
      <c r="BA27" s="15">
        <f>'Agency North'!BA27+'Agency South'!BA27</f>
        <v>26105.215652694198</v>
      </c>
      <c r="BB27" s="15">
        <f>'Agency North'!BB27+'Agency South'!BB27</f>
        <v>28499.458676367889</v>
      </c>
      <c r="BC27" s="15">
        <f>'Agency North'!BC27+'Agency South'!BC27</f>
        <v>30470.807814737906</v>
      </c>
      <c r="BD27" s="15">
        <f>'Agency North'!BD27+'Agency South'!BD27</f>
        <v>25010.419425492692</v>
      </c>
      <c r="BE27" s="15">
        <f>'Agency North'!BE27+'Agency South'!BE27</f>
        <v>22875.82747860298</v>
      </c>
      <c r="BF27" s="15">
        <f>'Agency North'!BF27+'Agency South'!BF27</f>
        <v>26290.46527689253</v>
      </c>
      <c r="BG27" s="15">
        <f>'Agency North'!BG27+'Agency South'!BG27</f>
        <v>26558.062931694774</v>
      </c>
      <c r="BH27" s="15">
        <f>'Agency North'!BH27+'Agency South'!BH27</f>
        <v>29777.140840612727</v>
      </c>
      <c r="BI27" s="96">
        <f>'Agency North'!BI27+'Agency South'!BI27</f>
        <v>33513.39237638023</v>
      </c>
      <c r="BJ27" s="15">
        <f>'Agency North'!BJ27+'Agency South'!BJ27</f>
        <v>16225.226645390783</v>
      </c>
      <c r="BK27" s="15">
        <f>'Agency North'!BK27+'Agency South'!BK27</f>
        <v>18896.17027899899</v>
      </c>
      <c r="BL27" s="15">
        <f>'Agency North'!BL27+'Agency South'!BL27</f>
        <v>39540.173845636615</v>
      </c>
      <c r="BM27" s="15">
        <f>'Agency North'!BM27+'Agency South'!BM27</f>
        <v>37787.543413114108</v>
      </c>
      <c r="BN27" s="15">
        <f>'Agency North'!BN27+'Agency South'!BN27</f>
        <v>40984.084879911519</v>
      </c>
      <c r="BO27" s="15">
        <f>'Agency North'!BO27+'Agency South'!BO27</f>
        <v>43285.100407646925</v>
      </c>
      <c r="BP27" s="15">
        <f>'Agency North'!BP27+'Agency South'!BP27</f>
        <v>35396.148504444318</v>
      </c>
      <c r="BQ27" s="15">
        <f>'Agency North'!BQ27+'Agency South'!BQ27</f>
        <v>32097.205621182322</v>
      </c>
      <c r="BR27" s="15">
        <f>'Agency North'!BR27+'Agency South'!BR27</f>
        <v>35926.086616480403</v>
      </c>
      <c r="BS27" s="15">
        <f>'Agency North'!BS27+'Agency South'!BS27</f>
        <v>35124.348367962055</v>
      </c>
      <c r="BT27" s="15">
        <f>'Agency North'!BT27+'Agency South'!BT27</f>
        <v>38764.786441951946</v>
      </c>
      <c r="BU27" s="96">
        <f>'Agency North'!BU27+'Agency South'!BU27</f>
        <v>43247.838373865714</v>
      </c>
      <c r="BV27" s="15">
        <f>'Agency North'!BV27+'Agency South'!BV27</f>
        <v>21440.064870503604</v>
      </c>
      <c r="BW27" s="15">
        <f>'Agency North'!BW27+'Agency South'!BW27</f>
        <v>24721.828396800589</v>
      </c>
      <c r="BX27" s="15">
        <f>'Agency North'!BX27+'Agency South'!BX27</f>
        <v>51341.933514381759</v>
      </c>
      <c r="BY27" s="15">
        <f>'Agency North'!BY27+'Agency South'!BY27</f>
        <v>48618.151989724123</v>
      </c>
      <c r="BZ27" s="15">
        <f>'Agency North'!BZ27+'Agency South'!BZ27</f>
        <v>52217.119940257857</v>
      </c>
      <c r="CA27" s="15">
        <f>'Agency North'!CA27+'Agency South'!CA27</f>
        <v>54840.773350580203</v>
      </c>
      <c r="CB27" s="15">
        <f>'Agency North'!CB27+'Agency South'!CB27</f>
        <v>44807.214633121381</v>
      </c>
      <c r="CC27" s="15">
        <f>'Agency North'!CC27+'Agency South'!CC27</f>
        <v>40893.803669480483</v>
      </c>
      <c r="CD27" s="15">
        <f>'Agency North'!CD27+'Agency South'!CD27</f>
        <v>46066.094071138665</v>
      </c>
      <c r="CE27" s="15">
        <f>'Agency North'!CE27+'Agency South'!CE27</f>
        <v>45480.840179950465</v>
      </c>
      <c r="CF27" s="15">
        <f>'Agency North'!CF27+'Agency South'!CF27</f>
        <v>50752.436546988443</v>
      </c>
      <c r="CG27" s="96">
        <f>'Agency North'!CG27+'Agency South'!CG27</f>
        <v>57144.465874701273</v>
      </c>
      <c r="CH27" s="15">
        <f>'Agency North'!CH27+'Agency South'!CH27</f>
        <v>27821.106556991221</v>
      </c>
      <c r="CI27" s="15">
        <f>'Agency North'!CI27+'Agency South'!CI27</f>
        <v>32119.784729381325</v>
      </c>
      <c r="CJ27" s="15">
        <f>'Agency North'!CJ27+'Agency South'!CJ27</f>
        <v>66878.38992383756</v>
      </c>
      <c r="CK27" s="15">
        <f>'Agency North'!CK27+'Agency South'!CK27</f>
        <v>63599.355567400431</v>
      </c>
      <c r="CL27" s="15">
        <f>'Agency North'!CL27+'Agency South'!CL27</f>
        <v>68559.682522449017</v>
      </c>
      <c r="CM27" s="15">
        <f>'Agency North'!CM27+'Agency South'!CM27</f>
        <v>72195.012179911981</v>
      </c>
      <c r="CN27" s="15">
        <f>'Agency North'!CN27+'Agency South'!CN27</f>
        <v>59020.553719995674</v>
      </c>
      <c r="CO27" s="15">
        <f>'Agency North'!CO27+'Agency South'!CO27</f>
        <v>53890.668581546153</v>
      </c>
      <c r="CP27" s="15">
        <f>'Agency North'!CP27+'Agency South'!CP27</f>
        <v>60696.152965479065</v>
      </c>
      <c r="CQ27" s="15">
        <f>'Agency North'!CQ27+'Agency South'!CQ27</f>
        <v>60433.974881945789</v>
      </c>
      <c r="CR27" s="15">
        <f>'Agency North'!CR27+'Agency South'!CR27</f>
        <v>67972.02250811804</v>
      </c>
      <c r="CS27" s="96">
        <f>'Agency North'!CS27+'Agency South'!CS27</f>
        <v>76507.415971722017</v>
      </c>
    </row>
    <row r="28" spans="1:97" s="15" customFormat="1" x14ac:dyDescent="0.25">
      <c r="A28" s="15" t="s">
        <v>2</v>
      </c>
      <c r="B28" s="15">
        <f>'Agency North'!B28+'Agency South'!B28</f>
        <v>370.36799999999999</v>
      </c>
      <c r="C28" s="15">
        <f>'Agency North'!C28+'Agency South'!C28</f>
        <v>383.92399999999998</v>
      </c>
      <c r="D28" s="15">
        <f>'Agency North'!D28+'Agency South'!D28</f>
        <v>652.58399999999995</v>
      </c>
      <c r="E28" s="15">
        <f>'Agency North'!E28+'Agency South'!E28</f>
        <v>435.28000000000003</v>
      </c>
      <c r="F28" s="15">
        <f>'Agency North'!F28+'Agency South'!F28</f>
        <v>488.78949999999998</v>
      </c>
      <c r="G28" s="15">
        <f>'Agency North'!G28+'Agency South'!G28</f>
        <v>1118.5895</v>
      </c>
      <c r="H28" s="15">
        <f>'Agency North'!H28+'Agency South'!H28</f>
        <v>1025.4450000000002</v>
      </c>
      <c r="I28" s="15">
        <f>'Agency North'!I28+'Agency South'!I28</f>
        <v>1095.4749999999999</v>
      </c>
      <c r="J28" s="15">
        <f>'Agency North'!J28+'Agency South'!J28</f>
        <v>5113.8140000000003</v>
      </c>
      <c r="K28" s="15">
        <f>'Agency North'!K28+'Agency South'!K28</f>
        <v>-761.30449999999996</v>
      </c>
      <c r="L28" s="15">
        <f>'Agency North'!L28+'Agency South'!L28</f>
        <v>4491.8275000000003</v>
      </c>
      <c r="M28" s="96">
        <f>'Agency North'!M28+'Agency South'!M28</f>
        <v>6641.0084999999899</v>
      </c>
      <c r="N28" s="277">
        <f>'Agency North'!N28+'Agency South'!N28</f>
        <v>1390.241</v>
      </c>
      <c r="O28" s="277">
        <f>'Agency North'!O28+'Agency South'!O28</f>
        <v>2245.1</v>
      </c>
      <c r="P28" s="277">
        <f>'Agency North'!P28+'Agency South'!P28</f>
        <v>3288.703</v>
      </c>
      <c r="Q28" s="277">
        <f>'Agency North'!Q28+'Agency South'!Q28</f>
        <v>1626.6079999999999</v>
      </c>
      <c r="R28" s="277">
        <f>'Agency North'!R28+'Agency South'!R28</f>
        <v>2680.299</v>
      </c>
      <c r="S28" s="277">
        <f>'Agency North'!S28+'Agency South'!S28</f>
        <v>4180.3064999999997</v>
      </c>
      <c r="T28" s="277">
        <f>'Agency North'!T28+'Agency South'!T28</f>
        <v>2403.6120000000001</v>
      </c>
      <c r="U28" s="277">
        <f>'Agency North'!U28+'Agency South'!U28</f>
        <v>3551.4490000000005</v>
      </c>
      <c r="V28" s="15">
        <f>'Agency North'!V28+'Agency South'!V28</f>
        <v>5548.5779999999995</v>
      </c>
      <c r="W28" s="15">
        <f>'Agency North'!W28+'Agency South'!W28</f>
        <v>5039.8664399999998</v>
      </c>
      <c r="X28" s="15">
        <f>'Agency North'!X28+'Agency South'!X28</f>
        <v>6606.7866000000004</v>
      </c>
      <c r="Y28" s="96">
        <f>'Agency North'!Y28+'Agency South'!Y28</f>
        <v>8641.9672500000015</v>
      </c>
      <c r="Z28" s="15">
        <f>'Agency North'!Z28+'Agency South'!Z28</f>
        <v>2994.1777377790968</v>
      </c>
      <c r="AA28" s="15">
        <f>'Agency North'!AA28+'Agency South'!AA28</f>
        <v>2699.8439422204028</v>
      </c>
      <c r="AB28" s="15">
        <f>'Agency North'!AB28+'Agency South'!AB28</f>
        <v>6541.3112198846811</v>
      </c>
      <c r="AC28" s="15">
        <f>'Agency North'!AC28+'Agency South'!AC28</f>
        <v>6192.4966428388834</v>
      </c>
      <c r="AD28" s="15">
        <f>'Agency North'!AD28+'Agency South'!AD28</f>
        <v>7468.2276617532552</v>
      </c>
      <c r="AE28" s="15">
        <f>'Agency North'!AE28+'Agency South'!AE28</f>
        <v>8811.654205507286</v>
      </c>
      <c r="AF28" s="15">
        <f>'Agency North'!AF28+'Agency South'!AF28</f>
        <v>8792.1102368766515</v>
      </c>
      <c r="AG28" s="15">
        <f>'Agency North'!AG28+'Agency South'!AG28</f>
        <v>11106.36486312936</v>
      </c>
      <c r="AH28" s="15">
        <f>'Agency North'!AH28+'Agency South'!AH28</f>
        <v>13976.424460943974</v>
      </c>
      <c r="AI28" s="15">
        <f>'Agency North'!AI28+'Agency South'!AI28</f>
        <v>14269.101542544931</v>
      </c>
      <c r="AJ28" s="15">
        <f>'Agency North'!AJ28+'Agency South'!AJ28</f>
        <v>16880.639724599463</v>
      </c>
      <c r="AK28" s="96">
        <f>'Agency North'!AK28+'Agency South'!AK28</f>
        <v>19349.120218713037</v>
      </c>
      <c r="AL28" s="15">
        <f>'Agency North'!AL28+'Agency South'!AL28</f>
        <v>7568.8591820663642</v>
      </c>
      <c r="AM28" s="15">
        <f>'Agency North'!AM28+'Agency South'!AM28</f>
        <v>6273.8260984907274</v>
      </c>
      <c r="AN28" s="15">
        <f>'Agency North'!AN28+'Agency South'!AN28</f>
        <v>12693.520457530052</v>
      </c>
      <c r="AO28" s="15">
        <f>'Agency North'!AO28+'Agency South'!AO28</f>
        <v>12051.963889434379</v>
      </c>
      <c r="AP28" s="15">
        <f>'Agency North'!AP28+'Agency South'!AP28</f>
        <v>13405.872275738368</v>
      </c>
      <c r="AQ28" s="15">
        <f>'Agency North'!AQ28+'Agency South'!AQ28</f>
        <v>14604.843681096369</v>
      </c>
      <c r="AR28" s="15">
        <f>'Agency North'!AR28+'Agency South'!AR28</f>
        <v>13319.441146769223</v>
      </c>
      <c r="AS28" s="15">
        <f>'Agency North'!AS28+'Agency South'!AS28</f>
        <v>16267.140139206553</v>
      </c>
      <c r="AT28" s="15">
        <f>'Agency North'!AT28+'Agency South'!AT28</f>
        <v>19666.372233413764</v>
      </c>
      <c r="AU28" s="15">
        <f>'Agency North'!AU28+'Agency South'!AU28</f>
        <v>18773.649077888273</v>
      </c>
      <c r="AV28" s="15">
        <f>'Agency North'!AV28+'Agency South'!AV28</f>
        <v>20811.755561348979</v>
      </c>
      <c r="AW28" s="96">
        <f>'Agency North'!AW28+'Agency South'!AW28</f>
        <v>22878.63481833243</v>
      </c>
      <c r="AX28" s="15">
        <f>'Agency North'!AX28+'Agency South'!AX28</f>
        <v>10511.549451405988</v>
      </c>
      <c r="AY28" s="15">
        <f>'Agency North'!AY28+'Agency South'!AY28</f>
        <v>8733.9249638158672</v>
      </c>
      <c r="AZ28" s="15">
        <f>'Agency North'!AZ28+'Agency South'!AZ28</f>
        <v>18662.438518735238</v>
      </c>
      <c r="BA28" s="15">
        <f>'Agency North'!BA28+'Agency South'!BA28</f>
        <v>17429.669325168041</v>
      </c>
      <c r="BB28" s="15">
        <f>'Agency North'!BB28+'Agency South'!BB28</f>
        <v>20184.086023748299</v>
      </c>
      <c r="BC28" s="15">
        <f>'Agency North'!BC28+'Agency South'!BC28</f>
        <v>21741.067534143691</v>
      </c>
      <c r="BD28" s="15">
        <f>'Agency North'!BD28+'Agency South'!BD28</f>
        <v>20034.367944794227</v>
      </c>
      <c r="BE28" s="15">
        <f>'Agency North'!BE28+'Agency South'!BE28</f>
        <v>24376.112512038533</v>
      </c>
      <c r="BF28" s="15">
        <f>'Agency North'!BF28+'Agency South'!BF28</f>
        <v>28923.606654047391</v>
      </c>
      <c r="BG28" s="15">
        <f>'Agency North'!BG28+'Agency South'!BG28</f>
        <v>27006.896202578944</v>
      </c>
      <c r="BH28" s="15">
        <f>'Agency North'!BH28+'Agency South'!BH28</f>
        <v>29531.060047071187</v>
      </c>
      <c r="BI28" s="96">
        <f>'Agency North'!BI28+'Agency South'!BI28</f>
        <v>31610.820659644345</v>
      </c>
      <c r="BJ28" s="15">
        <f>'Agency North'!BJ28+'Agency South'!BJ28</f>
        <v>13935.669914978276</v>
      </c>
      <c r="BK28" s="15">
        <f>'Agency North'!BK28+'Agency South'!BK28</f>
        <v>11446.81560452082</v>
      </c>
      <c r="BL28" s="15">
        <f>'Agency North'!BL28+'Agency South'!BL28</f>
        <v>24266.098569330316</v>
      </c>
      <c r="BM28" s="15">
        <f>'Agency North'!BM28+'Agency South'!BM28</f>
        <v>23228.162333415872</v>
      </c>
      <c r="BN28" s="15">
        <f>'Agency North'!BN28+'Agency South'!BN28</f>
        <v>26635.779975923306</v>
      </c>
      <c r="BO28" s="15">
        <f>'Agency North'!BO28+'Agency South'!BO28</f>
        <v>28424.29527622613</v>
      </c>
      <c r="BP28" s="15">
        <f>'Agency North'!BP28+'Agency South'!BP28</f>
        <v>27197.77868736197</v>
      </c>
      <c r="BQ28" s="15">
        <f>'Agency North'!BQ28+'Agency South'!BQ28</f>
        <v>33027.937859352991</v>
      </c>
      <c r="BR28" s="15">
        <f>'Agency North'!BR28+'Agency South'!BR28</f>
        <v>39333.276837389851</v>
      </c>
      <c r="BS28" s="15">
        <f>'Agency North'!BS28+'Agency South'!BS28</f>
        <v>37000.307255597203</v>
      </c>
      <c r="BT28" s="15">
        <f>'Agency North'!BT28+'Agency South'!BT28</f>
        <v>39901.172148584592</v>
      </c>
      <c r="BU28" s="96">
        <f>'Agency North'!BU28+'Agency South'!BU28</f>
        <v>42828.608048169066</v>
      </c>
      <c r="BV28" s="15">
        <f>'Agency North'!BV28+'Agency South'!BV28</f>
        <v>19275.836393983067</v>
      </c>
      <c r="BW28" s="15">
        <f>'Agency North'!BW28+'Agency South'!BW28</f>
        <v>15580.904795005878</v>
      </c>
      <c r="BX28" s="15">
        <f>'Agency North'!BX28+'Agency South'!BX28</f>
        <v>32972.250657384589</v>
      </c>
      <c r="BY28" s="15">
        <f>'Agency North'!BY28+'Agency South'!BY28</f>
        <v>31547.882677273905</v>
      </c>
      <c r="BZ28" s="15">
        <f>'Agency North'!BZ28+'Agency South'!BZ28</f>
        <v>35413.886937074596</v>
      </c>
      <c r="CA28" s="15">
        <f>'Agency North'!CA28+'Agency South'!CA28</f>
        <v>37349.554772072333</v>
      </c>
      <c r="CB28" s="15">
        <f>'Agency North'!CB28+'Agency South'!CB28</f>
        <v>35263.329502752349</v>
      </c>
      <c r="CC28" s="15">
        <f>'Agency North'!CC28+'Agency South'!CC28</f>
        <v>43100.562922453311</v>
      </c>
      <c r="CD28" s="15">
        <f>'Agency North'!CD28+'Agency South'!CD28</f>
        <v>50904.747962328132</v>
      </c>
      <c r="CE28" s="15">
        <f>'Agency North'!CE28+'Agency South'!CE28</f>
        <v>47457.226452460141</v>
      </c>
      <c r="CF28" s="15">
        <f>'Agency North'!CF28+'Agency South'!CF28</f>
        <v>51088.725349668472</v>
      </c>
      <c r="CG28" s="96">
        <f>'Agency North'!CG28+'Agency South'!CG28</f>
        <v>54267.900524221448</v>
      </c>
      <c r="CH28" s="15">
        <f>'Agency North'!CH28+'Agency South'!CH28</f>
        <v>23749.938278961265</v>
      </c>
      <c r="CI28" s="15">
        <f>'Agency North'!CI28+'Agency South'!CI28</f>
        <v>19109.259528904928</v>
      </c>
      <c r="CJ28" s="15">
        <f>'Agency North'!CJ28+'Agency South'!CJ28</f>
        <v>40486.19570293455</v>
      </c>
      <c r="CK28" s="15">
        <f>'Agency North'!CK28+'Agency South'!CK28</f>
        <v>39030.689916598116</v>
      </c>
      <c r="CL28" s="15">
        <f>'Agency North'!CL28+'Agency South'!CL28</f>
        <v>44130.186304782779</v>
      </c>
      <c r="CM28" s="15">
        <f>'Agency North'!CM28+'Agency South'!CM28</f>
        <v>46886.523724456987</v>
      </c>
      <c r="CN28" s="15">
        <f>'Agency North'!CN28+'Agency South'!CN28</f>
        <v>44852.992717809408</v>
      </c>
      <c r="CO28" s="15">
        <f>'Agency North'!CO28+'Agency South'!CO28</f>
        <v>54986.991384969595</v>
      </c>
      <c r="CP28" s="15">
        <f>'Agency North'!CP28+'Agency South'!CP28</f>
        <v>65096.91792352825</v>
      </c>
      <c r="CQ28" s="15">
        <f>'Agency North'!CQ28+'Agency South'!CQ28</f>
        <v>61807.598596758427</v>
      </c>
      <c r="CR28" s="15">
        <f>'Agency North'!CR28+'Agency South'!CR28</f>
        <v>67233.796297761597</v>
      </c>
      <c r="CS28" s="96">
        <f>'Agency North'!CS28+'Agency South'!CS28</f>
        <v>71655.038170888773</v>
      </c>
    </row>
    <row r="29" spans="1:97" s="16" customFormat="1" x14ac:dyDescent="0.25">
      <c r="A29" s="16" t="s">
        <v>3</v>
      </c>
      <c r="B29" s="16">
        <f>SUM(B22:B28)</f>
        <v>10417.638999999999</v>
      </c>
      <c r="C29" s="16">
        <f t="shared" ref="C29" si="10">SUM(C22:C28)</f>
        <v>9049.0069999999978</v>
      </c>
      <c r="D29" s="16">
        <f t="shared" ref="D29" si="11">SUM(D22:D28)</f>
        <v>19003.816999999999</v>
      </c>
      <c r="E29" s="16">
        <f t="shared" ref="E29" si="12">SUM(E22:E28)</f>
        <v>23838.465999999997</v>
      </c>
      <c r="F29" s="16">
        <f t="shared" ref="F29" si="13">SUM(F22:F28)</f>
        <v>18586.255000000001</v>
      </c>
      <c r="G29" s="16">
        <f t="shared" ref="G29" si="14">SUM(G22:G28)</f>
        <v>27305.806999999993</v>
      </c>
      <c r="H29" s="16">
        <f t="shared" ref="H29" si="15">SUM(H22:H28)</f>
        <v>29199.373999999996</v>
      </c>
      <c r="I29" s="16">
        <f t="shared" ref="I29" si="16">SUM(I22:I28)</f>
        <v>16805.392</v>
      </c>
      <c r="J29" s="16">
        <f t="shared" ref="J29" si="17">SUM(J22:J28)</f>
        <v>38876.936999999991</v>
      </c>
      <c r="K29" s="16">
        <f t="shared" ref="K29" si="18">SUM(K22:K28)</f>
        <v>25749.087999999992</v>
      </c>
      <c r="L29" s="16">
        <f t="shared" ref="L29" si="19">SUM(L22:L28)</f>
        <v>42738.083000000042</v>
      </c>
      <c r="M29" s="97">
        <f t="shared" ref="M29" si="20">SUM(M22:M28)</f>
        <v>58359.96899999999</v>
      </c>
      <c r="N29" s="281">
        <f t="shared" ref="N29" si="21">SUM(N22:N28)</f>
        <v>12838.284999999998</v>
      </c>
      <c r="O29" s="281">
        <f t="shared" ref="O29" si="22">SUM(O22:O28)</f>
        <v>13773.312999999971</v>
      </c>
      <c r="P29" s="281">
        <f t="shared" ref="P29" si="23">SUM(P22:P28)</f>
        <v>34185.045999999995</v>
      </c>
      <c r="Q29" s="281">
        <f t="shared" ref="Q29" si="24">SUM(Q22:Q28)</f>
        <v>30847.053000000011</v>
      </c>
      <c r="R29" s="281">
        <f t="shared" ref="R29" si="25">SUM(R22:R28)</f>
        <v>28153.600999999995</v>
      </c>
      <c r="S29" s="281">
        <f t="shared" ref="S29" si="26">SUM(S22:S28)</f>
        <v>42170.820000000072</v>
      </c>
      <c r="T29" s="281">
        <f t="shared" ref="T29" si="27">SUM(T22:T28)</f>
        <v>30013.258000000013</v>
      </c>
      <c r="U29" s="281">
        <f t="shared" ref="U29" si="28">SUM(U22:U28)</f>
        <v>31855.821000000029</v>
      </c>
      <c r="V29" s="16">
        <f t="shared" ref="V29" si="29">SUM(V22:V28)</f>
        <v>54694.498114321294</v>
      </c>
      <c r="W29" s="16">
        <f t="shared" ref="W29" si="30">SUM(W22:W28)</f>
        <v>50626.864356744452</v>
      </c>
      <c r="X29" s="16">
        <f t="shared" ref="X29" si="31">SUM(X22:X28)</f>
        <v>61993.298429609182</v>
      </c>
      <c r="Y29" s="97">
        <f t="shared" ref="Y29:CJ29" si="32">SUM(Y22:Y28)</f>
        <v>80325.329685155011</v>
      </c>
      <c r="Z29" s="16">
        <f t="shared" si="32"/>
        <v>21159.465884169887</v>
      </c>
      <c r="AA29" s="16">
        <f t="shared" si="32"/>
        <v>20867.642534235856</v>
      </c>
      <c r="AB29" s="16">
        <f t="shared" si="32"/>
        <v>49678.550803872859</v>
      </c>
      <c r="AC29" s="16">
        <f t="shared" si="32"/>
        <v>49306.357366960248</v>
      </c>
      <c r="AD29" s="16">
        <f t="shared" si="32"/>
        <v>57719.167284380776</v>
      </c>
      <c r="AE29" s="16">
        <f t="shared" si="32"/>
        <v>64986.347978287136</v>
      </c>
      <c r="AF29" s="16">
        <f t="shared" si="32"/>
        <v>59891.902241751806</v>
      </c>
      <c r="AG29" s="16">
        <f t="shared" si="32"/>
        <v>66554.351797741721</v>
      </c>
      <c r="AH29" s="16">
        <f t="shared" si="32"/>
        <v>74354.220299720429</v>
      </c>
      <c r="AI29" s="16">
        <f t="shared" si="32"/>
        <v>70348.989256097513</v>
      </c>
      <c r="AJ29" s="16">
        <f t="shared" si="32"/>
        <v>77982.43853511526</v>
      </c>
      <c r="AK29" s="97">
        <f t="shared" si="32"/>
        <v>87307.252311144912</v>
      </c>
      <c r="AL29" s="16">
        <f t="shared" si="32"/>
        <v>34321.297796595798</v>
      </c>
      <c r="AM29" s="16">
        <f t="shared" si="32"/>
        <v>32250.92796261872</v>
      </c>
      <c r="AN29" s="16">
        <f t="shared" si="32"/>
        <v>70684.424538215841</v>
      </c>
      <c r="AO29" s="16">
        <f t="shared" si="32"/>
        <v>70401.181392558297</v>
      </c>
      <c r="AP29" s="16">
        <f t="shared" si="32"/>
        <v>81385.213666934636</v>
      </c>
      <c r="AQ29" s="16">
        <f t="shared" si="32"/>
        <v>88189.814000671846</v>
      </c>
      <c r="AR29" s="16">
        <f t="shared" si="32"/>
        <v>82962.854586778689</v>
      </c>
      <c r="AS29" s="16">
        <f t="shared" si="32"/>
        <v>92166.847510437743</v>
      </c>
      <c r="AT29" s="16">
        <f t="shared" si="32"/>
        <v>101894.627425999</v>
      </c>
      <c r="AU29" s="16">
        <f t="shared" si="32"/>
        <v>96015.437422263494</v>
      </c>
      <c r="AV29" s="16">
        <f t="shared" si="32"/>
        <v>104828.68554601222</v>
      </c>
      <c r="AW29" s="97">
        <f t="shared" si="32"/>
        <v>112845.20900166998</v>
      </c>
      <c r="AX29" s="16">
        <f t="shared" si="32"/>
        <v>47263.622369885292</v>
      </c>
      <c r="AY29" s="16">
        <f t="shared" si="32"/>
        <v>43882.836063481911</v>
      </c>
      <c r="AZ29" s="16">
        <f t="shared" si="32"/>
        <v>100136.60504735899</v>
      </c>
      <c r="BA29" s="16">
        <f t="shared" si="32"/>
        <v>98265.176335136173</v>
      </c>
      <c r="BB29" s="16">
        <f t="shared" si="32"/>
        <v>113451.8404682462</v>
      </c>
      <c r="BC29" s="16">
        <f t="shared" si="32"/>
        <v>121633.20845398761</v>
      </c>
      <c r="BD29" s="16">
        <f t="shared" si="32"/>
        <v>115675.67310345649</v>
      </c>
      <c r="BE29" s="16">
        <f t="shared" si="32"/>
        <v>128253.26564032436</v>
      </c>
      <c r="BF29" s="16">
        <f t="shared" si="32"/>
        <v>141594.15261520579</v>
      </c>
      <c r="BG29" s="16">
        <f t="shared" si="32"/>
        <v>135169.86425313604</v>
      </c>
      <c r="BH29" s="16">
        <f t="shared" si="32"/>
        <v>146816.36621835019</v>
      </c>
      <c r="BI29" s="97">
        <f t="shared" si="32"/>
        <v>158519.15773317625</v>
      </c>
      <c r="BJ29" s="16">
        <f t="shared" si="32"/>
        <v>62906.017346450491</v>
      </c>
      <c r="BK29" s="16">
        <f t="shared" si="32"/>
        <v>58606.205861667389</v>
      </c>
      <c r="BL29" s="16">
        <f t="shared" si="32"/>
        <v>131837.47078280666</v>
      </c>
      <c r="BM29" s="16">
        <f t="shared" si="32"/>
        <v>130927.02075911182</v>
      </c>
      <c r="BN29" s="16">
        <f t="shared" si="32"/>
        <v>149857.68304294563</v>
      </c>
      <c r="BO29" s="16">
        <f t="shared" si="32"/>
        <v>158698.2168866914</v>
      </c>
      <c r="BP29" s="16">
        <f t="shared" si="32"/>
        <v>151427.29952664426</v>
      </c>
      <c r="BQ29" s="16">
        <f t="shared" si="32"/>
        <v>166400.77403503735</v>
      </c>
      <c r="BR29" s="16">
        <f t="shared" si="32"/>
        <v>183137.02266460669</v>
      </c>
      <c r="BS29" s="16">
        <f t="shared" si="32"/>
        <v>173291.11433310361</v>
      </c>
      <c r="BT29" s="16">
        <f t="shared" si="32"/>
        <v>186366.30331545442</v>
      </c>
      <c r="BU29" s="97">
        <f t="shared" si="32"/>
        <v>199889.55689179816</v>
      </c>
      <c r="BV29" s="16">
        <f t="shared" si="32"/>
        <v>81401.598139586975</v>
      </c>
      <c r="BW29" s="16">
        <f t="shared" si="32"/>
        <v>75470.280181445152</v>
      </c>
      <c r="BX29" s="16">
        <f t="shared" si="32"/>
        <v>169434.38471165992</v>
      </c>
      <c r="BY29" s="16">
        <f t="shared" si="32"/>
        <v>168467.63540539288</v>
      </c>
      <c r="BZ29" s="16">
        <f t="shared" si="32"/>
        <v>192799.16214823214</v>
      </c>
      <c r="CA29" s="16">
        <f t="shared" si="32"/>
        <v>204254.70715070594</v>
      </c>
      <c r="CB29" s="16">
        <f t="shared" si="32"/>
        <v>194993.01011496337</v>
      </c>
      <c r="CC29" s="16">
        <f t="shared" si="32"/>
        <v>216572.4955398695</v>
      </c>
      <c r="CD29" s="16">
        <f t="shared" si="32"/>
        <v>238603.77049330593</v>
      </c>
      <c r="CE29" s="16">
        <f t="shared" si="32"/>
        <v>226364.87782416897</v>
      </c>
      <c r="CF29" s="16">
        <f t="shared" si="32"/>
        <v>245014.36622881636</v>
      </c>
      <c r="CG29" s="97">
        <f t="shared" si="32"/>
        <v>263434.16988250619</v>
      </c>
      <c r="CH29" s="16">
        <f t="shared" si="32"/>
        <v>104329.76892462958</v>
      </c>
      <c r="CI29" s="16">
        <f t="shared" si="32"/>
        <v>96851.466058082238</v>
      </c>
      <c r="CJ29" s="16">
        <f t="shared" si="32"/>
        <v>217730.72621455471</v>
      </c>
      <c r="CK29" s="16">
        <f t="shared" ref="CK29:CS29" si="33">SUM(CK22:CK28)</f>
        <v>217026.59580959508</v>
      </c>
      <c r="CL29" s="16">
        <f t="shared" si="33"/>
        <v>248741.56737455723</v>
      </c>
      <c r="CM29" s="16">
        <f t="shared" si="33"/>
        <v>263956.73104074755</v>
      </c>
      <c r="CN29" s="16">
        <f t="shared" si="33"/>
        <v>252373.30016577523</v>
      </c>
      <c r="CO29" s="16">
        <f t="shared" si="33"/>
        <v>280154.88038704911</v>
      </c>
      <c r="CP29" s="16">
        <f t="shared" si="33"/>
        <v>308717.89028989204</v>
      </c>
      <c r="CQ29" s="16">
        <f t="shared" si="33"/>
        <v>296198.63401163981</v>
      </c>
      <c r="CR29" s="16">
        <f t="shared" si="33"/>
        <v>323683.35146853433</v>
      </c>
      <c r="CS29" s="97">
        <f t="shared" si="33"/>
        <v>348281.70048459002</v>
      </c>
    </row>
    <row r="30" spans="1:97" s="17" customFormat="1" x14ac:dyDescent="0.25">
      <c r="G30" s="18"/>
      <c r="H30" s="18"/>
      <c r="I30" s="18"/>
      <c r="J30" s="18"/>
      <c r="K30" s="18"/>
      <c r="L30" s="18"/>
      <c r="M30" s="121"/>
      <c r="N30" s="282"/>
      <c r="O30" s="282"/>
      <c r="P30" s="282"/>
      <c r="Q30" s="282"/>
      <c r="R30" s="282"/>
      <c r="S30" s="283"/>
      <c r="T30" s="283"/>
      <c r="U30" s="283"/>
      <c r="Y30" s="36"/>
      <c r="AK30" s="36"/>
      <c r="AW30" s="36"/>
      <c r="BI30" s="36"/>
      <c r="BU30" s="36"/>
      <c r="CG30" s="36"/>
      <c r="CS30" s="36"/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12">
        <v>12</v>
      </c>
      <c r="N31" s="274">
        <v>13</v>
      </c>
      <c r="O31" s="274">
        <v>14</v>
      </c>
      <c r="P31" s="274">
        <v>15</v>
      </c>
      <c r="Q31" s="274">
        <v>16</v>
      </c>
      <c r="R31" s="274">
        <v>17</v>
      </c>
      <c r="S31" s="274">
        <v>18</v>
      </c>
      <c r="T31" s="274">
        <v>19</v>
      </c>
      <c r="U31" s="274">
        <v>20</v>
      </c>
      <c r="V31" s="12">
        <v>21</v>
      </c>
      <c r="W31" s="12">
        <v>22</v>
      </c>
      <c r="X31" s="12">
        <v>23</v>
      </c>
      <c r="Y31" s="112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12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12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12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12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12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12">
        <v>96</v>
      </c>
    </row>
    <row r="32" spans="1:97" s="2" customFormat="1" x14ac:dyDescent="0.25">
      <c r="A32" s="2" t="s">
        <v>9</v>
      </c>
      <c r="B32" s="3">
        <f t="shared" ref="B32:BM32" si="34">B21</f>
        <v>42005</v>
      </c>
      <c r="C32" s="3">
        <f t="shared" si="34"/>
        <v>42036</v>
      </c>
      <c r="D32" s="3">
        <f t="shared" si="34"/>
        <v>42064</v>
      </c>
      <c r="E32" s="3">
        <f t="shared" si="34"/>
        <v>42095</v>
      </c>
      <c r="F32" s="3">
        <f t="shared" si="34"/>
        <v>42125</v>
      </c>
      <c r="G32" s="3">
        <f t="shared" si="34"/>
        <v>42156</v>
      </c>
      <c r="H32" s="3">
        <f t="shared" si="34"/>
        <v>42186</v>
      </c>
      <c r="I32" s="3">
        <f t="shared" si="34"/>
        <v>42217</v>
      </c>
      <c r="J32" s="3">
        <f t="shared" si="34"/>
        <v>42248</v>
      </c>
      <c r="K32" s="3">
        <f t="shared" si="34"/>
        <v>42278</v>
      </c>
      <c r="L32" s="3">
        <f t="shared" si="34"/>
        <v>42309</v>
      </c>
      <c r="M32" s="95">
        <f t="shared" si="34"/>
        <v>42339</v>
      </c>
      <c r="N32" s="284">
        <f t="shared" si="34"/>
        <v>42370</v>
      </c>
      <c r="O32" s="284">
        <f t="shared" si="34"/>
        <v>42401</v>
      </c>
      <c r="P32" s="284">
        <f t="shared" si="34"/>
        <v>42430</v>
      </c>
      <c r="Q32" s="284">
        <f t="shared" si="34"/>
        <v>42461</v>
      </c>
      <c r="R32" s="284">
        <f t="shared" si="34"/>
        <v>42491</v>
      </c>
      <c r="S32" s="284">
        <f t="shared" si="34"/>
        <v>42522</v>
      </c>
      <c r="T32" s="284">
        <f t="shared" si="34"/>
        <v>42552</v>
      </c>
      <c r="U32" s="284">
        <f t="shared" si="34"/>
        <v>42583</v>
      </c>
      <c r="V32" s="3">
        <f t="shared" si="34"/>
        <v>42614</v>
      </c>
      <c r="W32" s="3">
        <f t="shared" si="34"/>
        <v>42644</v>
      </c>
      <c r="X32" s="3">
        <f t="shared" si="34"/>
        <v>42675</v>
      </c>
      <c r="Y32" s="95">
        <f t="shared" si="34"/>
        <v>42705</v>
      </c>
      <c r="Z32" s="3">
        <f t="shared" si="34"/>
        <v>42752</v>
      </c>
      <c r="AA32" s="3">
        <f t="shared" si="34"/>
        <v>42783</v>
      </c>
      <c r="AB32" s="3">
        <f t="shared" si="34"/>
        <v>42811</v>
      </c>
      <c r="AC32" s="3">
        <f t="shared" si="34"/>
        <v>42842</v>
      </c>
      <c r="AD32" s="3">
        <f t="shared" si="34"/>
        <v>42872</v>
      </c>
      <c r="AE32" s="3">
        <f t="shared" si="34"/>
        <v>42903</v>
      </c>
      <c r="AF32" s="3">
        <f t="shared" si="34"/>
        <v>42933</v>
      </c>
      <c r="AG32" s="3">
        <f t="shared" si="34"/>
        <v>42964</v>
      </c>
      <c r="AH32" s="3">
        <f t="shared" si="34"/>
        <v>42995</v>
      </c>
      <c r="AI32" s="3">
        <f t="shared" si="34"/>
        <v>43025</v>
      </c>
      <c r="AJ32" s="3">
        <f t="shared" si="34"/>
        <v>43056</v>
      </c>
      <c r="AK32" s="95">
        <f t="shared" si="34"/>
        <v>43086</v>
      </c>
      <c r="AL32" s="3">
        <f t="shared" si="34"/>
        <v>43118</v>
      </c>
      <c r="AM32" s="3">
        <f t="shared" si="34"/>
        <v>43149</v>
      </c>
      <c r="AN32" s="3">
        <f t="shared" si="34"/>
        <v>43177</v>
      </c>
      <c r="AO32" s="3">
        <f t="shared" si="34"/>
        <v>43208</v>
      </c>
      <c r="AP32" s="3">
        <f t="shared" si="34"/>
        <v>43238</v>
      </c>
      <c r="AQ32" s="3">
        <f t="shared" si="34"/>
        <v>43269</v>
      </c>
      <c r="AR32" s="3">
        <f t="shared" si="34"/>
        <v>43299</v>
      </c>
      <c r="AS32" s="3">
        <f t="shared" si="34"/>
        <v>43330</v>
      </c>
      <c r="AT32" s="3">
        <f t="shared" si="34"/>
        <v>43361</v>
      </c>
      <c r="AU32" s="3">
        <f t="shared" si="34"/>
        <v>43391</v>
      </c>
      <c r="AV32" s="3">
        <f t="shared" si="34"/>
        <v>43422</v>
      </c>
      <c r="AW32" s="95">
        <f t="shared" si="34"/>
        <v>43452</v>
      </c>
      <c r="AX32" s="3">
        <f t="shared" si="34"/>
        <v>43483</v>
      </c>
      <c r="AY32" s="3">
        <f t="shared" si="34"/>
        <v>43514</v>
      </c>
      <c r="AZ32" s="3">
        <f t="shared" si="34"/>
        <v>43542</v>
      </c>
      <c r="BA32" s="3">
        <f t="shared" si="34"/>
        <v>43573</v>
      </c>
      <c r="BB32" s="3">
        <f t="shared" si="34"/>
        <v>43603</v>
      </c>
      <c r="BC32" s="3">
        <f t="shared" si="34"/>
        <v>43634</v>
      </c>
      <c r="BD32" s="3">
        <f t="shared" si="34"/>
        <v>43664</v>
      </c>
      <c r="BE32" s="3">
        <f t="shared" si="34"/>
        <v>43695</v>
      </c>
      <c r="BF32" s="3">
        <f t="shared" si="34"/>
        <v>43726</v>
      </c>
      <c r="BG32" s="3">
        <f t="shared" si="34"/>
        <v>43756</v>
      </c>
      <c r="BH32" s="3">
        <f t="shared" si="34"/>
        <v>43787</v>
      </c>
      <c r="BI32" s="95">
        <f t="shared" si="34"/>
        <v>43817</v>
      </c>
      <c r="BJ32" s="3">
        <f t="shared" si="34"/>
        <v>43848</v>
      </c>
      <c r="BK32" s="3">
        <f t="shared" si="34"/>
        <v>43879</v>
      </c>
      <c r="BL32" s="3">
        <f t="shared" si="34"/>
        <v>43908</v>
      </c>
      <c r="BM32" s="3">
        <f t="shared" si="34"/>
        <v>43939</v>
      </c>
      <c r="BN32" s="3">
        <f t="shared" ref="BN32:CS32" si="35">BN21</f>
        <v>43969</v>
      </c>
      <c r="BO32" s="3">
        <f t="shared" si="35"/>
        <v>44000</v>
      </c>
      <c r="BP32" s="3">
        <f t="shared" si="35"/>
        <v>44030</v>
      </c>
      <c r="BQ32" s="3">
        <f t="shared" si="35"/>
        <v>44061</v>
      </c>
      <c r="BR32" s="3">
        <f t="shared" si="35"/>
        <v>44092</v>
      </c>
      <c r="BS32" s="3">
        <f t="shared" si="35"/>
        <v>44122</v>
      </c>
      <c r="BT32" s="3">
        <f t="shared" si="35"/>
        <v>44153</v>
      </c>
      <c r="BU32" s="95">
        <f t="shared" si="35"/>
        <v>44183</v>
      </c>
      <c r="BV32" s="3">
        <f t="shared" si="35"/>
        <v>44214</v>
      </c>
      <c r="BW32" s="3">
        <f t="shared" si="35"/>
        <v>44245</v>
      </c>
      <c r="BX32" s="3">
        <f t="shared" si="35"/>
        <v>44273</v>
      </c>
      <c r="BY32" s="3">
        <f t="shared" si="35"/>
        <v>44304</v>
      </c>
      <c r="BZ32" s="3">
        <f t="shared" si="35"/>
        <v>44334</v>
      </c>
      <c r="CA32" s="3">
        <f t="shared" si="35"/>
        <v>44365</v>
      </c>
      <c r="CB32" s="3">
        <f t="shared" si="35"/>
        <v>44395</v>
      </c>
      <c r="CC32" s="3">
        <f t="shared" si="35"/>
        <v>44426</v>
      </c>
      <c r="CD32" s="3">
        <f t="shared" si="35"/>
        <v>44457</v>
      </c>
      <c r="CE32" s="3">
        <f t="shared" si="35"/>
        <v>44487</v>
      </c>
      <c r="CF32" s="3">
        <f t="shared" si="35"/>
        <v>44518</v>
      </c>
      <c r="CG32" s="95">
        <f t="shared" si="35"/>
        <v>44548</v>
      </c>
      <c r="CH32" s="3">
        <f t="shared" si="35"/>
        <v>44579</v>
      </c>
      <c r="CI32" s="3">
        <f t="shared" si="35"/>
        <v>44610</v>
      </c>
      <c r="CJ32" s="3">
        <f t="shared" si="35"/>
        <v>44638</v>
      </c>
      <c r="CK32" s="3">
        <f t="shared" si="35"/>
        <v>44669</v>
      </c>
      <c r="CL32" s="3">
        <f t="shared" si="35"/>
        <v>44699</v>
      </c>
      <c r="CM32" s="3">
        <f t="shared" si="35"/>
        <v>44730</v>
      </c>
      <c r="CN32" s="3">
        <f t="shared" si="35"/>
        <v>44760</v>
      </c>
      <c r="CO32" s="3">
        <f t="shared" si="35"/>
        <v>44791</v>
      </c>
      <c r="CP32" s="3">
        <f t="shared" si="35"/>
        <v>44822</v>
      </c>
      <c r="CQ32" s="3">
        <f t="shared" si="35"/>
        <v>44852</v>
      </c>
      <c r="CR32" s="3">
        <f t="shared" si="35"/>
        <v>44883</v>
      </c>
      <c r="CS32" s="95">
        <f t="shared" si="35"/>
        <v>44913</v>
      </c>
    </row>
    <row r="33" spans="1:97" s="15" customFormat="1" x14ac:dyDescent="0.25">
      <c r="A33" s="15" t="s">
        <v>4</v>
      </c>
      <c r="B33" s="15">
        <f>'Agency North'!B33+'Agency South'!B33</f>
        <v>52</v>
      </c>
      <c r="C33" s="15">
        <f>'Agency North'!C33+'Agency South'!C33</f>
        <v>57</v>
      </c>
      <c r="D33" s="15">
        <f>'Agency North'!D33+'Agency South'!D33</f>
        <v>63</v>
      </c>
      <c r="E33" s="15">
        <f>'Agency North'!E33+'Agency South'!E33</f>
        <v>70</v>
      </c>
      <c r="F33" s="15">
        <f>'Agency North'!F33+'Agency South'!F33</f>
        <v>71</v>
      </c>
      <c r="G33" s="15">
        <f>'Agency North'!G33+'Agency South'!G33</f>
        <v>71</v>
      </c>
      <c r="H33" s="15">
        <f>'Agency North'!H33+'Agency South'!H33</f>
        <v>76</v>
      </c>
      <c r="I33" s="15">
        <f>'Agency North'!I33+'Agency South'!I33</f>
        <v>76</v>
      </c>
      <c r="J33" s="15">
        <f>'Agency North'!J33+'Agency South'!J33</f>
        <v>77</v>
      </c>
      <c r="K33" s="15">
        <f>'Agency North'!K33+'Agency South'!K33</f>
        <v>77</v>
      </c>
      <c r="L33" s="15">
        <f>'Agency North'!L33+'Agency South'!L33</f>
        <v>73</v>
      </c>
      <c r="M33" s="96">
        <f>'Agency North'!M33+'Agency South'!M33</f>
        <v>76</v>
      </c>
      <c r="N33" s="277">
        <f>'Agency North'!N33+'Agency South'!N33</f>
        <v>117</v>
      </c>
      <c r="O33" s="277">
        <f>'Agency North'!O33+'Agency South'!O33</f>
        <v>116</v>
      </c>
      <c r="P33" s="277">
        <f>'Agency North'!P33+'Agency South'!P33</f>
        <v>118</v>
      </c>
      <c r="Q33" s="277">
        <f>'Agency North'!Q33+'Agency South'!Q33</f>
        <v>117</v>
      </c>
      <c r="R33" s="277">
        <f>'Agency North'!R33+'Agency South'!R33</f>
        <v>112</v>
      </c>
      <c r="S33" s="277">
        <f>'Agency North'!S33+'Agency South'!S33</f>
        <v>107</v>
      </c>
      <c r="T33" s="277">
        <f>'Agency North'!T33+'Agency South'!T33</f>
        <v>99</v>
      </c>
      <c r="U33" s="277">
        <f>'Agency North'!U33+'Agency South'!U33</f>
        <v>96</v>
      </c>
      <c r="V33" s="15">
        <f>'Agency North'!V33+'Agency South'!V33</f>
        <v>96</v>
      </c>
      <c r="W33" s="15">
        <f>'Agency North'!W33+'Agency South'!W33</f>
        <v>96</v>
      </c>
      <c r="X33" s="15">
        <f>'Agency North'!X33+'Agency South'!X33</f>
        <v>96</v>
      </c>
      <c r="Y33" s="96">
        <f>'Agency North'!Y33+'Agency South'!Y33</f>
        <v>96</v>
      </c>
      <c r="Z33" s="15">
        <f>'Agency North'!Z33+'Agency South'!Z33</f>
        <v>130</v>
      </c>
      <c r="AA33" s="15">
        <f>'Agency North'!AA33+'Agency South'!AA33</f>
        <v>130</v>
      </c>
      <c r="AB33" s="15">
        <f>'Agency North'!AB33+'Agency South'!AB33</f>
        <v>130</v>
      </c>
      <c r="AC33" s="15">
        <f>'Agency North'!AC33+'Agency South'!AC33</f>
        <v>130</v>
      </c>
      <c r="AD33" s="15">
        <f>'Agency North'!AD33+'Agency South'!AD33</f>
        <v>130</v>
      </c>
      <c r="AE33" s="15">
        <f>'Agency North'!AE33+'Agency South'!AE33</f>
        <v>130</v>
      </c>
      <c r="AF33" s="15">
        <f>'Agency North'!AF33+'Agency South'!AF33</f>
        <v>130</v>
      </c>
      <c r="AG33" s="15">
        <f>'Agency North'!AG33+'Agency South'!AG33</f>
        <v>130</v>
      </c>
      <c r="AH33" s="15">
        <f>'Agency North'!AH33+'Agency South'!AH33</f>
        <v>130</v>
      </c>
      <c r="AI33" s="15">
        <f>'Agency North'!AI33+'Agency South'!AI33</f>
        <v>130</v>
      </c>
      <c r="AJ33" s="15">
        <f>'Agency North'!AJ33+'Agency South'!AJ33</f>
        <v>130</v>
      </c>
      <c r="AK33" s="96">
        <f>'Agency North'!AK33+'Agency South'!AK33</f>
        <v>130</v>
      </c>
      <c r="AL33" s="15">
        <f>'Agency North'!AL33+'Agency South'!AL33</f>
        <v>170</v>
      </c>
      <c r="AM33" s="15">
        <f>'Agency North'!AM33+'Agency South'!AM33</f>
        <v>170</v>
      </c>
      <c r="AN33" s="15">
        <f>'Agency North'!AN33+'Agency South'!AN33</f>
        <v>170</v>
      </c>
      <c r="AO33" s="15">
        <f>'Agency North'!AO33+'Agency South'!AO33</f>
        <v>170</v>
      </c>
      <c r="AP33" s="15">
        <f>'Agency North'!AP33+'Agency South'!AP33</f>
        <v>170</v>
      </c>
      <c r="AQ33" s="15">
        <f>'Agency North'!AQ33+'Agency South'!AQ33</f>
        <v>170</v>
      </c>
      <c r="AR33" s="15">
        <f>'Agency North'!AR33+'Agency South'!AR33</f>
        <v>170</v>
      </c>
      <c r="AS33" s="15">
        <f>'Agency North'!AS33+'Agency South'!AS33</f>
        <v>170</v>
      </c>
      <c r="AT33" s="15">
        <f>'Agency North'!AT33+'Agency South'!AT33</f>
        <v>170</v>
      </c>
      <c r="AU33" s="15">
        <f>'Agency North'!AU33+'Agency South'!AU33</f>
        <v>170</v>
      </c>
      <c r="AV33" s="15">
        <f>'Agency North'!AV33+'Agency South'!AV33</f>
        <v>170</v>
      </c>
      <c r="AW33" s="96">
        <f>'Agency North'!AW33+'Agency South'!AW33</f>
        <v>170</v>
      </c>
      <c r="AX33" s="15">
        <f>'Agency North'!AX33+'Agency South'!AX33</f>
        <v>210</v>
      </c>
      <c r="AY33" s="15">
        <f>'Agency North'!AY33+'Agency South'!AY33</f>
        <v>210</v>
      </c>
      <c r="AZ33" s="15">
        <f>'Agency North'!AZ33+'Agency South'!AZ33</f>
        <v>210</v>
      </c>
      <c r="BA33" s="15">
        <f>'Agency North'!BA33+'Agency South'!BA33</f>
        <v>210</v>
      </c>
      <c r="BB33" s="15">
        <f>'Agency North'!BB33+'Agency South'!BB33</f>
        <v>210</v>
      </c>
      <c r="BC33" s="15">
        <f>'Agency North'!BC33+'Agency South'!BC33</f>
        <v>210</v>
      </c>
      <c r="BD33" s="15">
        <f>'Agency North'!BD33+'Agency South'!BD33</f>
        <v>210</v>
      </c>
      <c r="BE33" s="15">
        <f>'Agency North'!BE33+'Agency South'!BE33</f>
        <v>210</v>
      </c>
      <c r="BF33" s="15">
        <f>'Agency North'!BF33+'Agency South'!BF33</f>
        <v>210</v>
      </c>
      <c r="BG33" s="15">
        <f>'Agency North'!BG33+'Agency South'!BG33</f>
        <v>210</v>
      </c>
      <c r="BH33" s="15">
        <f>'Agency North'!BH33+'Agency South'!BH33</f>
        <v>210</v>
      </c>
      <c r="BI33" s="96">
        <f>'Agency North'!BI33+'Agency South'!BI33</f>
        <v>210</v>
      </c>
      <c r="BJ33" s="15">
        <f>'Agency North'!BJ33+'Agency South'!BJ33</f>
        <v>250</v>
      </c>
      <c r="BK33" s="15">
        <f>'Agency North'!BK33+'Agency South'!BK33</f>
        <v>250</v>
      </c>
      <c r="BL33" s="15">
        <f>'Agency North'!BL33+'Agency South'!BL33</f>
        <v>250</v>
      </c>
      <c r="BM33" s="15">
        <f>'Agency North'!BM33+'Agency South'!BM33</f>
        <v>250</v>
      </c>
      <c r="BN33" s="15">
        <f>'Agency North'!BN33+'Agency South'!BN33</f>
        <v>250</v>
      </c>
      <c r="BO33" s="15">
        <f>'Agency North'!BO33+'Agency South'!BO33</f>
        <v>250</v>
      </c>
      <c r="BP33" s="15">
        <f>'Agency North'!BP33+'Agency South'!BP33</f>
        <v>250</v>
      </c>
      <c r="BQ33" s="15">
        <f>'Agency North'!BQ33+'Agency South'!BQ33</f>
        <v>250</v>
      </c>
      <c r="BR33" s="15">
        <f>'Agency North'!BR33+'Agency South'!BR33</f>
        <v>250</v>
      </c>
      <c r="BS33" s="15">
        <f>'Agency North'!BS33+'Agency South'!BS33</f>
        <v>250</v>
      </c>
      <c r="BT33" s="15">
        <f>'Agency North'!BT33+'Agency South'!BT33</f>
        <v>250</v>
      </c>
      <c r="BU33" s="96">
        <f>'Agency North'!BU33+'Agency South'!BU33</f>
        <v>250</v>
      </c>
      <c r="BV33" s="15">
        <f>'Agency North'!BV33+'Agency South'!BV33</f>
        <v>290</v>
      </c>
      <c r="BW33" s="15">
        <f>'Agency North'!BW33+'Agency South'!BW33</f>
        <v>290</v>
      </c>
      <c r="BX33" s="15">
        <f>'Agency North'!BX33+'Agency South'!BX33</f>
        <v>290</v>
      </c>
      <c r="BY33" s="15">
        <f>'Agency North'!BY33+'Agency South'!BY33</f>
        <v>290</v>
      </c>
      <c r="BZ33" s="15">
        <f>'Agency North'!BZ33+'Agency South'!BZ33</f>
        <v>290</v>
      </c>
      <c r="CA33" s="15">
        <f>'Agency North'!CA33+'Agency South'!CA33</f>
        <v>290</v>
      </c>
      <c r="CB33" s="15">
        <f>'Agency North'!CB33+'Agency South'!CB33</f>
        <v>290</v>
      </c>
      <c r="CC33" s="15">
        <f>'Agency North'!CC33+'Agency South'!CC33</f>
        <v>290</v>
      </c>
      <c r="CD33" s="15">
        <f>'Agency North'!CD33+'Agency South'!CD33</f>
        <v>290</v>
      </c>
      <c r="CE33" s="15">
        <f>'Agency North'!CE33+'Agency South'!CE33</f>
        <v>290</v>
      </c>
      <c r="CF33" s="15">
        <f>'Agency North'!CF33+'Agency South'!CF33</f>
        <v>290</v>
      </c>
      <c r="CG33" s="96">
        <f>'Agency North'!CG33+'Agency South'!CG33</f>
        <v>290</v>
      </c>
      <c r="CH33" s="15">
        <f>'Agency North'!CH33+'Agency South'!CH33</f>
        <v>330</v>
      </c>
      <c r="CI33" s="15">
        <f>'Agency North'!CI33+'Agency South'!CI33</f>
        <v>330</v>
      </c>
      <c r="CJ33" s="15">
        <f>'Agency North'!CJ33+'Agency South'!CJ33</f>
        <v>330</v>
      </c>
      <c r="CK33" s="15">
        <f>'Agency North'!CK33+'Agency South'!CK33</f>
        <v>330</v>
      </c>
      <c r="CL33" s="15">
        <f>'Agency North'!CL33+'Agency South'!CL33</f>
        <v>330</v>
      </c>
      <c r="CM33" s="15">
        <f>'Agency North'!CM33+'Agency South'!CM33</f>
        <v>330</v>
      </c>
      <c r="CN33" s="15">
        <f>'Agency North'!CN33+'Agency South'!CN33</f>
        <v>330</v>
      </c>
      <c r="CO33" s="15">
        <f>'Agency North'!CO33+'Agency South'!CO33</f>
        <v>330</v>
      </c>
      <c r="CP33" s="15">
        <f>'Agency North'!CP33+'Agency South'!CP33</f>
        <v>330</v>
      </c>
      <c r="CQ33" s="15">
        <f>'Agency North'!CQ33+'Agency South'!CQ33</f>
        <v>330</v>
      </c>
      <c r="CR33" s="15">
        <f>'Agency North'!CR33+'Agency South'!CR33</f>
        <v>330</v>
      </c>
      <c r="CS33" s="96">
        <f>'Agency North'!CS33+'Agency South'!CS33</f>
        <v>330</v>
      </c>
    </row>
    <row r="34" spans="1:97" s="15" customFormat="1" x14ac:dyDescent="0.25">
      <c r="A34" s="15" t="s">
        <v>5</v>
      </c>
      <c r="B34" s="15">
        <f>'Agency North'!B34+'Agency South'!B34</f>
        <v>434</v>
      </c>
      <c r="C34" s="15">
        <f>'Agency North'!C34+'Agency South'!C34</f>
        <v>211</v>
      </c>
      <c r="D34" s="15">
        <f>'Agency North'!D34+'Agency South'!D34</f>
        <v>452</v>
      </c>
      <c r="E34" s="15">
        <f>'Agency North'!E34+'Agency South'!E34</f>
        <v>580</v>
      </c>
      <c r="F34" s="15">
        <f>'Agency North'!F34+'Agency South'!F34</f>
        <v>470</v>
      </c>
      <c r="G34" s="15">
        <f>'Agency North'!G34+'Agency South'!G34</f>
        <v>502</v>
      </c>
      <c r="H34" s="15">
        <f>'Agency North'!H34+'Agency South'!H34</f>
        <v>498</v>
      </c>
      <c r="I34" s="15">
        <f>'Agency North'!I34+'Agency South'!I34</f>
        <v>488</v>
      </c>
      <c r="J34" s="15">
        <f>'Agency North'!J34+'Agency South'!J34</f>
        <v>574</v>
      </c>
      <c r="K34" s="15">
        <f>'Agency North'!K34+'Agency South'!K34</f>
        <v>464</v>
      </c>
      <c r="L34" s="15">
        <f>'Agency North'!L34+'Agency South'!L34</f>
        <v>805</v>
      </c>
      <c r="M34" s="96">
        <f>'Agency North'!M34+'Agency South'!M34</f>
        <v>592</v>
      </c>
      <c r="N34" s="277">
        <f>'Agency North'!N34+'Agency South'!N34</f>
        <v>205</v>
      </c>
      <c r="O34" s="277">
        <f>'Agency North'!O34+'Agency South'!O34</f>
        <v>196</v>
      </c>
      <c r="P34" s="277">
        <f>'Agency North'!P34+'Agency South'!P34</f>
        <v>683</v>
      </c>
      <c r="Q34" s="277">
        <f>'Agency North'!Q34+'Agency South'!Q34</f>
        <v>545</v>
      </c>
      <c r="R34" s="277">
        <f>'Agency North'!R34+'Agency South'!R34</f>
        <v>748</v>
      </c>
      <c r="S34" s="277">
        <f>'Agency North'!S34+'Agency South'!S34</f>
        <v>1300</v>
      </c>
      <c r="T34" s="277">
        <f>'Agency North'!T34+'Agency South'!T34</f>
        <v>926</v>
      </c>
      <c r="U34" s="277">
        <f>'Agency North'!U34+'Agency South'!U34</f>
        <v>1052</v>
      </c>
      <c r="V34" s="15">
        <f>'Agency North'!V34+'Agency South'!V34</f>
        <v>1251.0592182400001</v>
      </c>
      <c r="W34" s="15">
        <f>'Agency North'!W34+'Agency South'!W34</f>
        <v>1369.9197429120002</v>
      </c>
      <c r="X34" s="15">
        <f>'Agency North'!X34+'Agency South'!X34</f>
        <v>1392.70876190848</v>
      </c>
      <c r="Y34" s="96">
        <f>'Agency North'!Y34+'Agency South'!Y34</f>
        <v>1456.14380671812</v>
      </c>
      <c r="Z34" s="15">
        <f>'Agency North'!Z34+'Agency South'!Z34</f>
        <v>423.78313333889719</v>
      </c>
      <c r="AA34" s="15">
        <f>'Agency North'!AA34+'Agency South'!AA34</f>
        <v>441.15685631665389</v>
      </c>
      <c r="AB34" s="15">
        <f>'Agency North'!AB34+'Agency South'!AB34</f>
        <v>1140.7202601023207</v>
      </c>
      <c r="AC34" s="15">
        <f>'Agency North'!AC34+'Agency South'!AC34</f>
        <v>1115.7614684765738</v>
      </c>
      <c r="AD34" s="15">
        <f>'Agency North'!AD34+'Agency South'!AD34</f>
        <v>1355.9996124012082</v>
      </c>
      <c r="AE34" s="15">
        <f>'Agency North'!AE34+'Agency South'!AE34</f>
        <v>1725.6740965621302</v>
      </c>
      <c r="AF34" s="15">
        <f>'Agency North'!AF34+'Agency South'!AF34</f>
        <v>1215.8254547148047</v>
      </c>
      <c r="AG34" s="15">
        <f>'Agency North'!AG34+'Agency South'!AG34</f>
        <v>1468.2698134488169</v>
      </c>
      <c r="AH34" s="15">
        <f>'Agency North'!AH34+'Agency South'!AH34</f>
        <v>1721.9132116041837</v>
      </c>
      <c r="AI34" s="15">
        <f>'Agency North'!AI34+'Agency South'!AI34</f>
        <v>1348.7400579646246</v>
      </c>
      <c r="AJ34" s="15">
        <f>'Agency North'!AJ34+'Agency South'!AJ34</f>
        <v>1584.0841279619865</v>
      </c>
      <c r="AK34" s="96">
        <f>'Agency North'!AK34+'Agency South'!AK34</f>
        <v>1841.0022303166488</v>
      </c>
      <c r="AL34" s="15">
        <f>'Agency North'!AL34+'Agency South'!AL34</f>
        <v>535.05978658248364</v>
      </c>
      <c r="AM34" s="15">
        <f>'Agency North'!AM34+'Agency South'!AM34</f>
        <v>557.01642889980712</v>
      </c>
      <c r="AN34" s="15">
        <f>'Agency North'!AN34+'Agency South'!AN34</f>
        <v>1724.5412856817002</v>
      </c>
      <c r="AO34" s="15">
        <f>'Agency North'!AO34+'Agency South'!AO34</f>
        <v>1554.0072459593921</v>
      </c>
      <c r="AP34" s="15">
        <f>'Agency North'!AP34+'Agency South'!AP34</f>
        <v>1772.062062433153</v>
      </c>
      <c r="AQ34" s="15">
        <f>'Agency North'!AQ34+'Agency South'!AQ34</f>
        <v>1923.8874177449056</v>
      </c>
      <c r="AR34" s="15">
        <f>'Agency North'!AR34+'Agency South'!AR34</f>
        <v>1622.4039450284586</v>
      </c>
      <c r="AS34" s="15">
        <f>'Agency North'!AS34+'Agency South'!AS34</f>
        <v>1856.178550273597</v>
      </c>
      <c r="AT34" s="15">
        <f>'Agency North'!AT34+'Agency South'!AT34</f>
        <v>2019.5569719716245</v>
      </c>
      <c r="AU34" s="15">
        <f>'Agency North'!AU34+'Agency South'!AU34</f>
        <v>1707.6227240874277</v>
      </c>
      <c r="AV34" s="15">
        <f>'Agency North'!AV34+'Agency South'!AV34</f>
        <v>1956.051439190926</v>
      </c>
      <c r="AW34" s="96">
        <f>'Agency North'!AW34+'Agency South'!AW34</f>
        <v>2053.8250716883831</v>
      </c>
      <c r="AX34" s="15">
        <f>'Agency North'!AX34+'Agency South'!AX34</f>
        <v>607.72851606931636</v>
      </c>
      <c r="AY34" s="15">
        <f>'Agency North'!AY34+'Agency South'!AY34</f>
        <v>630.82689540963383</v>
      </c>
      <c r="AZ34" s="15">
        <f>'Agency North'!AZ34+'Agency South'!AZ34</f>
        <v>2134.51625937775</v>
      </c>
      <c r="BA34" s="15">
        <f>'Agency North'!BA34+'Agency South'!BA34</f>
        <v>2041.7210455926961</v>
      </c>
      <c r="BB34" s="15">
        <f>'Agency North'!BB34+'Agency South'!BB34</f>
        <v>2118.9882747621577</v>
      </c>
      <c r="BC34" s="15">
        <f>'Agency North'!BC34+'Agency South'!BC34</f>
        <v>2241.8411554123531</v>
      </c>
      <c r="BD34" s="15">
        <f>'Agency North'!BD34+'Agency South'!BD34</f>
        <v>2119.9280137590727</v>
      </c>
      <c r="BE34" s="15">
        <f>'Agency North'!BE34+'Agency South'!BE34</f>
        <v>2206.3732581976051</v>
      </c>
      <c r="BF34" s="15">
        <f>'Agency North'!BF34+'Agency South'!BF34</f>
        <v>2342.1969823206609</v>
      </c>
      <c r="BG34" s="15">
        <f>'Agency North'!BG34+'Agency South'!BG34</f>
        <v>2227.9758598054932</v>
      </c>
      <c r="BH34" s="15">
        <f>'Agency North'!BH34+'Agency South'!BH34</f>
        <v>2325.3663096643254</v>
      </c>
      <c r="BI34" s="96">
        <f>'Agency North'!BI34+'Agency South'!BI34</f>
        <v>2471.875087600758</v>
      </c>
      <c r="BJ34" s="15">
        <f>'Agency North'!BJ34+'Agency South'!BJ34</f>
        <v>721.46034919526846</v>
      </c>
      <c r="BK34" s="15">
        <f>'Agency North'!BK34+'Agency South'!BK34</f>
        <v>749.7710166054959</v>
      </c>
      <c r="BL34" s="15">
        <f>'Agency North'!BL34+'Agency South'!BL34</f>
        <v>2469.154258912698</v>
      </c>
      <c r="BM34" s="15">
        <f>'Agency North'!BM34+'Agency South'!BM34</f>
        <v>2339.0760685196083</v>
      </c>
      <c r="BN34" s="15">
        <f>'Agency North'!BN34+'Agency South'!BN34</f>
        <v>2418.4563570928717</v>
      </c>
      <c r="BO34" s="15">
        <f>'Agency North'!BO34+'Agency South'!BO34</f>
        <v>2500.9077736110462</v>
      </c>
      <c r="BP34" s="15">
        <f>'Agency North'!BP34+'Agency South'!BP34</f>
        <v>2366.8146123139704</v>
      </c>
      <c r="BQ34" s="15">
        <f>'Agency North'!BQ34+'Agency South'!BQ34</f>
        <v>2454.7773260979366</v>
      </c>
      <c r="BR34" s="15">
        <f>'Agency North'!BR34+'Agency South'!BR34</f>
        <v>2547.7881654498087</v>
      </c>
      <c r="BS34" s="15">
        <f>'Agency North'!BS34+'Agency South'!BS34</f>
        <v>2421.0152538941174</v>
      </c>
      <c r="BT34" s="15">
        <f>'Agency North'!BT34+'Agency South'!BT34</f>
        <v>2518.6261532107687</v>
      </c>
      <c r="BU34" s="96">
        <f>'Agency North'!BU34+'Agency South'!BU34</f>
        <v>2618.8666756078319</v>
      </c>
      <c r="BV34" s="15">
        <f>'Agency North'!BV34+'Agency South'!BV34</f>
        <v>799.31117439055322</v>
      </c>
      <c r="BW34" s="15">
        <f>'Agency North'!BW34+'Agency South'!BW34</f>
        <v>831.19704302599939</v>
      </c>
      <c r="BX34" s="15">
        <f>'Agency North'!BX34+'Agency South'!BX34</f>
        <v>2743.7541384087622</v>
      </c>
      <c r="BY34" s="15">
        <f>'Agency North'!BY34+'Agency South'!BY34</f>
        <v>2640.2772064978662</v>
      </c>
      <c r="BZ34" s="15">
        <f>'Agency North'!BZ34+'Agency South'!BZ34</f>
        <v>2727.7950192767557</v>
      </c>
      <c r="CA34" s="15">
        <f>'Agency North'!CA34+'Agency South'!CA34</f>
        <v>2818.6470185547014</v>
      </c>
      <c r="CB34" s="15">
        <f>'Agency North'!CB34+'Agency South'!CB34</f>
        <v>2704.40675077181</v>
      </c>
      <c r="CC34" s="15">
        <f>'Agency North'!CC34+'Agency South'!CC34</f>
        <v>2800.8981593764956</v>
      </c>
      <c r="CD34" s="15">
        <f>'Agency North'!CD34+'Agency South'!CD34</f>
        <v>2903.1995738572937</v>
      </c>
      <c r="CE34" s="15">
        <f>'Agency North'!CE34+'Agency South'!CE34</f>
        <v>2800.7176886807033</v>
      </c>
      <c r="CF34" s="15">
        <f>'Agency North'!CF34+'Agency South'!CF34</f>
        <v>2908.1648350474507</v>
      </c>
      <c r="CG34" s="96">
        <f>'Agency North'!CG34+'Agency South'!CG34</f>
        <v>3018.7428793775453</v>
      </c>
      <c r="CH34" s="15">
        <f>'Agency North'!CH34+'Agency South'!CH34</f>
        <v>917.31704402973912</v>
      </c>
      <c r="CI34" s="15">
        <f>'Agency North'!CI34+'Agency South'!CI34</f>
        <v>952.79704260465519</v>
      </c>
      <c r="CJ34" s="15">
        <f>'Agency North'!CJ34+'Agency South'!CJ34</f>
        <v>3149.2409407333953</v>
      </c>
      <c r="CK34" s="15">
        <f>'Agency North'!CK34+'Agency South'!CK34</f>
        <v>3027.2681256549768</v>
      </c>
      <c r="CL34" s="15">
        <f>'Agency North'!CL34+'Agency South'!CL34</f>
        <v>3125.1564861697766</v>
      </c>
      <c r="CM34" s="15">
        <f>'Agency North'!CM34+'Agency South'!CM34</f>
        <v>3227.2414932478496</v>
      </c>
      <c r="CN34" s="15">
        <f>'Agency North'!CN34+'Agency South'!CN34</f>
        <v>3095.2246716557092</v>
      </c>
      <c r="CO34" s="15">
        <f>'Agency North'!CO34+'Agency South'!CO34</f>
        <v>3204.1068953441536</v>
      </c>
      <c r="CP34" s="15">
        <f>'Agency North'!CP34+'Agency South'!CP34</f>
        <v>3319.6993371831318</v>
      </c>
      <c r="CQ34" s="15">
        <f>'Agency North'!CQ34+'Agency South'!CQ34</f>
        <v>3201.8134868505822</v>
      </c>
      <c r="CR34" s="15">
        <f>'Agency North'!CR34+'Agency South'!CR34</f>
        <v>3323.5331513807787</v>
      </c>
      <c r="CS34" s="96">
        <f>'Agency North'!CS34+'Agency South'!CS34</f>
        <v>3448.9845445021006</v>
      </c>
    </row>
    <row r="35" spans="1:97" s="15" customFormat="1" x14ac:dyDescent="0.25">
      <c r="A35" s="15" t="s">
        <v>6</v>
      </c>
      <c r="B35" s="15">
        <f>'Agency North'!B35+'Agency South'!B35</f>
        <v>407</v>
      </c>
      <c r="C35" s="15">
        <f>'Agency North'!C35+'Agency South'!C35</f>
        <v>432</v>
      </c>
      <c r="D35" s="15">
        <f>'Agency North'!D35+'Agency South'!D35</f>
        <v>208</v>
      </c>
      <c r="E35" s="15">
        <f>'Agency North'!E35+'Agency South'!E35</f>
        <v>449</v>
      </c>
      <c r="F35" s="15">
        <f>'Agency North'!F35+'Agency South'!F35</f>
        <v>563</v>
      </c>
      <c r="G35" s="15">
        <f>'Agency North'!G35+'Agency South'!G35</f>
        <v>442</v>
      </c>
      <c r="H35" s="15">
        <f>'Agency North'!H35+'Agency South'!H35</f>
        <v>483</v>
      </c>
      <c r="I35" s="15">
        <f>'Agency North'!I35+'Agency South'!I35</f>
        <v>490</v>
      </c>
      <c r="J35" s="15">
        <f>'Agency North'!J35+'Agency South'!J35</f>
        <v>472</v>
      </c>
      <c r="K35" s="15">
        <f>'Agency North'!K35+'Agency South'!K35</f>
        <v>567</v>
      </c>
      <c r="L35" s="15">
        <f>'Agency North'!L35+'Agency South'!L35</f>
        <v>452</v>
      </c>
      <c r="M35" s="96">
        <f>'Agency North'!M35+'Agency South'!M35</f>
        <v>773</v>
      </c>
      <c r="N35" s="277">
        <f>'Agency North'!N35+'Agency South'!N35</f>
        <v>590</v>
      </c>
      <c r="O35" s="277">
        <f>'Agency North'!O35+'Agency South'!O35</f>
        <v>205</v>
      </c>
      <c r="P35" s="277">
        <f>'Agency North'!P35+'Agency South'!P35</f>
        <v>192</v>
      </c>
      <c r="Q35" s="277">
        <f>'Agency North'!Q35+'Agency South'!Q35</f>
        <v>676</v>
      </c>
      <c r="R35" s="277">
        <f>'Agency North'!R35+'Agency South'!R35</f>
        <v>544</v>
      </c>
      <c r="S35" s="277">
        <f>'Agency North'!S35+'Agency South'!S35</f>
        <v>737</v>
      </c>
      <c r="T35" s="277">
        <f>'Agency North'!T35+'Agency South'!T35</f>
        <v>1290</v>
      </c>
      <c r="U35" s="277">
        <f>'Agency North'!U35+'Agency South'!U35</f>
        <v>914</v>
      </c>
      <c r="V35" s="15">
        <f>'Agency North'!V35+'Agency South'!V35</f>
        <v>1052</v>
      </c>
      <c r="W35" s="15">
        <f>'Agency North'!W35+'Agency South'!W35</f>
        <v>1251.0592182400001</v>
      </c>
      <c r="X35" s="15">
        <f>'Agency North'!X35+'Agency South'!X35</f>
        <v>1369.9197429120002</v>
      </c>
      <c r="Y35" s="96">
        <f>'Agency North'!Y35+'Agency South'!Y35</f>
        <v>1392.70876190848</v>
      </c>
      <c r="Z35" s="15">
        <f>'Agency North'!Z35+'Agency South'!Z35</f>
        <v>1456.14380671812</v>
      </c>
      <c r="AA35" s="15">
        <f>'Agency North'!AA35+'Agency South'!AA35</f>
        <v>423.78313333889719</v>
      </c>
      <c r="AB35" s="15">
        <f>'Agency North'!AB35+'Agency South'!AB35</f>
        <v>441.15685631665389</v>
      </c>
      <c r="AC35" s="15">
        <f>'Agency North'!AC35+'Agency South'!AC35</f>
        <v>1140.7202601023207</v>
      </c>
      <c r="AD35" s="15">
        <f>'Agency North'!AD35+'Agency South'!AD35</f>
        <v>1115.7614684765738</v>
      </c>
      <c r="AE35" s="15">
        <f>'Agency North'!AE35+'Agency South'!AE35</f>
        <v>1355.9996124012082</v>
      </c>
      <c r="AF35" s="15">
        <f>'Agency North'!AF35+'Agency South'!AF35</f>
        <v>1725.6740965621302</v>
      </c>
      <c r="AG35" s="15">
        <f>'Agency North'!AG35+'Agency South'!AG35</f>
        <v>1215.8254547148047</v>
      </c>
      <c r="AH35" s="15">
        <f>'Agency North'!AH35+'Agency South'!AH35</f>
        <v>1468.2698134488169</v>
      </c>
      <c r="AI35" s="15">
        <f>'Agency North'!AI35+'Agency South'!AI35</f>
        <v>1721.9132116041837</v>
      </c>
      <c r="AJ35" s="15">
        <f>'Agency North'!AJ35+'Agency South'!AJ35</f>
        <v>1348.7400579646246</v>
      </c>
      <c r="AK35" s="96">
        <f>'Agency North'!AK35+'Agency South'!AK35</f>
        <v>1584.0841279619865</v>
      </c>
      <c r="AL35" s="15">
        <f>'Agency North'!AL35+'Agency South'!AL35</f>
        <v>1841.0022303166488</v>
      </c>
      <c r="AM35" s="15">
        <f>'Agency North'!AM35+'Agency South'!AM35</f>
        <v>535.05978658248364</v>
      </c>
      <c r="AN35" s="15">
        <f>'Agency North'!AN35+'Agency South'!AN35</f>
        <v>557.01642889980712</v>
      </c>
      <c r="AO35" s="15">
        <f>'Agency North'!AO35+'Agency South'!AO35</f>
        <v>1724.5412856817002</v>
      </c>
      <c r="AP35" s="15">
        <f>'Agency North'!AP35+'Agency South'!AP35</f>
        <v>1554.0072459593921</v>
      </c>
      <c r="AQ35" s="15">
        <f>'Agency North'!AQ35+'Agency South'!AQ35</f>
        <v>1772.062062433153</v>
      </c>
      <c r="AR35" s="15">
        <f>'Agency North'!AR35+'Agency South'!AR35</f>
        <v>1923.8874177449056</v>
      </c>
      <c r="AS35" s="15">
        <f>'Agency North'!AS35+'Agency South'!AS35</f>
        <v>1622.4039450284586</v>
      </c>
      <c r="AT35" s="15">
        <f>'Agency North'!AT35+'Agency South'!AT35</f>
        <v>1856.178550273597</v>
      </c>
      <c r="AU35" s="15">
        <f>'Agency North'!AU35+'Agency South'!AU35</f>
        <v>2019.5569719716245</v>
      </c>
      <c r="AV35" s="15">
        <f>'Agency North'!AV35+'Agency South'!AV35</f>
        <v>1707.6227240874277</v>
      </c>
      <c r="AW35" s="96">
        <f>'Agency North'!AW35+'Agency South'!AW35</f>
        <v>1956.051439190926</v>
      </c>
      <c r="AX35" s="15">
        <f>'Agency North'!AX35+'Agency South'!AX35</f>
        <v>2053.8250716883831</v>
      </c>
      <c r="AY35" s="15">
        <f>'Agency North'!AY35+'Agency South'!AY35</f>
        <v>607.72851606931636</v>
      </c>
      <c r="AZ35" s="15">
        <f>'Agency North'!AZ35+'Agency South'!AZ35</f>
        <v>630.82689540963383</v>
      </c>
      <c r="BA35" s="15">
        <f>'Agency North'!BA35+'Agency South'!BA35</f>
        <v>2134.51625937775</v>
      </c>
      <c r="BB35" s="15">
        <f>'Agency North'!BB35+'Agency South'!BB35</f>
        <v>2041.7210455926961</v>
      </c>
      <c r="BC35" s="15">
        <f>'Agency North'!BC35+'Agency South'!BC35</f>
        <v>2118.9882747621577</v>
      </c>
      <c r="BD35" s="15">
        <f>'Agency North'!BD35+'Agency South'!BD35</f>
        <v>2241.8411554123531</v>
      </c>
      <c r="BE35" s="15">
        <f>'Agency North'!BE35+'Agency South'!BE35</f>
        <v>2119.9280137590727</v>
      </c>
      <c r="BF35" s="15">
        <f>'Agency North'!BF35+'Agency South'!BF35</f>
        <v>2206.3732581976051</v>
      </c>
      <c r="BG35" s="15">
        <f>'Agency North'!BG35+'Agency South'!BG35</f>
        <v>2342.1969823206609</v>
      </c>
      <c r="BH35" s="15">
        <f>'Agency North'!BH35+'Agency South'!BH35</f>
        <v>2227.9758598054932</v>
      </c>
      <c r="BI35" s="96">
        <f>'Agency North'!BI35+'Agency South'!BI35</f>
        <v>2325.3663096643254</v>
      </c>
      <c r="BJ35" s="15">
        <f>'Agency North'!BJ35+'Agency South'!BJ35</f>
        <v>2471.875087600758</v>
      </c>
      <c r="BK35" s="15">
        <f>'Agency North'!BK35+'Agency South'!BK35</f>
        <v>721.46034919526846</v>
      </c>
      <c r="BL35" s="15">
        <f>'Agency North'!BL35+'Agency South'!BL35</f>
        <v>749.7710166054959</v>
      </c>
      <c r="BM35" s="15">
        <f>'Agency North'!BM35+'Agency South'!BM35</f>
        <v>2469.154258912698</v>
      </c>
      <c r="BN35" s="15">
        <f>'Agency North'!BN35+'Agency South'!BN35</f>
        <v>2339.0760685196083</v>
      </c>
      <c r="BO35" s="15">
        <f>'Agency North'!BO35+'Agency South'!BO35</f>
        <v>2418.4563570928717</v>
      </c>
      <c r="BP35" s="15">
        <f>'Agency North'!BP35+'Agency South'!BP35</f>
        <v>2500.9077736110462</v>
      </c>
      <c r="BQ35" s="15">
        <f>'Agency North'!BQ35+'Agency South'!BQ35</f>
        <v>2366.8146123139704</v>
      </c>
      <c r="BR35" s="15">
        <f>'Agency North'!BR35+'Agency South'!BR35</f>
        <v>2454.7773260979366</v>
      </c>
      <c r="BS35" s="15">
        <f>'Agency North'!BS35+'Agency South'!BS35</f>
        <v>2547.7881654498087</v>
      </c>
      <c r="BT35" s="15">
        <f>'Agency North'!BT35+'Agency South'!BT35</f>
        <v>2421.0152538941174</v>
      </c>
      <c r="BU35" s="96">
        <f>'Agency North'!BU35+'Agency South'!BU35</f>
        <v>2518.6261532107687</v>
      </c>
      <c r="BV35" s="15">
        <f>'Agency North'!BV35+'Agency South'!BV35</f>
        <v>2618.8666756078319</v>
      </c>
      <c r="BW35" s="15">
        <f>'Agency North'!BW35+'Agency South'!BW35</f>
        <v>799.31117439055322</v>
      </c>
      <c r="BX35" s="15">
        <f>'Agency North'!BX35+'Agency South'!BX35</f>
        <v>831.19704302599939</v>
      </c>
      <c r="BY35" s="15">
        <f>'Agency North'!BY35+'Agency South'!BY35</f>
        <v>2743.7541384087622</v>
      </c>
      <c r="BZ35" s="15">
        <f>'Agency North'!BZ35+'Agency South'!BZ35</f>
        <v>2640.2772064978662</v>
      </c>
      <c r="CA35" s="15">
        <f>'Agency North'!CA35+'Agency South'!CA35</f>
        <v>2727.7950192767557</v>
      </c>
      <c r="CB35" s="15">
        <f>'Agency North'!CB35+'Agency South'!CB35</f>
        <v>2818.6470185547014</v>
      </c>
      <c r="CC35" s="15">
        <f>'Agency North'!CC35+'Agency South'!CC35</f>
        <v>2704.40675077181</v>
      </c>
      <c r="CD35" s="15">
        <f>'Agency North'!CD35+'Agency South'!CD35</f>
        <v>2800.8981593764956</v>
      </c>
      <c r="CE35" s="15">
        <f>'Agency North'!CE35+'Agency South'!CE35</f>
        <v>2903.1995738572937</v>
      </c>
      <c r="CF35" s="15">
        <f>'Agency North'!CF35+'Agency South'!CF35</f>
        <v>2800.7176886807033</v>
      </c>
      <c r="CG35" s="96">
        <f>'Agency North'!CG35+'Agency South'!CG35</f>
        <v>2908.1648350474507</v>
      </c>
      <c r="CH35" s="15">
        <f>'Agency North'!CH35+'Agency South'!CH35</f>
        <v>3018.7428793775453</v>
      </c>
      <c r="CI35" s="15">
        <f>'Agency North'!CI35+'Agency South'!CI35</f>
        <v>917.31704402973912</v>
      </c>
      <c r="CJ35" s="15">
        <f>'Agency North'!CJ35+'Agency South'!CJ35</f>
        <v>952.79704260465519</v>
      </c>
      <c r="CK35" s="15">
        <f>'Agency North'!CK35+'Agency South'!CK35</f>
        <v>3149.2409407333953</v>
      </c>
      <c r="CL35" s="15">
        <f>'Agency North'!CL35+'Agency South'!CL35</f>
        <v>3027.2681256549768</v>
      </c>
      <c r="CM35" s="15">
        <f>'Agency North'!CM35+'Agency South'!CM35</f>
        <v>3125.1564861697766</v>
      </c>
      <c r="CN35" s="15">
        <f>'Agency North'!CN35+'Agency South'!CN35</f>
        <v>3227.2414932478496</v>
      </c>
      <c r="CO35" s="15">
        <f>'Agency North'!CO35+'Agency South'!CO35</f>
        <v>3095.2246716557092</v>
      </c>
      <c r="CP35" s="15">
        <f>'Agency North'!CP35+'Agency South'!CP35</f>
        <v>3204.1068953441536</v>
      </c>
      <c r="CQ35" s="15">
        <f>'Agency North'!CQ35+'Agency South'!CQ35</f>
        <v>3319.6993371831318</v>
      </c>
      <c r="CR35" s="15">
        <f>'Agency North'!CR35+'Agency South'!CR35</f>
        <v>3201.8134868505822</v>
      </c>
      <c r="CS35" s="96">
        <f>'Agency North'!CS35+'Agency South'!CS35</f>
        <v>3323.5331513807787</v>
      </c>
    </row>
    <row r="36" spans="1:97" s="15" customFormat="1" x14ac:dyDescent="0.25">
      <c r="A36" s="15" t="s">
        <v>7</v>
      </c>
      <c r="B36" s="15">
        <f>'Agency North'!B36+'Agency South'!B36</f>
        <v>567</v>
      </c>
      <c r="C36" s="15">
        <f>'Agency North'!C36+'Agency South'!C36</f>
        <v>770</v>
      </c>
      <c r="D36" s="15">
        <f>'Agency North'!D36+'Agency South'!D36</f>
        <v>803</v>
      </c>
      <c r="E36" s="15">
        <f>'Agency North'!E36+'Agency South'!E36</f>
        <v>613</v>
      </c>
      <c r="F36" s="15">
        <f>'Agency North'!F36+'Agency South'!F36</f>
        <v>533</v>
      </c>
      <c r="G36" s="15">
        <f>'Agency North'!G36+'Agency South'!G36</f>
        <v>807</v>
      </c>
      <c r="H36" s="15">
        <f>'Agency North'!H36+'Agency South'!H36</f>
        <v>830</v>
      </c>
      <c r="I36" s="15">
        <f>'Agency North'!I36+'Agency South'!I36</f>
        <v>827</v>
      </c>
      <c r="J36" s="15">
        <f>'Agency North'!J36+'Agency South'!J36</f>
        <v>836</v>
      </c>
      <c r="K36" s="15">
        <f>'Agency North'!K36+'Agency South'!K36</f>
        <v>848</v>
      </c>
      <c r="L36" s="15">
        <f>'Agency North'!L36+'Agency South'!L36</f>
        <v>907</v>
      </c>
      <c r="M36" s="96">
        <f>'Agency North'!M36+'Agency South'!M36</f>
        <v>838</v>
      </c>
      <c r="N36" s="277">
        <f>'Agency North'!N36+'Agency South'!N36</f>
        <v>1091</v>
      </c>
      <c r="O36" s="277">
        <f>'Agency North'!O36+'Agency South'!O36</f>
        <v>1241</v>
      </c>
      <c r="P36" s="277">
        <f>'Agency North'!P36+'Agency South'!P36</f>
        <v>707</v>
      </c>
      <c r="Q36" s="277">
        <f>'Agency North'!Q36+'Agency South'!Q36</f>
        <v>370</v>
      </c>
      <c r="R36" s="277">
        <f>'Agency North'!R36+'Agency South'!R36</f>
        <v>812</v>
      </c>
      <c r="S36" s="277">
        <f>'Agency North'!S36+'Agency South'!S36</f>
        <v>1126</v>
      </c>
      <c r="T36" s="277">
        <f>'Agency North'!T36+'Agency South'!T36</f>
        <v>1221</v>
      </c>
      <c r="U36" s="277">
        <f>'Agency North'!U36+'Agency South'!U36</f>
        <v>1902</v>
      </c>
      <c r="V36" s="15">
        <f>'Agency North'!V36+'Agency South'!V36</f>
        <v>879.7</v>
      </c>
      <c r="W36" s="15">
        <f>'Agency North'!W36+'Agency South'!W36</f>
        <v>999.4</v>
      </c>
      <c r="X36" s="15">
        <f>'Agency North'!X36+'Agency South'!X36</f>
        <v>1188.5062573280002</v>
      </c>
      <c r="Y36" s="96">
        <f>'Agency North'!Y36+'Agency South'!Y36</f>
        <v>1301.4237557664001</v>
      </c>
      <c r="Z36" s="15">
        <f>'Agency North'!Z36+'Agency South'!Z36</f>
        <v>1323.073323813056</v>
      </c>
      <c r="AA36" s="15">
        <f>'Agency North'!AA36+'Agency South'!AA36</f>
        <v>1383.3366163822138</v>
      </c>
      <c r="AB36" s="15">
        <f>'Agency North'!AB36+'Agency South'!AB36</f>
        <v>402.5939766719523</v>
      </c>
      <c r="AC36" s="15">
        <f>'Agency North'!AC36+'Agency South'!AC36</f>
        <v>419.09901350082123</v>
      </c>
      <c r="AD36" s="15">
        <f>'Agency North'!AD36+'Agency South'!AD36</f>
        <v>1083.6842470972047</v>
      </c>
      <c r="AE36" s="15">
        <f>'Agency North'!AE36+'Agency South'!AE36</f>
        <v>1059.9733950527452</v>
      </c>
      <c r="AF36" s="15">
        <f>'Agency North'!AF36+'Agency South'!AF36</f>
        <v>1288.1996317811477</v>
      </c>
      <c r="AG36" s="15">
        <f>'Agency North'!AG36+'Agency South'!AG36</f>
        <v>1639.3903917340238</v>
      </c>
      <c r="AH36" s="15">
        <f>'Agency North'!AH36+'Agency South'!AH36</f>
        <v>1155.0341819790644</v>
      </c>
      <c r="AI36" s="15">
        <f>'Agency North'!AI36+'Agency South'!AI36</f>
        <v>1394.8563227763759</v>
      </c>
      <c r="AJ36" s="15">
        <f>'Agency North'!AJ36+'Agency South'!AJ36</f>
        <v>1635.8175510239744</v>
      </c>
      <c r="AK36" s="96">
        <f>'Agency North'!AK36+'Agency South'!AK36</f>
        <v>1281.3030550663934</v>
      </c>
      <c r="AL36" s="15">
        <f>'Agency North'!AL36+'Agency South'!AL36</f>
        <v>1504.8799215638869</v>
      </c>
      <c r="AM36" s="15">
        <f>'Agency North'!AM36+'Agency South'!AM36</f>
        <v>1748.9521188008162</v>
      </c>
      <c r="AN36" s="15">
        <f>'Agency North'!AN36+'Agency South'!AN36</f>
        <v>508.30679725335938</v>
      </c>
      <c r="AO36" s="15">
        <f>'Agency North'!AO36+'Agency South'!AO36</f>
        <v>529.16560745481672</v>
      </c>
      <c r="AP36" s="15">
        <f>'Agency North'!AP36+'Agency South'!AP36</f>
        <v>1638.314221397615</v>
      </c>
      <c r="AQ36" s="15">
        <f>'Agency North'!AQ36+'Agency South'!AQ36</f>
        <v>1476.3068836614225</v>
      </c>
      <c r="AR36" s="15">
        <f>'Agency North'!AR36+'Agency South'!AR36</f>
        <v>1683.4589593114952</v>
      </c>
      <c r="AS36" s="15">
        <f>'Agency North'!AS36+'Agency South'!AS36</f>
        <v>1827.6930468576602</v>
      </c>
      <c r="AT36" s="15">
        <f>'Agency North'!AT36+'Agency South'!AT36</f>
        <v>1541.2837477770358</v>
      </c>
      <c r="AU36" s="15">
        <f>'Agency North'!AU36+'Agency South'!AU36</f>
        <v>1763.3696227599171</v>
      </c>
      <c r="AV36" s="15">
        <f>'Agency North'!AV36+'Agency South'!AV36</f>
        <v>1918.5791233730431</v>
      </c>
      <c r="AW36" s="96">
        <f>'Agency North'!AW36+'Agency South'!AW36</f>
        <v>1622.2415878830564</v>
      </c>
      <c r="AX36" s="15">
        <f>'Agency North'!AX36+'Agency South'!AX36</f>
        <v>1858.2488672313798</v>
      </c>
      <c r="AY36" s="15">
        <f>'Agency North'!AY36+'Agency South'!AY36</f>
        <v>1951.1338181039637</v>
      </c>
      <c r="AZ36" s="15">
        <f>'Agency North'!AZ36+'Agency South'!AZ36</f>
        <v>577.34209026585052</v>
      </c>
      <c r="BA36" s="15">
        <f>'Agency North'!BA36+'Agency South'!BA36</f>
        <v>599.28555063915201</v>
      </c>
      <c r="BB36" s="15">
        <f>'Agency North'!BB36+'Agency South'!BB36</f>
        <v>2027.7904464088622</v>
      </c>
      <c r="BC36" s="15">
        <f>'Agency North'!BC36+'Agency South'!BC36</f>
        <v>1939.6349933130612</v>
      </c>
      <c r="BD36" s="15">
        <f>'Agency North'!BD36+'Agency South'!BD36</f>
        <v>2013.0388610240495</v>
      </c>
      <c r="BE36" s="15">
        <f>'Agency North'!BE36+'Agency South'!BE36</f>
        <v>2129.7490976417353</v>
      </c>
      <c r="BF36" s="15">
        <f>'Agency North'!BF36+'Agency South'!BF36</f>
        <v>2013.931613071119</v>
      </c>
      <c r="BG36" s="15">
        <f>'Agency North'!BG36+'Agency South'!BG36</f>
        <v>2096.0545952877246</v>
      </c>
      <c r="BH36" s="15">
        <f>'Agency North'!BH36+'Agency South'!BH36</f>
        <v>2225.0871332046277</v>
      </c>
      <c r="BI36" s="96">
        <f>'Agency North'!BI36+'Agency South'!BI36</f>
        <v>2116.5770668152186</v>
      </c>
      <c r="BJ36" s="15">
        <f>'Agency North'!BJ36+'Agency South'!BJ36</f>
        <v>2209.0979941811092</v>
      </c>
      <c r="BK36" s="15">
        <f>'Agency North'!BK36+'Agency South'!BK36</f>
        <v>2348.2813332207202</v>
      </c>
      <c r="BL36" s="15">
        <f>'Agency North'!BL36+'Agency South'!BL36</f>
        <v>685.38733173550497</v>
      </c>
      <c r="BM36" s="15">
        <f>'Agency North'!BM36+'Agency South'!BM36</f>
        <v>712.28246577522111</v>
      </c>
      <c r="BN36" s="15">
        <f>'Agency North'!BN36+'Agency South'!BN36</f>
        <v>2345.6965459670628</v>
      </c>
      <c r="BO36" s="15">
        <f>'Agency North'!BO36+'Agency South'!BO36</f>
        <v>2222.1222650936279</v>
      </c>
      <c r="BP36" s="15">
        <f>'Agency North'!BP36+'Agency South'!BP36</f>
        <v>2297.5335392382281</v>
      </c>
      <c r="BQ36" s="15">
        <f>'Agency North'!BQ36+'Agency South'!BQ36</f>
        <v>2375.862384930494</v>
      </c>
      <c r="BR36" s="15">
        <f>'Agency North'!BR36+'Agency South'!BR36</f>
        <v>2248.4738816982717</v>
      </c>
      <c r="BS36" s="15">
        <f>'Agency North'!BS36+'Agency South'!BS36</f>
        <v>2332.0384597930397</v>
      </c>
      <c r="BT36" s="15">
        <f>'Agency North'!BT36+'Agency South'!BT36</f>
        <v>2420.3987571773177</v>
      </c>
      <c r="BU36" s="96">
        <f>'Agency North'!BU36+'Agency South'!BU36</f>
        <v>2299.964491199411</v>
      </c>
      <c r="BV36" s="15">
        <f>'Agency North'!BV36+'Agency South'!BV36</f>
        <v>2392.6948455502302</v>
      </c>
      <c r="BW36" s="15">
        <f>'Agency North'!BW36+'Agency South'!BW36</f>
        <v>2487.9233418274403</v>
      </c>
      <c r="BX36" s="15">
        <f>'Agency North'!BX36+'Agency South'!BX36</f>
        <v>759.3456156710256</v>
      </c>
      <c r="BY36" s="15">
        <f>'Agency North'!BY36+'Agency South'!BY36</f>
        <v>789.6371908746994</v>
      </c>
      <c r="BZ36" s="15">
        <f>'Agency North'!BZ36+'Agency South'!BZ36</f>
        <v>2606.5664314883238</v>
      </c>
      <c r="CA36" s="15">
        <f>'Agency North'!CA36+'Agency South'!CA36</f>
        <v>2508.2633461729729</v>
      </c>
      <c r="CB36" s="15">
        <f>'Agency North'!CB36+'Agency South'!CB36</f>
        <v>2591.405268312918</v>
      </c>
      <c r="CC36" s="15">
        <f>'Agency North'!CC36+'Agency South'!CC36</f>
        <v>2677.7146676269663</v>
      </c>
      <c r="CD36" s="15">
        <f>'Agency North'!CD36+'Agency South'!CD36</f>
        <v>2569.1864132332198</v>
      </c>
      <c r="CE36" s="15">
        <f>'Agency North'!CE36+'Agency South'!CE36</f>
        <v>2660.8532514076705</v>
      </c>
      <c r="CF36" s="15">
        <f>'Agency North'!CF36+'Agency South'!CF36</f>
        <v>2758.0395951644286</v>
      </c>
      <c r="CG36" s="96">
        <f>'Agency North'!CG36+'Agency South'!CG36</f>
        <v>2660.6818042466684</v>
      </c>
      <c r="CH36" s="15">
        <f>'Agency North'!CH36+'Agency South'!CH36</f>
        <v>2762.7565932950779</v>
      </c>
      <c r="CI36" s="15">
        <f>'Agency North'!CI36+'Agency South'!CI36</f>
        <v>2867.8057354086677</v>
      </c>
      <c r="CJ36" s="15">
        <f>'Agency North'!CJ36+'Agency South'!CJ36</f>
        <v>871.45119182825215</v>
      </c>
      <c r="CK36" s="15">
        <f>'Agency North'!CK36+'Agency South'!CK36</f>
        <v>905.15719047442235</v>
      </c>
      <c r="CL36" s="15">
        <f>'Agency North'!CL36+'Agency South'!CL36</f>
        <v>2991.7788936967254</v>
      </c>
      <c r="CM36" s="15">
        <f>'Agency North'!CM36+'Agency South'!CM36</f>
        <v>2875.9047193722281</v>
      </c>
      <c r="CN36" s="15">
        <f>'Agency North'!CN36+'Agency South'!CN36</f>
        <v>2968.8986618612876</v>
      </c>
      <c r="CO36" s="15">
        <f>'Agency North'!CO36+'Agency South'!CO36</f>
        <v>3065.8794185854572</v>
      </c>
      <c r="CP36" s="15">
        <f>'Agency North'!CP36+'Agency South'!CP36</f>
        <v>2940.4634380729235</v>
      </c>
      <c r="CQ36" s="15">
        <f>'Agency North'!CQ36+'Agency South'!CQ36</f>
        <v>3043.9015505769457</v>
      </c>
      <c r="CR36" s="15">
        <f>'Agency North'!CR36+'Agency South'!CR36</f>
        <v>3153.7143703239753</v>
      </c>
      <c r="CS36" s="96">
        <f>'Agency North'!CS36+'Agency South'!CS36</f>
        <v>3041.7228125080528</v>
      </c>
    </row>
    <row r="37" spans="1:97" s="15" customFormat="1" x14ac:dyDescent="0.25">
      <c r="A37" s="15" t="s">
        <v>8</v>
      </c>
      <c r="B37" s="15">
        <f>'Agency North'!B37+'Agency South'!B37</f>
        <v>507</v>
      </c>
      <c r="C37" s="15">
        <f>'Agency North'!C37+'Agency South'!C37</f>
        <v>511</v>
      </c>
      <c r="D37" s="15">
        <f>'Agency North'!D37+'Agency South'!D37</f>
        <v>588</v>
      </c>
      <c r="E37" s="15">
        <f>'Agency North'!E37+'Agency South'!E37</f>
        <v>659</v>
      </c>
      <c r="F37" s="15">
        <f>'Agency North'!F37+'Agency South'!F37</f>
        <v>668</v>
      </c>
      <c r="G37" s="15">
        <f>'Agency North'!G37+'Agency South'!G37</f>
        <v>496</v>
      </c>
      <c r="H37" s="15">
        <f>'Agency North'!H37+'Agency South'!H37</f>
        <v>488</v>
      </c>
      <c r="I37" s="15">
        <f>'Agency North'!I37+'Agency South'!I37</f>
        <v>633</v>
      </c>
      <c r="J37" s="15">
        <f>'Agency North'!J37+'Agency South'!J37</f>
        <v>711</v>
      </c>
      <c r="K37" s="15">
        <f>'Agency North'!K37+'Agency South'!K37</f>
        <v>782</v>
      </c>
      <c r="L37" s="15">
        <f>'Agency North'!L37+'Agency South'!L37</f>
        <v>724</v>
      </c>
      <c r="M37" s="96">
        <f>'Agency North'!M37+'Agency South'!M37</f>
        <v>735</v>
      </c>
      <c r="N37" s="277">
        <f>'Agency North'!N37+'Agency South'!N37</f>
        <v>894</v>
      </c>
      <c r="O37" s="277">
        <f>'Agency North'!O37+'Agency South'!O37</f>
        <v>899</v>
      </c>
      <c r="P37" s="277">
        <f>'Agency North'!P37+'Agency South'!P37</f>
        <v>1134</v>
      </c>
      <c r="Q37" s="277">
        <f>'Agency North'!Q37+'Agency South'!Q37</f>
        <v>1093</v>
      </c>
      <c r="R37" s="277">
        <f>'Agency North'!R37+'Agency South'!R37</f>
        <v>941</v>
      </c>
      <c r="S37" s="277">
        <f>'Agency North'!S37+'Agency South'!S37</f>
        <v>569</v>
      </c>
      <c r="T37" s="277">
        <f>'Agency North'!T37+'Agency South'!T37</f>
        <v>730</v>
      </c>
      <c r="U37" s="277">
        <f>'Agency North'!U37+'Agency South'!U37</f>
        <v>972</v>
      </c>
      <c r="V37" s="15">
        <f>'Agency North'!V37+'Agency South'!V37</f>
        <v>1890.6000000000001</v>
      </c>
      <c r="W37" s="15">
        <f>'Agency North'!W37+'Agency South'!W37</f>
        <v>2099.6</v>
      </c>
      <c r="X37" s="15">
        <f>'Agency North'!X37+'Agency South'!X37</f>
        <v>2269.8000000000002</v>
      </c>
      <c r="Y37" s="96">
        <f>'Agency North'!Y37+'Agency South'!Y37</f>
        <v>2292.8473745920001</v>
      </c>
      <c r="Z37" s="15">
        <f>'Agency North'!Z37+'Agency South'!Z37</f>
        <v>2602.8772470976</v>
      </c>
      <c r="AA37" s="15">
        <f>'Agency North'!AA37+'Agency South'!AA37</f>
        <v>2823.7463605091843</v>
      </c>
      <c r="AB37" s="15">
        <f>'Agency North'!AB37+'Agency South'!AB37</f>
        <v>2961.7630244576321</v>
      </c>
      <c r="AC37" s="15">
        <f>'Agency North'!AC37+'Agency South'!AC37</f>
        <v>2193.9524285188895</v>
      </c>
      <c r="AD37" s="15">
        <f>'Agency North'!AD37+'Agency South'!AD37</f>
        <v>1523.2599624214231</v>
      </c>
      <c r="AE37" s="15">
        <f>'Agency North'!AE37+'Agency South'!AE37</f>
        <v>1475.6558875068527</v>
      </c>
      <c r="AF37" s="15">
        <f>'Agency North'!AF37+'Agency South'!AF37</f>
        <v>1955.8074706428756</v>
      </c>
      <c r="AG37" s="15">
        <f>'Agency North'!AG37+'Agency South'!AG37</f>
        <v>2550.2648739159604</v>
      </c>
      <c r="AH37" s="15">
        <f>'Agency North'!AH37+'Agency South'!AH37</f>
        <v>2999.1958870164945</v>
      </c>
      <c r="AI37" s="15">
        <f>'Agency North'!AI37+'Agency South'!AI37</f>
        <v>2994.2319988060599</v>
      </c>
      <c r="AJ37" s="15">
        <f>'Agency North'!AJ37+'Agency South'!AJ37</f>
        <v>3061.0981269966946</v>
      </c>
      <c r="AK37" s="96">
        <f>'Agency North'!AK37+'Agency South'!AK37</f>
        <v>3134.8147115264019</v>
      </c>
      <c r="AL37" s="15">
        <f>'Agency North'!AL37+'Agency South'!AL37</f>
        <v>3165.2931825639184</v>
      </c>
      <c r="AM37" s="15">
        <f>'Agency North'!AM37+'Agency South'!AM37</f>
        <v>3244.5332699073369</v>
      </c>
      <c r="AN37" s="15">
        <f>'Agency North'!AN37+'Agency South'!AN37</f>
        <v>3390.9047086054843</v>
      </c>
      <c r="AO37" s="15">
        <f>'Agency North'!AO37+'Agency South'!AO37</f>
        <v>2667.1998672648328</v>
      </c>
      <c r="AP37" s="15">
        <f>'Agency North'!AP37+'Agency South'!AP37</f>
        <v>1924.7563319175733</v>
      </c>
      <c r="AQ37" s="15">
        <f>'Agency North'!AQ37+'Agency South'!AQ37</f>
        <v>2090.5804007247152</v>
      </c>
      <c r="AR37" s="15">
        <f>'Agency North'!AR37+'Agency South'!AR37</f>
        <v>2784.5945540845878</v>
      </c>
      <c r="AS37" s="15">
        <f>'Agency North'!AS37+'Agency South'!AS37</f>
        <v>3540.1794935271168</v>
      </c>
      <c r="AT37" s="15">
        <f>'Agency North'!AT37+'Agency South'!AT37</f>
        <v>3711.9577254747674</v>
      </c>
      <c r="AU37" s="15">
        <f>'Agency North'!AU37+'Agency South'!AU37</f>
        <v>3707.8815859040933</v>
      </c>
      <c r="AV37" s="15">
        <f>'Agency North'!AV37+'Agency South'!AV37</f>
        <v>3774.9580523857421</v>
      </c>
      <c r="AW37" s="96">
        <f>'Agency North'!AW37+'Agency South'!AW37</f>
        <v>3888.4129297858926</v>
      </c>
      <c r="AX37" s="15">
        <f>'Agency North'!AX37+'Agency South'!AX37</f>
        <v>3893.4951898142376</v>
      </c>
      <c r="AY37" s="15">
        <f>'Agency North'!AY37+'Agency South'!AY37</f>
        <v>3971.9112413969146</v>
      </c>
      <c r="AZ37" s="15">
        <f>'Agency North'!AZ37+'Agency South'!AZ37</f>
        <v>4036.8696992368114</v>
      </c>
      <c r="BA37" s="15">
        <f>'Agency North'!BA37+'Agency South'!BA37</f>
        <v>3097.4912265518769</v>
      </c>
      <c r="BB37" s="15">
        <f>'Agency North'!BB37+'Agency South'!BB37</f>
        <v>2162.3665205892585</v>
      </c>
      <c r="BC37" s="15">
        <f>'Agency North'!BC37+'Agency South'!BC37</f>
        <v>2513.8289439305336</v>
      </c>
      <c r="BD37" s="15">
        <f>'Agency North'!BD37+'Agency South'!BD37</f>
        <v>3506.0343552843624</v>
      </c>
      <c r="BE37" s="15">
        <f>'Agency North'!BE37+'Agency South'!BE37</f>
        <v>4405.1051073512626</v>
      </c>
      <c r="BF37" s="15">
        <f>'Agency North'!BF37+'Agency South'!BF37</f>
        <v>4501.7973440190108</v>
      </c>
      <c r="BG37" s="15">
        <f>'Agency North'!BG37+'Agency South'!BG37</f>
        <v>4536.6241846531993</v>
      </c>
      <c r="BH37" s="15">
        <f>'Agency North'!BH37+'Agency South'!BH37</f>
        <v>4594.152909436847</v>
      </c>
      <c r="BI37" s="96">
        <f>'Agency North'!BI37+'Agency South'!BI37</f>
        <v>4690.1756748502958</v>
      </c>
      <c r="BJ37" s="15">
        <f>'Agency North'!BJ37+'Agency South'!BJ37</f>
        <v>4745.7425303874206</v>
      </c>
      <c r="BK37" s="15">
        <f>'Agency North'!BK37+'Agency South'!BK37</f>
        <v>4825.1943389877015</v>
      </c>
      <c r="BL37" s="15">
        <f>'Agency North'!BL37+'Agency South'!BL37</f>
        <v>4942.0420027289301</v>
      </c>
      <c r="BM37" s="15">
        <f>'Agency North'!BM37+'Agency South'!BM37</f>
        <v>3702.7006264753404</v>
      </c>
      <c r="BN37" s="15">
        <f>'Agency North'!BN37+'Agency South'!BN37</f>
        <v>2587.9641102815394</v>
      </c>
      <c r="BO37" s="15">
        <f>'Agency North'!BO37+'Agency South'!BO37</f>
        <v>2933.0393282711666</v>
      </c>
      <c r="BP37" s="15">
        <f>'Agency North'!BP37+'Agency South'!BP37</f>
        <v>4049.5314460178724</v>
      </c>
      <c r="BQ37" s="15">
        <f>'Agency North'!BQ37+'Agency South'!BQ37</f>
        <v>5053.6108889856423</v>
      </c>
      <c r="BR37" s="15">
        <f>'Agency North'!BR37+'Agency South'!BR37</f>
        <v>5097.0913099656118</v>
      </c>
      <c r="BS37" s="15">
        <f>'Agency North'!BS37+'Agency South'!BS37</f>
        <v>5095.1609456346314</v>
      </c>
      <c r="BT37" s="15">
        <f>'Agency North'!BT37+'Agency South'!BT37</f>
        <v>5121.1367536647558</v>
      </c>
      <c r="BU37" s="96">
        <f>'Agency North'!BU37+'Agency South'!BU37</f>
        <v>5176.6634280167846</v>
      </c>
      <c r="BV37" s="15">
        <f>'Agency North'!BV37+'Agency South'!BV37</f>
        <v>5193.1303145889215</v>
      </c>
      <c r="BW37" s="15">
        <f>'Agency North'!BW37+'Agency South'!BW37</f>
        <v>5238.2844995643827</v>
      </c>
      <c r="BX37" s="15">
        <f>'Agency North'!BX37+'Agency South'!BX37</f>
        <v>5310.7408000702744</v>
      </c>
      <c r="BY37" s="15">
        <f>'Agency North'!BY37+'Agency South'!BY37</f>
        <v>3983.8313043643857</v>
      </c>
      <c r="BZ37" s="15">
        <f>'Agency North'!BZ37+'Agency South'!BZ37</f>
        <v>2795.795461858886</v>
      </c>
      <c r="CA37" s="15">
        <f>'Agency North'!CA37+'Agency South'!CA37</f>
        <v>3256.4279454795414</v>
      </c>
      <c r="CB37" s="15">
        <f>'Agency North'!CB37+'Agency South'!CB37</f>
        <v>4531.5678879000261</v>
      </c>
      <c r="CC37" s="15">
        <f>'Agency North'!CC37+'Agency South'!CC37</f>
        <v>5676.6825430151684</v>
      </c>
      <c r="CD37" s="15">
        <f>'Agency North'!CD37+'Agency South'!CD37</f>
        <v>5748.5404522362096</v>
      </c>
      <c r="CE37" s="15">
        <f>'Agency North'!CE37+'Agency South'!CE37</f>
        <v>5773.2553251717927</v>
      </c>
      <c r="CF37" s="15">
        <f>'Agency North'!CF37+'Agency South'!CF37</f>
        <v>5824.9914641742853</v>
      </c>
      <c r="CG37" s="96">
        <f>'Agency North'!CG37+'Agency South'!CG37</f>
        <v>5905.8324211124673</v>
      </c>
      <c r="CH37" s="15">
        <f>'Agency North'!CH37+'Agency South'!CH37</f>
        <v>5953.3527482705658</v>
      </c>
      <c r="CI37" s="15">
        <f>'Agency North'!CI37+'Agency South'!CI37</f>
        <v>6028.953994428829</v>
      </c>
      <c r="CJ37" s="15">
        <f>'Agency North'!CJ37+'Agency South'!CJ37</f>
        <v>6131.1403012436731</v>
      </c>
      <c r="CK37" s="15">
        <f>'Agency North'!CK37+'Agency South'!CK37</f>
        <v>4591.8725518165429</v>
      </c>
      <c r="CL37" s="15">
        <f>'Agency North'!CL37+'Agency South'!CL37</f>
        <v>3215.6052925310682</v>
      </c>
      <c r="CM37" s="15">
        <f>'Agency North'!CM37+'Agency South'!CM37</f>
        <v>3736.7409088278187</v>
      </c>
      <c r="CN37" s="15">
        <f>'Agency North'!CN37+'Agency South'!CN37</f>
        <v>5197.9613846001521</v>
      </c>
      <c r="CO37" s="15">
        <f>'Agency North'!CO37+'Agency South'!CO37</f>
        <v>6508.7574413343427</v>
      </c>
      <c r="CP37" s="15">
        <f>'Agency North'!CP37+'Agency South'!CP37</f>
        <v>6585.7636103101104</v>
      </c>
      <c r="CQ37" s="15">
        <f>'Agency North'!CQ37+'Agency South'!CQ37</f>
        <v>6610.3426742999272</v>
      </c>
      <c r="CR37" s="15">
        <f>'Agency North'!CR37+'Agency South'!CR37</f>
        <v>6666.2876823830284</v>
      </c>
      <c r="CS37" s="96">
        <f>'Agency North'!CS37+'Agency South'!CS37</f>
        <v>6755.7690994808381</v>
      </c>
    </row>
    <row r="38" spans="1:97" s="15" customFormat="1" x14ac:dyDescent="0.25">
      <c r="A38" s="15" t="s">
        <v>1</v>
      </c>
      <c r="B38" s="15">
        <f>'Agency North'!B38+'Agency South'!B38</f>
        <v>367</v>
      </c>
      <c r="C38" s="15">
        <f>'Agency North'!C38+'Agency South'!C38</f>
        <v>437</v>
      </c>
      <c r="D38" s="15">
        <f>'Agency North'!D38+'Agency South'!D38</f>
        <v>524</v>
      </c>
      <c r="E38" s="15">
        <f>'Agency North'!E38+'Agency South'!E38</f>
        <v>596</v>
      </c>
      <c r="F38" s="15">
        <f>'Agency North'!F38+'Agency South'!F38</f>
        <v>548</v>
      </c>
      <c r="G38" s="15">
        <f>'Agency North'!G38+'Agency South'!G38</f>
        <v>547</v>
      </c>
      <c r="H38" s="15">
        <f>'Agency North'!H38+'Agency South'!H38</f>
        <v>522</v>
      </c>
      <c r="I38" s="15">
        <f>'Agency North'!I38+'Agency South'!I38</f>
        <v>556</v>
      </c>
      <c r="J38" s="15">
        <f>'Agency North'!J38+'Agency South'!J38</f>
        <v>511</v>
      </c>
      <c r="K38" s="15">
        <f>'Agency North'!K38+'Agency South'!K38</f>
        <v>604</v>
      </c>
      <c r="L38" s="15">
        <f>'Agency North'!L38+'Agency South'!L38</f>
        <v>711</v>
      </c>
      <c r="M38" s="96">
        <f>'Agency North'!M38+'Agency South'!M38</f>
        <v>717</v>
      </c>
      <c r="N38" s="277">
        <f>'Agency North'!N38+'Agency South'!N38</f>
        <v>797</v>
      </c>
      <c r="O38" s="277">
        <f>'Agency North'!O38+'Agency South'!O38</f>
        <v>874</v>
      </c>
      <c r="P38" s="277">
        <f>'Agency North'!P38+'Agency South'!P38</f>
        <v>944</v>
      </c>
      <c r="Q38" s="277">
        <f>'Agency North'!Q38+'Agency South'!Q38</f>
        <v>1082</v>
      </c>
      <c r="R38" s="277">
        <f>'Agency North'!R38+'Agency South'!R38</f>
        <v>1029</v>
      </c>
      <c r="S38" s="277">
        <f>'Agency North'!S38+'Agency South'!S38</f>
        <v>1202</v>
      </c>
      <c r="T38" s="277">
        <f>'Agency North'!T38+'Agency South'!T38</f>
        <v>1213</v>
      </c>
      <c r="U38" s="277">
        <f>'Agency North'!U38+'Agency South'!U38</f>
        <v>1093</v>
      </c>
      <c r="V38" s="15">
        <f>'Agency North'!V38+'Agency South'!V38</f>
        <v>1402.1</v>
      </c>
      <c r="W38" s="15">
        <f>'Agency North'!W38+'Agency South'!W38</f>
        <v>1435.1999999999998</v>
      </c>
      <c r="X38" s="15">
        <f>'Agency North'!X38+'Agency South'!X38</f>
        <v>1623.2</v>
      </c>
      <c r="Y38" s="96">
        <f>'Agency North'!Y38+'Agency South'!Y38</f>
        <v>2360.9</v>
      </c>
      <c r="Z38" s="15">
        <f>'Agency North'!Z38+'Agency South'!Z38</f>
        <v>2798.6000000000004</v>
      </c>
      <c r="AA38" s="15">
        <f>'Agency North'!AA38+'Agency South'!AA38</f>
        <v>3332.1000000000004</v>
      </c>
      <c r="AB38" s="15">
        <f>'Agency North'!AB38+'Agency South'!AB38</f>
        <v>3694.8081696000004</v>
      </c>
      <c r="AC38" s="15">
        <f>'Agency North'!AC38+'Agency South'!AC38</f>
        <v>4023.2861085760001</v>
      </c>
      <c r="AD38" s="15">
        <f>'Agency North'!AD38+'Agency South'!AD38</f>
        <v>4131.4848618783999</v>
      </c>
      <c r="AE38" s="15">
        <f>'Agency North'!AE38+'Agency South'!AE38</f>
        <v>4222.7339131386561</v>
      </c>
      <c r="AF38" s="15">
        <f>'Agency North'!AF38+'Agency South'!AF38</f>
        <v>3605.1262582760537</v>
      </c>
      <c r="AG38" s="15">
        <f>'Agency North'!AG38+'Agency South'!AG38</f>
        <v>3050.942848501787</v>
      </c>
      <c r="AH38" s="15">
        <f>'Agency North'!AH38+'Agency South'!AH38</f>
        <v>3008.6898941037175</v>
      </c>
      <c r="AI38" s="15">
        <f>'Agency North'!AI38+'Agency South'!AI38</f>
        <v>2962.9505031712015</v>
      </c>
      <c r="AJ38" s="15">
        <f>'Agency North'!AJ38+'Agency South'!AJ38</f>
        <v>3077.8605435758072</v>
      </c>
      <c r="AK38" s="96">
        <f>'Agency North'!AK38+'Agency South'!AK38</f>
        <v>3572.4004808927471</v>
      </c>
      <c r="AL38" s="15">
        <f>'Agency North'!AL38+'Agency South'!AL38</f>
        <v>3897.7140163889803</v>
      </c>
      <c r="AM38" s="15">
        <f>'Agency North'!AM38+'Agency South'!AM38</f>
        <v>4290.4680161408305</v>
      </c>
      <c r="AN38" s="15">
        <f>'Agency North'!AN38+'Agency South'!AN38</f>
        <v>4602.0689227432704</v>
      </c>
      <c r="AO38" s="15">
        <f>'Agency North'!AO38+'Agency South'!AO38</f>
        <v>4608.8144403188007</v>
      </c>
      <c r="AP38" s="15">
        <f>'Agency North'!AP38+'Agency South'!AP38</f>
        <v>4682.3363621708659</v>
      </c>
      <c r="AQ38" s="15">
        <f>'Agency North'!AQ38+'Agency South'!AQ38</f>
        <v>4879.8055784316439</v>
      </c>
      <c r="AR38" s="15">
        <f>'Agency North'!AR38+'Agency South'!AR38</f>
        <v>4246.4768986217259</v>
      </c>
      <c r="AS38" s="15">
        <f>'Agency North'!AS38+'Agency South'!AS38</f>
        <v>3602.8534064321284</v>
      </c>
      <c r="AT38" s="15">
        <f>'Agency North'!AT38+'Agency South'!AT38</f>
        <v>3803.6585434096955</v>
      </c>
      <c r="AU38" s="15">
        <f>'Agency North'!AU38+'Agency South'!AU38</f>
        <v>3857.9782443379281</v>
      </c>
      <c r="AV38" s="15">
        <f>'Agency North'!AV38+'Agency South'!AV38</f>
        <v>4042.3204815068161</v>
      </c>
      <c r="AW38" s="96">
        <f>'Agency North'!AW38+'Agency South'!AW38</f>
        <v>4320.8044395236484</v>
      </c>
      <c r="AX38" s="15">
        <f>'Agency North'!AX38+'Agency South'!AX38</f>
        <v>4687.9772243660918</v>
      </c>
      <c r="AY38" s="15">
        <f>'Agency North'!AY38+'Agency South'!AY38</f>
        <v>5110.1382269389524</v>
      </c>
      <c r="AZ38" s="15">
        <f>'Agency North'!AZ38+'Agency South'!AZ38</f>
        <v>5296.5652464397954</v>
      </c>
      <c r="BA38" s="15">
        <f>'Agency North'!BA38+'Agency South'!BA38</f>
        <v>5234.1514657523057</v>
      </c>
      <c r="BB38" s="15">
        <f>'Agency North'!BB38+'Agency South'!BB38</f>
        <v>5363.270261608177</v>
      </c>
      <c r="BC38" s="15">
        <f>'Agency North'!BC38+'Agency South'!BC38</f>
        <v>5534.0820000528174</v>
      </c>
      <c r="BD38" s="15">
        <f>'Agency North'!BD38+'Agency South'!BD38</f>
        <v>4798.6941104570869</v>
      </c>
      <c r="BE38" s="15">
        <f>'Agency North'!BE38+'Agency South'!BE38</f>
        <v>4098.4432172930237</v>
      </c>
      <c r="BF38" s="15">
        <f>'Agency North'!BF38+'Agency South'!BF38</f>
        <v>4496.7767816581772</v>
      </c>
      <c r="BG38" s="15">
        <f>'Agency North'!BG38+'Agency South'!BG38</f>
        <v>4844.4203016004649</v>
      </c>
      <c r="BH38" s="15">
        <f>'Agency North'!BH38+'Agency South'!BH38</f>
        <v>5150.2274233469925</v>
      </c>
      <c r="BI38" s="96">
        <f>'Agency North'!BI38+'Agency South'!BI38</f>
        <v>5533.9663629607012</v>
      </c>
      <c r="BJ38" s="15">
        <f>'Agency North'!BJ38+'Agency South'!BJ38</f>
        <v>6202.3823991394383</v>
      </c>
      <c r="BK38" s="15">
        <f>'Agency North'!BK38+'Agency South'!BK38</f>
        <v>6710.6477889233993</v>
      </c>
      <c r="BL38" s="15">
        <f>'Agency North'!BL38+'Agency South'!BL38</f>
        <v>6825.7312499135915</v>
      </c>
      <c r="BM38" s="15">
        <f>'Agency North'!BM38+'Agency South'!BM38</f>
        <v>6908.1485015246471</v>
      </c>
      <c r="BN38" s="15">
        <f>'Agency North'!BN38+'Agency South'!BN38</f>
        <v>7032.6505053807587</v>
      </c>
      <c r="BO38" s="15">
        <f>'Agency North'!BO38+'Agency South'!BO38</f>
        <v>7166.9481063023923</v>
      </c>
      <c r="BP38" s="15">
        <f>'Agency North'!BP38+'Agency South'!BP38</f>
        <v>6132.3746603568052</v>
      </c>
      <c r="BQ38" s="15">
        <f>'Agency North'!BQ38+'Agency South'!BQ38</f>
        <v>5191.9789350182155</v>
      </c>
      <c r="BR38" s="15">
        <f>'Agency North'!BR38+'Agency South'!BR38</f>
        <v>5496.6676059927395</v>
      </c>
      <c r="BS38" s="15">
        <f>'Agency North'!BS38+'Agency South'!BS38</f>
        <v>5733.85238811617</v>
      </c>
      <c r="BT38" s="15">
        <f>'Agency North'!BT38+'Agency South'!BT38</f>
        <v>5999.8855692292937</v>
      </c>
      <c r="BU38" s="96">
        <f>'Agency North'!BU38+'Agency South'!BU38</f>
        <v>6394.8841425137771</v>
      </c>
      <c r="BV38" s="15">
        <f>'Agency North'!BV38+'Agency South'!BV38</f>
        <v>7117.8482274288654</v>
      </c>
      <c r="BW38" s="15">
        <f>'Agency North'!BW38+'Agency South'!BW38</f>
        <v>7650.0700284585691</v>
      </c>
      <c r="BX38" s="15">
        <f>'Agency North'!BX38+'Agency South'!BX38</f>
        <v>7735.1025728004279</v>
      </c>
      <c r="BY38" s="15">
        <f>'Agency North'!BY38+'Agency South'!BY38</f>
        <v>7764.0307833109673</v>
      </c>
      <c r="BZ38" s="15">
        <f>'Agency North'!BZ38+'Agency South'!BZ38</f>
        <v>7829.2799241126231</v>
      </c>
      <c r="CA38" s="15">
        <f>'Agency North'!CA38+'Agency South'!CA38</f>
        <v>7939.720557966587</v>
      </c>
      <c r="CB38" s="15">
        <f>'Agency North'!CB38+'Agency South'!CB38</f>
        <v>6784.5459635793131</v>
      </c>
      <c r="CC38" s="15">
        <f>'Agency North'!CC38+'Agency South'!CC38</f>
        <v>5722.9274779527332</v>
      </c>
      <c r="CD38" s="15">
        <f>'Agency North'!CD38+'Agency South'!CD38</f>
        <v>6100.4683745558759</v>
      </c>
      <c r="CE38" s="15">
        <f>'Agency North'!CE38+'Agency South'!CE38</f>
        <v>6424.8062607241072</v>
      </c>
      <c r="CF38" s="15">
        <f>'Agency North'!CF38+'Agency South'!CF38</f>
        <v>6761.8508587157012</v>
      </c>
      <c r="CG38" s="96">
        <f>'Agency North'!CG38+'Agency South'!CG38</f>
        <v>7275.1411215250919</v>
      </c>
      <c r="CH38" s="15">
        <f>'Agency North'!CH38+'Agency South'!CH38</f>
        <v>8132.9252097728167</v>
      </c>
      <c r="CI38" s="15">
        <f>'Agency North'!CI38+'Agency South'!CI38</f>
        <v>8761.7558308475291</v>
      </c>
      <c r="CJ38" s="15">
        <f>'Agency North'!CJ38+'Agency South'!CJ38</f>
        <v>8886.5110416942443</v>
      </c>
      <c r="CK38" s="15">
        <f>'Agency North'!CK38+'Agency South'!CK38</f>
        <v>8960.0558187126226</v>
      </c>
      <c r="CL38" s="15">
        <f>'Agency North'!CL38+'Agency South'!CL38</f>
        <v>9069.6683057256341</v>
      </c>
      <c r="CM38" s="15">
        <f>'Agency North'!CM38+'Agency South'!CM38</f>
        <v>9223.8209883310083</v>
      </c>
      <c r="CN38" s="15">
        <f>'Agency North'!CN38+'Agency South'!CN38</f>
        <v>7885.2978316043782</v>
      </c>
      <c r="CO38" s="15">
        <f>'Agency North'!CO38+'Agency South'!CO38</f>
        <v>6655.3885625303728</v>
      </c>
      <c r="CP38" s="15">
        <f>'Agency North'!CP38+'Agency South'!CP38</f>
        <v>7094.426466507899</v>
      </c>
      <c r="CQ38" s="15">
        <f>'Agency North'!CQ38+'Agency South'!CQ38</f>
        <v>7456.8948133242047</v>
      </c>
      <c r="CR38" s="15">
        <f>'Agency North'!CR38+'Agency South'!CR38</f>
        <v>7835.2999390414825</v>
      </c>
      <c r="CS38" s="96">
        <f>'Agency North'!CS38+'Agency South'!CS38</f>
        <v>8428.0637065752871</v>
      </c>
    </row>
    <row r="39" spans="1:97" s="15" customFormat="1" x14ac:dyDescent="0.25">
      <c r="A39" s="15" t="s">
        <v>2</v>
      </c>
      <c r="B39" s="15">
        <f>'Agency North'!B39+'Agency South'!B39</f>
        <v>162</v>
      </c>
      <c r="C39" s="15">
        <f>'Agency North'!C39+'Agency South'!C39</f>
        <v>168</v>
      </c>
      <c r="D39" s="15">
        <f>'Agency North'!D39+'Agency South'!D39</f>
        <v>167</v>
      </c>
      <c r="E39" s="15">
        <f>'Agency North'!E39+'Agency South'!E39</f>
        <v>166</v>
      </c>
      <c r="F39" s="15">
        <f>'Agency North'!F39+'Agency South'!F39</f>
        <v>193</v>
      </c>
      <c r="G39" s="15">
        <f>'Agency North'!G39+'Agency South'!G39</f>
        <v>236</v>
      </c>
      <c r="H39" s="15">
        <f>'Agency North'!H39+'Agency South'!H39</f>
        <v>230</v>
      </c>
      <c r="I39" s="15">
        <f>'Agency North'!I39+'Agency South'!I39</f>
        <v>245</v>
      </c>
      <c r="J39" s="15">
        <f>'Agency North'!J39+'Agency South'!J39</f>
        <v>280</v>
      </c>
      <c r="K39" s="15">
        <f>'Agency North'!K39+'Agency South'!K39</f>
        <v>308</v>
      </c>
      <c r="L39" s="15">
        <f>'Agency North'!L39+'Agency South'!L39</f>
        <v>328</v>
      </c>
      <c r="M39" s="96">
        <f>'Agency North'!M39+'Agency South'!M39</f>
        <v>386</v>
      </c>
      <c r="N39" s="277">
        <f>'Agency North'!N39+'Agency South'!N39</f>
        <v>462</v>
      </c>
      <c r="O39" s="277">
        <f>'Agency North'!O39+'Agency South'!O39</f>
        <v>536</v>
      </c>
      <c r="P39" s="277">
        <f>'Agency North'!P39+'Agency South'!P39</f>
        <v>548</v>
      </c>
      <c r="Q39" s="277">
        <f>'Agency North'!Q39+'Agency South'!Q39</f>
        <v>622</v>
      </c>
      <c r="R39" s="277">
        <f>'Agency North'!R39+'Agency South'!R39</f>
        <v>744</v>
      </c>
      <c r="S39" s="277">
        <f>'Agency North'!S39+'Agency South'!S39</f>
        <v>778</v>
      </c>
      <c r="T39" s="277">
        <f>'Agency North'!T39+'Agency South'!T39</f>
        <v>856</v>
      </c>
      <c r="U39" s="277">
        <f>'Agency North'!U39+'Agency South'!U39</f>
        <v>941</v>
      </c>
      <c r="V39" s="15">
        <f>'Agency North'!V39+'Agency South'!V39</f>
        <v>1153.3</v>
      </c>
      <c r="W39" s="15">
        <f>'Agency North'!W39+'Agency South'!W39</f>
        <v>1187.81</v>
      </c>
      <c r="X39" s="15">
        <f>'Agency North'!X39+'Agency South'!X39</f>
        <v>1272.54</v>
      </c>
      <c r="Y39" s="96">
        <f>'Agency North'!Y39+'Agency South'!Y39</f>
        <v>1344.9</v>
      </c>
      <c r="Z39" s="15">
        <f>'Agency North'!Z39+'Agency South'!Z39</f>
        <v>1237.3</v>
      </c>
      <c r="AA39" s="15">
        <f>'Agency North'!AA39+'Agency South'!AA39</f>
        <v>1230.4000000000001</v>
      </c>
      <c r="AB39" s="15">
        <f>'Agency North'!AB39+'Agency South'!AB39</f>
        <v>1303.3</v>
      </c>
      <c r="AC39" s="15">
        <f>'Agency North'!AC39+'Agency South'!AC39</f>
        <v>1292.25</v>
      </c>
      <c r="AD39" s="15">
        <f>'Agency North'!AD39+'Agency South'!AD39</f>
        <v>1393.05</v>
      </c>
      <c r="AE39" s="15">
        <f>'Agency North'!AE39+'Agency South'!AE39</f>
        <v>1566.5</v>
      </c>
      <c r="AF39" s="15">
        <f>'Agency North'!AF39+'Agency South'!AF39</f>
        <v>1683.3</v>
      </c>
      <c r="AG39" s="15">
        <f>'Agency North'!AG39+'Agency South'!AG39</f>
        <v>1988.1</v>
      </c>
      <c r="AH39" s="15">
        <f>'Agency North'!AH39+'Agency South'!AH39</f>
        <v>2373.3687704959998</v>
      </c>
      <c r="AI39" s="15">
        <f>'Agency North'!AI39+'Agency South'!AI39</f>
        <v>2621.9372234528</v>
      </c>
      <c r="AJ39" s="15">
        <f>'Agency North'!AJ39+'Agency South'!AJ39</f>
        <v>2934.5203884289922</v>
      </c>
      <c r="AK39" s="96">
        <f>'Agency North'!AK39+'Agency South'!AK39</f>
        <v>3198.0661632593919</v>
      </c>
      <c r="AL39" s="15">
        <f>'Agency North'!AL39+'Agency South'!AL39</f>
        <v>2491.0384451462805</v>
      </c>
      <c r="AM39" s="15">
        <f>'Agency North'!AM39+'Agency South'!AM39</f>
        <v>2342.6610175733176</v>
      </c>
      <c r="AN39" s="15">
        <f>'Agency North'!AN39+'Agency South'!AN39</f>
        <v>2379.2953625385121</v>
      </c>
      <c r="AO39" s="15">
        <f>'Agency North'!AO39+'Agency South'!AO39</f>
        <v>2339.8563951305196</v>
      </c>
      <c r="AP39" s="15">
        <f>'Agency North'!AP39+'Agency South'!AP39</f>
        <v>2336.7772498491249</v>
      </c>
      <c r="AQ39" s="15">
        <f>'Agency North'!AQ39+'Agency South'!AQ39</f>
        <v>2441.0479997950356</v>
      </c>
      <c r="AR39" s="15">
        <f>'Agency North'!AR39+'Agency South'!AR39</f>
        <v>2365.4748318207148</v>
      </c>
      <c r="AS39" s="15">
        <f>'Agency North'!AS39+'Agency South'!AS39</f>
        <v>2697.0368738789011</v>
      </c>
      <c r="AT39" s="15">
        <f>'Agency North'!AT39+'Agency South'!AT39</f>
        <v>3104.6622889438368</v>
      </c>
      <c r="AU39" s="15">
        <f>'Agency North'!AU39+'Agency South'!AU39</f>
        <v>3170.9129675102577</v>
      </c>
      <c r="AV39" s="15">
        <f>'Agency North'!AV39+'Agency South'!AV39</f>
        <v>3319.7228749099495</v>
      </c>
      <c r="AW39" s="96">
        <f>'Agency North'!AW39+'Agency South'!AW39</f>
        <v>3474.5818608430513</v>
      </c>
      <c r="AX39" s="15">
        <f>'Agency North'!AX39+'Agency South'!AX39</f>
        <v>3097.9947139674323</v>
      </c>
      <c r="AY39" s="15">
        <f>'Agency North'!AY39+'Agency South'!AY39</f>
        <v>2889.1397783225493</v>
      </c>
      <c r="AZ39" s="15">
        <f>'Agency North'!AZ39+'Agency South'!AZ39</f>
        <v>2971.6558230791288</v>
      </c>
      <c r="BA39" s="15">
        <f>'Agency North'!BA39+'Agency South'!BA39</f>
        <v>2922.1387398565921</v>
      </c>
      <c r="BB39" s="15">
        <f>'Agency North'!BB39+'Agency South'!BB39</f>
        <v>3058.791190588081</v>
      </c>
      <c r="BC39" s="15">
        <f>'Agency North'!BC39+'Agency South'!BC39</f>
        <v>3172.2096584521241</v>
      </c>
      <c r="BD39" s="15">
        <f>'Agency North'!BD39+'Agency South'!BD39</f>
        <v>3107.7061378650901</v>
      </c>
      <c r="BE39" s="15">
        <f>'Agency North'!BE39+'Agency South'!BE39</f>
        <v>3530.415649653869</v>
      </c>
      <c r="BF39" s="15">
        <f>'Agency North'!BF39+'Agency South'!BF39</f>
        <v>4000.6138443756749</v>
      </c>
      <c r="BG39" s="15">
        <f>'Agency North'!BG39+'Agency South'!BG39</f>
        <v>4000.5870790330855</v>
      </c>
      <c r="BH39" s="15">
        <f>'Agency North'!BH39+'Agency South'!BH39</f>
        <v>4127.4854030310571</v>
      </c>
      <c r="BI39" s="96">
        <f>'Agency North'!BI39+'Agency South'!BI39</f>
        <v>4218.6252476044046</v>
      </c>
      <c r="BJ39" s="15">
        <f>'Agency North'!BJ39+'Agency South'!BJ39</f>
        <v>3794.6085843992605</v>
      </c>
      <c r="BK39" s="15">
        <f>'Agency North'!BK39+'Agency South'!BK39</f>
        <v>3473.4045688267365</v>
      </c>
      <c r="BL39" s="15">
        <f>'Agency North'!BL39+'Agency South'!BL39</f>
        <v>3559.2273600848362</v>
      </c>
      <c r="BM39" s="15">
        <f>'Agency North'!BM39+'Agency South'!BM39</f>
        <v>3560.5239173206419</v>
      </c>
      <c r="BN39" s="15">
        <f>'Agency North'!BN39+'Agency South'!BN39</f>
        <v>3685.4052727149892</v>
      </c>
      <c r="BO39" s="15">
        <f>'Agency North'!BO39+'Agency South'!BO39</f>
        <v>3774.3561640418507</v>
      </c>
      <c r="BP39" s="15">
        <f>'Agency North'!BP39+'Agency South'!BP39</f>
        <v>3791.364231889097</v>
      </c>
      <c r="BQ39" s="15">
        <f>'Agency North'!BQ39+'Agency South'!BQ39</f>
        <v>4300.4109642265994</v>
      </c>
      <c r="BR39" s="15">
        <f>'Agency North'!BR39+'Agency South'!BR39</f>
        <v>4846.8361048183751</v>
      </c>
      <c r="BS39" s="15">
        <f>'Agency North'!BS39+'Agency South'!BS39</f>
        <v>4876.1310993389789</v>
      </c>
      <c r="BT39" s="15">
        <f>'Agency North'!BT39+'Agency South'!BT39</f>
        <v>4966.5550029167352</v>
      </c>
      <c r="BU39" s="96">
        <f>'Agency North'!BU39+'Agency South'!BU39</f>
        <v>5080.4840137226502</v>
      </c>
      <c r="BV39" s="15">
        <f>'Agency North'!BV39+'Agency South'!BV39</f>
        <v>4594.8308590871611</v>
      </c>
      <c r="BW39" s="15">
        <f>'Agency North'!BW39+'Agency South'!BW39</f>
        <v>4158.736355816407</v>
      </c>
      <c r="BX39" s="15">
        <f>'Agency North'!BX39+'Agency South'!BX39</f>
        <v>4242.2277049546037</v>
      </c>
      <c r="BY39" s="15">
        <f>'Agency North'!BY39+'Agency South'!BY39</f>
        <v>4239.0800047171961</v>
      </c>
      <c r="BZ39" s="15">
        <f>'Agency North'!BZ39+'Agency South'!BZ39</f>
        <v>4299.467437268253</v>
      </c>
      <c r="CA39" s="15">
        <f>'Agency North'!CA39+'Agency South'!CA39</f>
        <v>4355.0673849155364</v>
      </c>
      <c r="CB39" s="15">
        <f>'Agency North'!CB39+'Agency South'!CB39</f>
        <v>4319.1840150870748</v>
      </c>
      <c r="CC39" s="15">
        <f>'Agency North'!CC39+'Agency South'!CC39</f>
        <v>4870.2887004838576</v>
      </c>
      <c r="CD39" s="15">
        <f>'Agency North'!CD39+'Agency South'!CD39</f>
        <v>5441.9787161159356</v>
      </c>
      <c r="CE39" s="15">
        <f>'Agency North'!CE39+'Agency South'!CE39</f>
        <v>5425.5692680143266</v>
      </c>
      <c r="CF39" s="15">
        <f>'Agency North'!CF39+'Agency South'!CF39</f>
        <v>5482.1395039940089</v>
      </c>
      <c r="CG39" s="96">
        <f>'Agency North'!CG39+'Agency South'!CG39</f>
        <v>5545.2754086931573</v>
      </c>
      <c r="CH39" s="15">
        <f>'Agency North'!CH39+'Agency South'!CH39</f>
        <v>5003.4886555822013</v>
      </c>
      <c r="CI39" s="15">
        <f>'Agency North'!CI39+'Agency South'!CI39</f>
        <v>4515.0784759355811</v>
      </c>
      <c r="CJ39" s="15">
        <f>'Agency North'!CJ39+'Agency South'!CJ39</f>
        <v>4606.4966766530224</v>
      </c>
      <c r="CK39" s="15">
        <f>'Agency North'!CK39+'Agency South'!CK39</f>
        <v>4634.9306839976307</v>
      </c>
      <c r="CL39" s="15">
        <f>'Agency North'!CL39+'Agency South'!CL39</f>
        <v>4732.2294272881227</v>
      </c>
      <c r="CM39" s="15">
        <f>'Agency North'!CM39+'Agency South'!CM39</f>
        <v>4827.4552530718183</v>
      </c>
      <c r="CN39" s="15">
        <f>'Agency North'!CN39+'Agency South'!CN39</f>
        <v>4853.8579541272575</v>
      </c>
      <c r="CO39" s="15">
        <f>'Agency North'!CO39+'Agency South'!CO39</f>
        <v>5489.530819819166</v>
      </c>
      <c r="CP39" s="15">
        <f>'Agency North'!CP39+'Agency South'!CP39</f>
        <v>6147.595826604047</v>
      </c>
      <c r="CQ39" s="15">
        <f>'Agency North'!CQ39+'Agency South'!CQ39</f>
        <v>6164.6499951892874</v>
      </c>
      <c r="CR39" s="15">
        <f>'Agency North'!CR39+'Agency South'!CR39</f>
        <v>6249.2689076947245</v>
      </c>
      <c r="CS39" s="96">
        <f>'Agency North'!CS39+'Agency South'!CS39</f>
        <v>6341.1439562614851</v>
      </c>
    </row>
    <row r="40" spans="1:97" s="16" customFormat="1" x14ac:dyDescent="0.25">
      <c r="A40" s="16" t="s">
        <v>3</v>
      </c>
      <c r="B40" s="16">
        <f>SUM(B33:B39)</f>
        <v>2496</v>
      </c>
      <c r="C40" s="16">
        <f t="shared" ref="C40:Y40" si="36">SUM(C33:C39)</f>
        <v>2586</v>
      </c>
      <c r="D40" s="16">
        <f t="shared" si="36"/>
        <v>2805</v>
      </c>
      <c r="E40" s="16">
        <f t="shared" si="36"/>
        <v>3133</v>
      </c>
      <c r="F40" s="16">
        <f t="shared" si="36"/>
        <v>3046</v>
      </c>
      <c r="G40" s="16">
        <f t="shared" si="36"/>
        <v>3101</v>
      </c>
      <c r="H40" s="16">
        <f t="shared" si="36"/>
        <v>3127</v>
      </c>
      <c r="I40" s="16">
        <f t="shared" si="36"/>
        <v>3315</v>
      </c>
      <c r="J40" s="16">
        <f t="shared" si="36"/>
        <v>3461</v>
      </c>
      <c r="K40" s="16">
        <f t="shared" si="36"/>
        <v>3650</v>
      </c>
      <c r="L40" s="16">
        <f t="shared" si="36"/>
        <v>4000</v>
      </c>
      <c r="M40" s="97">
        <f t="shared" si="36"/>
        <v>4117</v>
      </c>
      <c r="N40" s="281">
        <f t="shared" si="36"/>
        <v>4156</v>
      </c>
      <c r="O40" s="281">
        <f t="shared" si="36"/>
        <v>4067</v>
      </c>
      <c r="P40" s="281">
        <f t="shared" si="36"/>
        <v>4326</v>
      </c>
      <c r="Q40" s="281">
        <f t="shared" si="36"/>
        <v>4505</v>
      </c>
      <c r="R40" s="281">
        <f t="shared" si="36"/>
        <v>4930</v>
      </c>
      <c r="S40" s="281">
        <f t="shared" si="36"/>
        <v>5819</v>
      </c>
      <c r="T40" s="281">
        <f t="shared" si="36"/>
        <v>6335</v>
      </c>
      <c r="U40" s="281">
        <f t="shared" si="36"/>
        <v>6970</v>
      </c>
      <c r="V40" s="16">
        <f t="shared" si="36"/>
        <v>7724.7592182400012</v>
      </c>
      <c r="W40" s="16">
        <f t="shared" si="36"/>
        <v>8438.9889611519993</v>
      </c>
      <c r="X40" s="16">
        <f t="shared" si="36"/>
        <v>9212.6747621484792</v>
      </c>
      <c r="Y40" s="97">
        <f t="shared" si="36"/>
        <v>10244.923698985</v>
      </c>
      <c r="Z40" s="16">
        <f t="shared" ref="Z40:CK40" si="37">SUM(Z33:Z39)</f>
        <v>9971.7775109676732</v>
      </c>
      <c r="AA40" s="16">
        <f t="shared" si="37"/>
        <v>9764.5229665469487</v>
      </c>
      <c r="AB40" s="16">
        <f t="shared" si="37"/>
        <v>10074.342287148558</v>
      </c>
      <c r="AC40" s="16">
        <f t="shared" si="37"/>
        <v>10315.069279174604</v>
      </c>
      <c r="AD40" s="16">
        <f t="shared" si="37"/>
        <v>10733.240152274808</v>
      </c>
      <c r="AE40" s="16">
        <f t="shared" si="37"/>
        <v>11536.536904661592</v>
      </c>
      <c r="AF40" s="16">
        <f t="shared" si="37"/>
        <v>11603.932911977012</v>
      </c>
      <c r="AG40" s="16">
        <f t="shared" si="37"/>
        <v>12042.793382315393</v>
      </c>
      <c r="AH40" s="16">
        <f t="shared" si="37"/>
        <v>12856.471758648277</v>
      </c>
      <c r="AI40" s="16">
        <f t="shared" si="37"/>
        <v>13174.629317775247</v>
      </c>
      <c r="AJ40" s="16">
        <f t="shared" si="37"/>
        <v>13772.12079595208</v>
      </c>
      <c r="AK40" s="97">
        <f t="shared" si="37"/>
        <v>14741.670769023571</v>
      </c>
      <c r="AL40" s="16">
        <f t="shared" si="37"/>
        <v>13604.9875825622</v>
      </c>
      <c r="AM40" s="16">
        <f t="shared" si="37"/>
        <v>12888.690637904594</v>
      </c>
      <c r="AN40" s="16">
        <f t="shared" si="37"/>
        <v>13332.133505722133</v>
      </c>
      <c r="AO40" s="16">
        <f t="shared" si="37"/>
        <v>13593.584841810061</v>
      </c>
      <c r="AP40" s="16">
        <f t="shared" si="37"/>
        <v>14078.253473727724</v>
      </c>
      <c r="AQ40" s="16">
        <f t="shared" si="37"/>
        <v>14753.690342790875</v>
      </c>
      <c r="AR40" s="16">
        <f t="shared" si="37"/>
        <v>14796.296606611888</v>
      </c>
      <c r="AS40" s="16">
        <f t="shared" si="37"/>
        <v>15316.345315997864</v>
      </c>
      <c r="AT40" s="16">
        <f t="shared" si="37"/>
        <v>16207.297827850558</v>
      </c>
      <c r="AU40" s="16">
        <f t="shared" si="37"/>
        <v>16397.322116571249</v>
      </c>
      <c r="AV40" s="16">
        <f t="shared" si="37"/>
        <v>16889.254695453903</v>
      </c>
      <c r="AW40" s="97">
        <f t="shared" si="37"/>
        <v>17485.917328914958</v>
      </c>
      <c r="AX40" s="16">
        <f t="shared" si="37"/>
        <v>16409.26958313684</v>
      </c>
      <c r="AY40" s="16">
        <f t="shared" si="37"/>
        <v>15370.878476241331</v>
      </c>
      <c r="AZ40" s="16">
        <f t="shared" si="37"/>
        <v>15857.776013808971</v>
      </c>
      <c r="BA40" s="16">
        <f t="shared" si="37"/>
        <v>16239.304287770374</v>
      </c>
      <c r="BB40" s="16">
        <f t="shared" si="37"/>
        <v>16982.927739549232</v>
      </c>
      <c r="BC40" s="16">
        <f t="shared" si="37"/>
        <v>17730.585025923046</v>
      </c>
      <c r="BD40" s="16">
        <f t="shared" si="37"/>
        <v>17997.242633802016</v>
      </c>
      <c r="BE40" s="16">
        <f t="shared" si="37"/>
        <v>18700.014343896568</v>
      </c>
      <c r="BF40" s="16">
        <f t="shared" si="37"/>
        <v>19771.689823642249</v>
      </c>
      <c r="BG40" s="16">
        <f t="shared" si="37"/>
        <v>20257.859002700628</v>
      </c>
      <c r="BH40" s="16">
        <f t="shared" si="37"/>
        <v>20860.295038489345</v>
      </c>
      <c r="BI40" s="97">
        <f t="shared" si="37"/>
        <v>21566.585749495702</v>
      </c>
      <c r="BJ40" s="16">
        <f t="shared" si="37"/>
        <v>20395.166944903256</v>
      </c>
      <c r="BK40" s="16">
        <f t="shared" si="37"/>
        <v>19078.759395759324</v>
      </c>
      <c r="BL40" s="16">
        <f t="shared" si="37"/>
        <v>19481.313219981057</v>
      </c>
      <c r="BM40" s="16">
        <f t="shared" si="37"/>
        <v>19941.885838528156</v>
      </c>
      <c r="BN40" s="16">
        <f t="shared" si="37"/>
        <v>20659.248859956831</v>
      </c>
      <c r="BO40" s="16">
        <f t="shared" si="37"/>
        <v>21265.829994412958</v>
      </c>
      <c r="BP40" s="16">
        <f t="shared" si="37"/>
        <v>21388.526263427018</v>
      </c>
      <c r="BQ40" s="16">
        <f t="shared" si="37"/>
        <v>21993.455111572861</v>
      </c>
      <c r="BR40" s="16">
        <f t="shared" si="37"/>
        <v>22941.634394022742</v>
      </c>
      <c r="BS40" s="16">
        <f t="shared" si="37"/>
        <v>23255.986312226745</v>
      </c>
      <c r="BT40" s="16">
        <f t="shared" si="37"/>
        <v>23697.617490092987</v>
      </c>
      <c r="BU40" s="97">
        <f t="shared" si="37"/>
        <v>24339.48890427122</v>
      </c>
      <c r="BV40" s="16">
        <f t="shared" si="37"/>
        <v>23006.682096653563</v>
      </c>
      <c r="BW40" s="16">
        <f t="shared" si="37"/>
        <v>21455.522443083351</v>
      </c>
      <c r="BX40" s="16">
        <f t="shared" si="37"/>
        <v>21912.367874931093</v>
      </c>
      <c r="BY40" s="16">
        <f t="shared" si="37"/>
        <v>22450.610628173876</v>
      </c>
      <c r="BZ40" s="16">
        <f t="shared" si="37"/>
        <v>23189.181480502706</v>
      </c>
      <c r="CA40" s="16">
        <f t="shared" si="37"/>
        <v>23895.921272366093</v>
      </c>
      <c r="CB40" s="16">
        <f t="shared" si="37"/>
        <v>24039.756904205842</v>
      </c>
      <c r="CC40" s="16">
        <f t="shared" si="37"/>
        <v>24742.918299227029</v>
      </c>
      <c r="CD40" s="16">
        <f t="shared" si="37"/>
        <v>25854.271689375029</v>
      </c>
      <c r="CE40" s="16">
        <f t="shared" si="37"/>
        <v>26278.401367855891</v>
      </c>
      <c r="CF40" s="16">
        <f t="shared" si="37"/>
        <v>26825.903945776583</v>
      </c>
      <c r="CG40" s="97">
        <f t="shared" si="37"/>
        <v>27603.838470002378</v>
      </c>
      <c r="CH40" s="16">
        <f t="shared" si="37"/>
        <v>26118.583130327945</v>
      </c>
      <c r="CI40" s="16">
        <f t="shared" si="37"/>
        <v>24373.708123255004</v>
      </c>
      <c r="CJ40" s="16">
        <f t="shared" si="37"/>
        <v>24927.637194757244</v>
      </c>
      <c r="CK40" s="16">
        <f t="shared" si="37"/>
        <v>25598.525311389592</v>
      </c>
      <c r="CL40" s="16">
        <f t="shared" ref="CL40:CS40" si="38">SUM(CL33:CL39)</f>
        <v>26491.706531066306</v>
      </c>
      <c r="CM40" s="16">
        <f t="shared" si="38"/>
        <v>27346.3198490205</v>
      </c>
      <c r="CN40" s="16">
        <f t="shared" si="38"/>
        <v>27558.481997096635</v>
      </c>
      <c r="CO40" s="16">
        <f t="shared" si="38"/>
        <v>28348.887809269203</v>
      </c>
      <c r="CP40" s="16">
        <f t="shared" si="38"/>
        <v>29622.055574022266</v>
      </c>
      <c r="CQ40" s="16">
        <f t="shared" si="38"/>
        <v>30127.301857424078</v>
      </c>
      <c r="CR40" s="16">
        <f t="shared" si="38"/>
        <v>30759.917537674573</v>
      </c>
      <c r="CS40" s="97">
        <f t="shared" si="38"/>
        <v>31669.217270708541</v>
      </c>
    </row>
    <row r="42" spans="1:97" s="15" customFormat="1" x14ac:dyDescent="0.25">
      <c r="A42" s="16" t="s">
        <v>89</v>
      </c>
      <c r="B42" s="15">
        <f>'Agency North'!B42+'Agency South'!B42</f>
        <v>0</v>
      </c>
      <c r="C42" s="15">
        <f>'Agency North'!C42+'Agency South'!C42</f>
        <v>2496</v>
      </c>
      <c r="D42" s="15">
        <f>'Agency North'!D42+'Agency South'!D42</f>
        <v>2586</v>
      </c>
      <c r="E42" s="15">
        <f>'Agency North'!E42+'Agency South'!E42</f>
        <v>2805</v>
      </c>
      <c r="F42" s="15">
        <f>'Agency North'!F42+'Agency South'!F42</f>
        <v>3133</v>
      </c>
      <c r="G42" s="15">
        <f>'Agency North'!G42+'Agency South'!G42</f>
        <v>3046</v>
      </c>
      <c r="H42" s="15">
        <f>'Agency North'!H42+'Agency South'!H42</f>
        <v>3101</v>
      </c>
      <c r="I42" s="15">
        <f>'Agency North'!I42+'Agency South'!I42</f>
        <v>3127</v>
      </c>
      <c r="J42" s="15">
        <f>'Agency North'!J42+'Agency South'!J42</f>
        <v>3315</v>
      </c>
      <c r="K42" s="15">
        <f>'Agency North'!K42+'Agency South'!K42</f>
        <v>3461</v>
      </c>
      <c r="L42" s="15">
        <f>'Agency North'!L42+'Agency South'!L42</f>
        <v>3650</v>
      </c>
      <c r="M42" s="96">
        <f>'Agency North'!M42+'Agency South'!M42</f>
        <v>4000</v>
      </c>
      <c r="N42" s="277">
        <f>'Agency North'!N42+'Agency South'!N42</f>
        <v>4117</v>
      </c>
      <c r="O42" s="277">
        <f>'Agency North'!O42+'Agency South'!O42</f>
        <v>4156</v>
      </c>
      <c r="P42" s="277">
        <f>'Agency North'!P42+'Agency South'!P42</f>
        <v>4067</v>
      </c>
      <c r="Q42" s="277">
        <f>'Agency North'!Q42+'Agency South'!Q42</f>
        <v>4326</v>
      </c>
      <c r="R42" s="277">
        <f>'Agency North'!R42+'Agency South'!R42</f>
        <v>4505</v>
      </c>
      <c r="S42" s="277">
        <f>'Agency North'!S42+'Agency South'!S42</f>
        <v>4930</v>
      </c>
      <c r="T42" s="277">
        <f>'Agency North'!T42+'Agency South'!T42</f>
        <v>5819</v>
      </c>
      <c r="U42" s="277">
        <f>'Agency North'!U42+'Agency South'!U42</f>
        <v>6335</v>
      </c>
      <c r="V42" s="15">
        <f>'Agency North'!V42+'Agency South'!V42</f>
        <v>6970</v>
      </c>
      <c r="W42" s="15">
        <f>'Agency North'!W42+'Agency South'!W42</f>
        <v>7724.7592182400003</v>
      </c>
      <c r="X42" s="15">
        <f>'Agency North'!X42+'Agency South'!X42</f>
        <v>8438.9889611520011</v>
      </c>
      <c r="Y42" s="96">
        <f>'Agency North'!Y42+'Agency South'!Y42</f>
        <v>9212.6747621484792</v>
      </c>
      <c r="Z42" s="15">
        <f>'Agency North'!Z42+'Agency South'!Z42</f>
        <v>10244.923698985</v>
      </c>
      <c r="AA42" s="15">
        <f>'Agency North'!AA42+'Agency South'!AA42</f>
        <v>9971.7775109676732</v>
      </c>
      <c r="AB42" s="15">
        <f>'Agency North'!AB42+'Agency South'!AB42</f>
        <v>9764.5229665469487</v>
      </c>
      <c r="AC42" s="15">
        <f>'Agency North'!AC42+'Agency South'!AC42</f>
        <v>10074.342287148558</v>
      </c>
      <c r="AD42" s="15">
        <f>'Agency North'!AD42+'Agency South'!AD42</f>
        <v>10315.069279174604</v>
      </c>
      <c r="AE42" s="15">
        <f>'Agency North'!AE42+'Agency South'!AE42</f>
        <v>10733.240152274808</v>
      </c>
      <c r="AF42" s="15">
        <f>'Agency North'!AF42+'Agency South'!AF42</f>
        <v>11536.536904661592</v>
      </c>
      <c r="AG42" s="15">
        <f>'Agency North'!AG42+'Agency South'!AG42</f>
        <v>11603.932911977012</v>
      </c>
      <c r="AH42" s="15">
        <f>'Agency North'!AH42+'Agency South'!AH42</f>
        <v>12042.793382315393</v>
      </c>
      <c r="AI42" s="15">
        <f>'Agency North'!AI42+'Agency South'!AI42</f>
        <v>12856.471758648278</v>
      </c>
      <c r="AJ42" s="15">
        <f>'Agency North'!AJ42+'Agency South'!AJ42</f>
        <v>13174.629317775245</v>
      </c>
      <c r="AK42" s="96">
        <f>'Agency North'!AK42+'Agency South'!AK42</f>
        <v>13772.12079595208</v>
      </c>
      <c r="AL42" s="15">
        <f>'Agency North'!AL42+'Agency South'!AL42</f>
        <v>14741.670769023571</v>
      </c>
      <c r="AM42" s="15">
        <f>'Agency North'!AM42+'Agency South'!AM42</f>
        <v>13604.987582562198</v>
      </c>
      <c r="AN42" s="15">
        <f>'Agency North'!AN42+'Agency South'!AN42</f>
        <v>12888.690637904592</v>
      </c>
      <c r="AO42" s="15">
        <f>'Agency North'!AO42+'Agency South'!AO42</f>
        <v>13332.133505722135</v>
      </c>
      <c r="AP42" s="15">
        <f>'Agency North'!AP42+'Agency South'!AP42</f>
        <v>13593.584841810061</v>
      </c>
      <c r="AQ42" s="15">
        <f>'Agency North'!AQ42+'Agency South'!AQ42</f>
        <v>14078.253473727724</v>
      </c>
      <c r="AR42" s="15">
        <f>'Agency North'!AR42+'Agency South'!AR42</f>
        <v>14753.690342790876</v>
      </c>
      <c r="AS42" s="15">
        <f>'Agency North'!AS42+'Agency South'!AS42</f>
        <v>14796.29660661189</v>
      </c>
      <c r="AT42" s="15">
        <f>'Agency North'!AT42+'Agency South'!AT42</f>
        <v>15316.34531599786</v>
      </c>
      <c r="AU42" s="15">
        <f>'Agency North'!AU42+'Agency South'!AU42</f>
        <v>16207.297827850558</v>
      </c>
      <c r="AV42" s="15">
        <f>'Agency North'!AV42+'Agency South'!AV42</f>
        <v>16397.322116571246</v>
      </c>
      <c r="AW42" s="96">
        <f>'Agency North'!AW42+'Agency South'!AW42</f>
        <v>16889.254695453907</v>
      </c>
      <c r="AX42" s="15">
        <f>'Agency North'!AX42+'Agency South'!AX42</f>
        <v>17485.917328914955</v>
      </c>
      <c r="AY42" s="15">
        <f>'Agency North'!AY42+'Agency South'!AY42</f>
        <v>16409.26958313684</v>
      </c>
      <c r="AZ42" s="15">
        <f>'Agency North'!AZ42+'Agency South'!AZ42</f>
        <v>15370.878476241329</v>
      </c>
      <c r="BA42" s="15">
        <f>'Agency North'!BA42+'Agency South'!BA42</f>
        <v>15857.776013808971</v>
      </c>
      <c r="BB42" s="15">
        <f>'Agency North'!BB42+'Agency South'!BB42</f>
        <v>16239.304287770374</v>
      </c>
      <c r="BC42" s="15">
        <f>'Agency North'!BC42+'Agency South'!BC42</f>
        <v>16982.927739549232</v>
      </c>
      <c r="BD42" s="15">
        <f>'Agency North'!BD42+'Agency South'!BD42</f>
        <v>17730.585025923046</v>
      </c>
      <c r="BE42" s="15">
        <f>'Agency North'!BE42+'Agency South'!BE42</f>
        <v>17997.242633802016</v>
      </c>
      <c r="BF42" s="15">
        <f>'Agency North'!BF42+'Agency South'!BF42</f>
        <v>18700.014343896568</v>
      </c>
      <c r="BG42" s="15">
        <f>'Agency North'!BG42+'Agency South'!BG42</f>
        <v>19771.689823642246</v>
      </c>
      <c r="BH42" s="15">
        <f>'Agency North'!BH42+'Agency South'!BH42</f>
        <v>20257.859002700628</v>
      </c>
      <c r="BI42" s="96">
        <f>'Agency North'!BI42+'Agency South'!BI42</f>
        <v>20860.295038489341</v>
      </c>
      <c r="BJ42" s="15">
        <f>'Agency North'!BJ42+'Agency South'!BJ42</f>
        <v>21566.585749495702</v>
      </c>
      <c r="BK42" s="15">
        <f>'Agency North'!BK42+'Agency South'!BK42</f>
        <v>20395.166944903256</v>
      </c>
      <c r="BL42" s="15">
        <f>'Agency North'!BL42+'Agency South'!BL42</f>
        <v>19078.759395759324</v>
      </c>
      <c r="BM42" s="15">
        <f>'Agency North'!BM42+'Agency South'!BM42</f>
        <v>19481.313219981057</v>
      </c>
      <c r="BN42" s="15">
        <f>'Agency North'!BN42+'Agency South'!BN42</f>
        <v>19941.885838528156</v>
      </c>
      <c r="BO42" s="15">
        <f>'Agency North'!BO42+'Agency South'!BO42</f>
        <v>20659.248859956831</v>
      </c>
      <c r="BP42" s="15">
        <f>'Agency North'!BP42+'Agency South'!BP42</f>
        <v>21265.829994412954</v>
      </c>
      <c r="BQ42" s="15">
        <f>'Agency North'!BQ42+'Agency South'!BQ42</f>
        <v>21388.526263427018</v>
      </c>
      <c r="BR42" s="15">
        <f>'Agency North'!BR42+'Agency South'!BR42</f>
        <v>21993.455111572857</v>
      </c>
      <c r="BS42" s="15">
        <f>'Agency North'!BS42+'Agency South'!BS42</f>
        <v>22941.634394022745</v>
      </c>
      <c r="BT42" s="15">
        <f>'Agency North'!BT42+'Agency South'!BT42</f>
        <v>23255.986312226749</v>
      </c>
      <c r="BU42" s="96">
        <f>'Agency North'!BU42+'Agency South'!BU42</f>
        <v>23697.617490092987</v>
      </c>
      <c r="BV42" s="15">
        <f>'Agency North'!BV42+'Agency South'!BV42</f>
        <v>24339.488904271224</v>
      </c>
      <c r="BW42" s="15">
        <f>'Agency North'!BW42+'Agency South'!BW42</f>
        <v>23006.682096653563</v>
      </c>
      <c r="BX42" s="15">
        <f>'Agency North'!BX42+'Agency South'!BX42</f>
        <v>21455.522443083351</v>
      </c>
      <c r="BY42" s="15">
        <f>'Agency North'!BY42+'Agency South'!BY42</f>
        <v>21912.367874931093</v>
      </c>
      <c r="BZ42" s="15">
        <f>'Agency North'!BZ42+'Agency South'!BZ42</f>
        <v>22450.610628173876</v>
      </c>
      <c r="CA42" s="15">
        <f>'Agency North'!CA42+'Agency South'!CA42</f>
        <v>23189.18148050271</v>
      </c>
      <c r="CB42" s="15">
        <f>'Agency North'!CB42+'Agency South'!CB42</f>
        <v>23895.921272366097</v>
      </c>
      <c r="CC42" s="15">
        <f>'Agency North'!CC42+'Agency South'!CC42</f>
        <v>24039.756904205846</v>
      </c>
      <c r="CD42" s="15">
        <f>'Agency North'!CD42+'Agency South'!CD42</f>
        <v>24742.918299227033</v>
      </c>
      <c r="CE42" s="15">
        <f>'Agency North'!CE42+'Agency South'!CE42</f>
        <v>25854.271689375029</v>
      </c>
      <c r="CF42" s="15">
        <f>'Agency North'!CF42+'Agency South'!CF42</f>
        <v>26278.401367855891</v>
      </c>
      <c r="CG42" s="96">
        <f>'Agency North'!CG42+'Agency South'!CG42</f>
        <v>26825.903945776576</v>
      </c>
      <c r="CH42" s="15">
        <f>'Agency North'!CH42+'Agency South'!CH42</f>
        <v>27603.838470002382</v>
      </c>
      <c r="CI42" s="15">
        <f>'Agency North'!CI42+'Agency South'!CI42</f>
        <v>26118.583130327945</v>
      </c>
      <c r="CJ42" s="15">
        <f>'Agency North'!CJ42+'Agency South'!CJ42</f>
        <v>24373.708123255001</v>
      </c>
      <c r="CK42" s="15">
        <f>'Agency North'!CK42+'Agency South'!CK42</f>
        <v>24927.637194757241</v>
      </c>
      <c r="CL42" s="15">
        <f>'Agency North'!CL42+'Agency South'!CL42</f>
        <v>25598.525311389592</v>
      </c>
      <c r="CM42" s="15">
        <f>'Agency North'!CM42+'Agency South'!CM42</f>
        <v>26491.706531066302</v>
      </c>
      <c r="CN42" s="15">
        <f>'Agency North'!CN42+'Agency South'!CN42</f>
        <v>27346.3198490205</v>
      </c>
      <c r="CO42" s="15">
        <f>'Agency North'!CO42+'Agency South'!CO42</f>
        <v>27558.481997096635</v>
      </c>
      <c r="CP42" s="15">
        <f>'Agency North'!CP42+'Agency South'!CP42</f>
        <v>28348.887809269203</v>
      </c>
      <c r="CQ42" s="15">
        <f>'Agency North'!CQ42+'Agency South'!CQ42</f>
        <v>29622.055574022263</v>
      </c>
      <c r="CR42" s="15">
        <f>'Agency North'!CR42+'Agency South'!CR42</f>
        <v>30127.301857424081</v>
      </c>
      <c r="CS42" s="96">
        <f>'Agency North'!CS42+'Agency South'!CS42</f>
        <v>30759.917537674573</v>
      </c>
    </row>
    <row r="43" spans="1:97" s="111" customFormat="1" x14ac:dyDescent="0.25">
      <c r="A43" s="1" t="s">
        <v>74</v>
      </c>
      <c r="B43" s="125"/>
      <c r="C43" s="125">
        <f>B40+C34-C40</f>
        <v>121</v>
      </c>
      <c r="D43" s="125">
        <f>C40+D34-D40</f>
        <v>233</v>
      </c>
      <c r="E43" s="125">
        <f t="shared" ref="E43:BO43" si="39">D40+E34-E40</f>
        <v>252</v>
      </c>
      <c r="F43" s="125">
        <f t="shared" si="39"/>
        <v>557</v>
      </c>
      <c r="G43" s="125">
        <f t="shared" si="39"/>
        <v>447</v>
      </c>
      <c r="H43" s="125">
        <f t="shared" si="39"/>
        <v>472</v>
      </c>
      <c r="I43" s="125">
        <f t="shared" si="39"/>
        <v>300</v>
      </c>
      <c r="J43" s="125">
        <f t="shared" si="39"/>
        <v>428</v>
      </c>
      <c r="K43" s="125">
        <f t="shared" si="39"/>
        <v>275</v>
      </c>
      <c r="L43" s="125">
        <f t="shared" si="39"/>
        <v>455</v>
      </c>
      <c r="M43" s="126">
        <f t="shared" si="39"/>
        <v>475</v>
      </c>
      <c r="N43" s="285">
        <f t="shared" si="39"/>
        <v>166</v>
      </c>
      <c r="O43" s="285">
        <f t="shared" si="39"/>
        <v>285</v>
      </c>
      <c r="P43" s="285">
        <f t="shared" si="39"/>
        <v>424</v>
      </c>
      <c r="Q43" s="285">
        <f t="shared" si="39"/>
        <v>366</v>
      </c>
      <c r="R43" s="285">
        <f t="shared" si="39"/>
        <v>323</v>
      </c>
      <c r="S43" s="285">
        <f t="shared" si="39"/>
        <v>411</v>
      </c>
      <c r="T43" s="286">
        <f t="shared" si="39"/>
        <v>410</v>
      </c>
      <c r="U43" s="286">
        <f t="shared" si="39"/>
        <v>417</v>
      </c>
      <c r="V43" s="152">
        <f t="shared" si="39"/>
        <v>496.29999999999836</v>
      </c>
      <c r="W43" s="152">
        <f t="shared" si="39"/>
        <v>655.69000000000233</v>
      </c>
      <c r="X43" s="152">
        <f t="shared" si="39"/>
        <v>619.02296091199969</v>
      </c>
      <c r="Y43" s="153">
        <f t="shared" si="39"/>
        <v>423.89486988160024</v>
      </c>
      <c r="Z43" s="127">
        <f t="shared" si="39"/>
        <v>696.92932135622323</v>
      </c>
      <c r="AA43" s="127">
        <f t="shared" si="39"/>
        <v>648.41140073737915</v>
      </c>
      <c r="AB43" s="127">
        <f t="shared" si="39"/>
        <v>830.90093950071059</v>
      </c>
      <c r="AC43" s="127">
        <f t="shared" si="39"/>
        <v>875.03447645052802</v>
      </c>
      <c r="AD43" s="127">
        <f t="shared" si="39"/>
        <v>937.82873930100504</v>
      </c>
      <c r="AE43" s="127">
        <f t="shared" si="39"/>
        <v>922.37734417534557</v>
      </c>
      <c r="AF43" s="127">
        <f t="shared" si="39"/>
        <v>1148.429447399385</v>
      </c>
      <c r="AG43" s="127">
        <f t="shared" si="39"/>
        <v>1029.4093431104357</v>
      </c>
      <c r="AH43" s="127">
        <f t="shared" si="39"/>
        <v>908.23483527129974</v>
      </c>
      <c r="AI43" s="127">
        <f t="shared" si="39"/>
        <v>1030.5824988376535</v>
      </c>
      <c r="AJ43" s="127">
        <f t="shared" si="39"/>
        <v>986.59264978515421</v>
      </c>
      <c r="AK43" s="128">
        <f t="shared" si="39"/>
        <v>871.45225724515694</v>
      </c>
      <c r="AL43" s="127">
        <f t="shared" si="39"/>
        <v>1671.7429730438544</v>
      </c>
      <c r="AM43" s="127">
        <f t="shared" si="39"/>
        <v>1273.3133735574138</v>
      </c>
      <c r="AN43" s="127">
        <f t="shared" si="39"/>
        <v>1281.0984178641611</v>
      </c>
      <c r="AO43" s="127">
        <f t="shared" si="39"/>
        <v>1292.5559098714639</v>
      </c>
      <c r="AP43" s="127">
        <f t="shared" si="39"/>
        <v>1287.3934305154908</v>
      </c>
      <c r="AQ43" s="127">
        <f t="shared" si="39"/>
        <v>1248.4505486817543</v>
      </c>
      <c r="AR43" s="127">
        <f t="shared" si="39"/>
        <v>1579.7976812074448</v>
      </c>
      <c r="AS43" s="127">
        <f t="shared" si="39"/>
        <v>1336.129840887621</v>
      </c>
      <c r="AT43" s="127">
        <f t="shared" si="39"/>
        <v>1128.6044601189315</v>
      </c>
      <c r="AU43" s="127">
        <f t="shared" si="39"/>
        <v>1517.5984353667372</v>
      </c>
      <c r="AV43" s="127">
        <f t="shared" si="39"/>
        <v>1464.1188603082737</v>
      </c>
      <c r="AW43" s="128">
        <f t="shared" si="39"/>
        <v>1457.1624382273258</v>
      </c>
      <c r="AX43" s="127">
        <f t="shared" si="39"/>
        <v>1684.3762618474357</v>
      </c>
      <c r="AY43" s="127">
        <f t="shared" si="39"/>
        <v>1669.2180023051442</v>
      </c>
      <c r="AZ43" s="127">
        <f t="shared" si="39"/>
        <v>1647.6187218101095</v>
      </c>
      <c r="BA43" s="127">
        <f t="shared" si="39"/>
        <v>1660.192771631293</v>
      </c>
      <c r="BB43" s="127">
        <f t="shared" si="39"/>
        <v>1375.3648229832979</v>
      </c>
      <c r="BC43" s="127">
        <f t="shared" si="39"/>
        <v>1494.1838690385375</v>
      </c>
      <c r="BD43" s="127">
        <f t="shared" si="39"/>
        <v>1853.2704058801028</v>
      </c>
      <c r="BE43" s="127">
        <f t="shared" si="39"/>
        <v>1503.6015481030518</v>
      </c>
      <c r="BF43" s="127">
        <f t="shared" si="39"/>
        <v>1270.5215025749785</v>
      </c>
      <c r="BG43" s="127">
        <f t="shared" si="39"/>
        <v>1741.806680747115</v>
      </c>
      <c r="BH43" s="127">
        <f t="shared" si="39"/>
        <v>1722.9302738756087</v>
      </c>
      <c r="BI43" s="128">
        <f t="shared" si="39"/>
        <v>1765.584376594401</v>
      </c>
      <c r="BJ43" s="127">
        <f t="shared" si="39"/>
        <v>1892.879153787715</v>
      </c>
      <c r="BK43" s="127">
        <f t="shared" si="39"/>
        <v>2066.1785657494293</v>
      </c>
      <c r="BL43" s="127">
        <f t="shared" si="39"/>
        <v>2066.6004346909649</v>
      </c>
      <c r="BM43" s="127">
        <f t="shared" si="39"/>
        <v>1878.503449972508</v>
      </c>
      <c r="BN43" s="127">
        <f t="shared" si="39"/>
        <v>1701.0933356641981</v>
      </c>
      <c r="BO43" s="127">
        <f t="shared" si="39"/>
        <v>1894.3266391549187</v>
      </c>
      <c r="BP43" s="127">
        <f t="shared" ref="BP43:CS43" si="40">BO40+BP34-BP40</f>
        <v>2244.1183432999096</v>
      </c>
      <c r="BQ43" s="127">
        <f t="shared" si="40"/>
        <v>1849.848477952095</v>
      </c>
      <c r="BR43" s="127">
        <f t="shared" si="40"/>
        <v>1599.608882999928</v>
      </c>
      <c r="BS43" s="127">
        <f t="shared" si="40"/>
        <v>2106.6633356901148</v>
      </c>
      <c r="BT43" s="127">
        <f t="shared" si="40"/>
        <v>2076.9949753445253</v>
      </c>
      <c r="BU43" s="128">
        <f t="shared" si="40"/>
        <v>1976.995261429598</v>
      </c>
      <c r="BV43" s="127">
        <f t="shared" si="40"/>
        <v>2132.1179820082107</v>
      </c>
      <c r="BW43" s="127">
        <f t="shared" si="40"/>
        <v>2382.3566965962127</v>
      </c>
      <c r="BX43" s="127">
        <f t="shared" si="40"/>
        <v>2286.908706561022</v>
      </c>
      <c r="BY43" s="127">
        <f t="shared" si="40"/>
        <v>2102.0344532550844</v>
      </c>
      <c r="BZ43" s="127">
        <f t="shared" si="40"/>
        <v>1989.2241669479263</v>
      </c>
      <c r="CA43" s="127">
        <f t="shared" si="40"/>
        <v>2111.9072266913136</v>
      </c>
      <c r="CB43" s="127">
        <f t="shared" si="40"/>
        <v>2560.5711189320609</v>
      </c>
      <c r="CC43" s="127">
        <f t="shared" si="40"/>
        <v>2097.736764355308</v>
      </c>
      <c r="CD43" s="127">
        <f t="shared" si="40"/>
        <v>1791.8461837092946</v>
      </c>
      <c r="CE43" s="127">
        <f t="shared" si="40"/>
        <v>2376.5880101998409</v>
      </c>
      <c r="CF43" s="127">
        <f t="shared" si="40"/>
        <v>2360.662257126758</v>
      </c>
      <c r="CG43" s="128">
        <f t="shared" si="40"/>
        <v>2240.808355151752</v>
      </c>
      <c r="CH43" s="127">
        <f t="shared" si="40"/>
        <v>2402.5723837041733</v>
      </c>
      <c r="CI43" s="127">
        <f t="shared" si="40"/>
        <v>2697.6720496775961</v>
      </c>
      <c r="CJ43" s="127">
        <f t="shared" si="40"/>
        <v>2595.3118692311546</v>
      </c>
      <c r="CK43" s="127">
        <f t="shared" si="40"/>
        <v>2356.3800090226287</v>
      </c>
      <c r="CL43" s="127">
        <f t="shared" si="40"/>
        <v>2231.9752664930638</v>
      </c>
      <c r="CM43" s="127">
        <f t="shared" si="40"/>
        <v>2372.6281752936557</v>
      </c>
      <c r="CN43" s="127">
        <f t="shared" si="40"/>
        <v>2883.0625235795742</v>
      </c>
      <c r="CO43" s="127">
        <f t="shared" si="40"/>
        <v>2413.7010831715852</v>
      </c>
      <c r="CP43" s="127">
        <f t="shared" si="40"/>
        <v>2046.5315724300672</v>
      </c>
      <c r="CQ43" s="127">
        <f t="shared" si="40"/>
        <v>2696.5672034487725</v>
      </c>
      <c r="CR43" s="127">
        <f t="shared" si="40"/>
        <v>2690.9174711302803</v>
      </c>
      <c r="CS43" s="128">
        <f t="shared" si="40"/>
        <v>2539.6848114681343</v>
      </c>
    </row>
    <row r="44" spans="1:97" s="133" customFormat="1" x14ac:dyDescent="0.25">
      <c r="A44" s="20" t="s">
        <v>75</v>
      </c>
      <c r="C44" s="133">
        <f>C43/C42</f>
        <v>4.8477564102564104E-2</v>
      </c>
      <c r="D44" s="133">
        <f t="shared" ref="D44:BO44" si="41">D43/D42</f>
        <v>9.0100541376643459E-2</v>
      </c>
      <c r="E44" s="133">
        <f t="shared" si="41"/>
        <v>8.9839572192513373E-2</v>
      </c>
      <c r="F44" s="133">
        <f t="shared" si="41"/>
        <v>0.17778487073092883</v>
      </c>
      <c r="G44" s="133">
        <f t="shared" si="41"/>
        <v>0.14674983585029547</v>
      </c>
      <c r="H44" s="133">
        <f t="shared" si="41"/>
        <v>0.15220896485004837</v>
      </c>
      <c r="I44" s="133">
        <f t="shared" si="41"/>
        <v>9.5938599296450267E-2</v>
      </c>
      <c r="J44" s="133">
        <f t="shared" si="41"/>
        <v>0.12911010558069383</v>
      </c>
      <c r="K44" s="133">
        <f t="shared" si="41"/>
        <v>7.9456804391794283E-2</v>
      </c>
      <c r="L44" s="133">
        <f t="shared" si="41"/>
        <v>0.12465753424657534</v>
      </c>
      <c r="M44" s="134">
        <f t="shared" si="41"/>
        <v>0.11874999999999999</v>
      </c>
      <c r="N44" s="278">
        <f t="shared" si="41"/>
        <v>4.0320621811999031E-2</v>
      </c>
      <c r="O44" s="278">
        <f t="shared" si="41"/>
        <v>6.8575553416746871E-2</v>
      </c>
      <c r="P44" s="278">
        <f t="shared" si="41"/>
        <v>0.10425374969264814</v>
      </c>
      <c r="Q44" s="278">
        <f t="shared" si="41"/>
        <v>8.4604715672676842E-2</v>
      </c>
      <c r="R44" s="278">
        <f t="shared" si="41"/>
        <v>7.1698113207547168E-2</v>
      </c>
      <c r="S44" s="278">
        <f t="shared" si="41"/>
        <v>8.3367139959432054E-2</v>
      </c>
      <c r="T44" s="287">
        <f t="shared" si="41"/>
        <v>7.0458841725382373E-2</v>
      </c>
      <c r="U44" s="287">
        <f t="shared" si="41"/>
        <v>6.5824782951854774E-2</v>
      </c>
      <c r="V44" s="232">
        <f t="shared" si="41"/>
        <v>7.120516499282617E-2</v>
      </c>
      <c r="W44" s="232">
        <f t="shared" si="41"/>
        <v>8.4881610089769757E-2</v>
      </c>
      <c r="X44" s="232">
        <f t="shared" si="41"/>
        <v>7.3352739737142306E-2</v>
      </c>
      <c r="Y44" s="233">
        <f t="shared" si="41"/>
        <v>4.601213880069116E-2</v>
      </c>
      <c r="Z44" s="133">
        <f t="shared" si="41"/>
        <v>6.8026794716418482E-2</v>
      </c>
      <c r="AA44" s="133">
        <f t="shared" si="41"/>
        <v>6.5024655837357975E-2</v>
      </c>
      <c r="AB44" s="133">
        <f t="shared" si="41"/>
        <v>8.5093858895857979E-2</v>
      </c>
      <c r="AC44" s="133">
        <f t="shared" si="41"/>
        <v>8.6857727433658383E-2</v>
      </c>
      <c r="AD44" s="133">
        <f t="shared" si="41"/>
        <v>9.0918317067866419E-2</v>
      </c>
      <c r="AE44" s="133">
        <f t="shared" si="41"/>
        <v>8.5936523462568429E-2</v>
      </c>
      <c r="AF44" s="133">
        <f t="shared" si="41"/>
        <v>9.9547156732566491E-2</v>
      </c>
      <c r="AG44" s="133">
        <f t="shared" si="41"/>
        <v>8.8712107431087414E-2</v>
      </c>
      <c r="AH44" s="133">
        <f t="shared" si="41"/>
        <v>7.5417289530602172E-2</v>
      </c>
      <c r="AI44" s="133">
        <f t="shared" si="41"/>
        <v>8.0160600683029715E-2</v>
      </c>
      <c r="AJ44" s="133">
        <f t="shared" si="41"/>
        <v>7.4885799515743548E-2</v>
      </c>
      <c r="AK44" s="134">
        <f t="shared" si="41"/>
        <v>6.3276547610684283E-2</v>
      </c>
      <c r="AL44" s="133">
        <f t="shared" si="41"/>
        <v>0.11340254434094812</v>
      </c>
      <c r="AM44" s="133">
        <f t="shared" si="41"/>
        <v>9.3591660104816746E-2</v>
      </c>
      <c r="AN44" s="133">
        <f t="shared" si="41"/>
        <v>9.9397095783845937E-2</v>
      </c>
      <c r="AO44" s="133">
        <f t="shared" si="41"/>
        <v>9.6950417524449523E-2</v>
      </c>
      <c r="AP44" s="133">
        <f t="shared" si="41"/>
        <v>9.470595472033462E-2</v>
      </c>
      <c r="AQ44" s="133">
        <f t="shared" si="41"/>
        <v>8.8679362891964056E-2</v>
      </c>
      <c r="AR44" s="133">
        <f t="shared" si="41"/>
        <v>0.10707813736780672</v>
      </c>
      <c r="AS44" s="133">
        <f t="shared" si="41"/>
        <v>9.0301639417701085E-2</v>
      </c>
      <c r="AT44" s="133">
        <f t="shared" si="41"/>
        <v>7.3686276773879525E-2</v>
      </c>
      <c r="AU44" s="133">
        <f t="shared" si="41"/>
        <v>9.3636733987753462E-2</v>
      </c>
      <c r="AV44" s="133">
        <f t="shared" si="41"/>
        <v>8.9290120051287225E-2</v>
      </c>
      <c r="AW44" s="134">
        <f t="shared" si="41"/>
        <v>8.6277486159264991E-2</v>
      </c>
      <c r="AX44" s="133">
        <f t="shared" si="41"/>
        <v>9.6327589234459429E-2</v>
      </c>
      <c r="AY44" s="133">
        <f t="shared" si="41"/>
        <v>0.10172408917094845</v>
      </c>
      <c r="AZ44" s="133">
        <f t="shared" si="41"/>
        <v>0.1071909275944653</v>
      </c>
      <c r="BA44" s="133">
        <f t="shared" si="41"/>
        <v>0.10469266120202449</v>
      </c>
      <c r="BB44" s="133">
        <f t="shared" si="41"/>
        <v>8.469358037825972E-2</v>
      </c>
      <c r="BC44" s="133">
        <f t="shared" si="41"/>
        <v>8.7981524266804473E-2</v>
      </c>
      <c r="BD44" s="133">
        <f t="shared" si="41"/>
        <v>0.1045239287463174</v>
      </c>
      <c r="BE44" s="133">
        <f t="shared" si="41"/>
        <v>8.3546217534402806E-2</v>
      </c>
      <c r="BF44" s="133">
        <f t="shared" si="41"/>
        <v>6.7942274225562801E-2</v>
      </c>
      <c r="BG44" s="133">
        <f t="shared" si="41"/>
        <v>8.809599464100068E-2</v>
      </c>
      <c r="BH44" s="133">
        <f t="shared" si="41"/>
        <v>8.5049968688493696E-2</v>
      </c>
      <c r="BI44" s="134">
        <f t="shared" si="41"/>
        <v>8.463851414070224E-2</v>
      </c>
      <c r="BJ44" s="133">
        <f t="shared" si="41"/>
        <v>8.7769069048492146E-2</v>
      </c>
      <c r="BK44" s="133">
        <f t="shared" si="41"/>
        <v>0.10130726418328076</v>
      </c>
      <c r="BL44" s="133">
        <f t="shared" si="41"/>
        <v>0.10831943481347706</v>
      </c>
      <c r="BM44" s="133">
        <f t="shared" si="41"/>
        <v>9.642591486316314E-2</v>
      </c>
      <c r="BN44" s="133">
        <f t="shared" si="41"/>
        <v>8.5302531036340043E-2</v>
      </c>
      <c r="BO44" s="133">
        <f t="shared" si="41"/>
        <v>9.1693877739506394E-2</v>
      </c>
      <c r="BP44" s="133">
        <f t="shared" ref="BP44:CS44" si="42">BP43/BP42</f>
        <v>0.10552695774815719</v>
      </c>
      <c r="BQ44" s="133">
        <f t="shared" si="42"/>
        <v>8.6487888654358344E-2</v>
      </c>
      <c r="BR44" s="133">
        <f t="shared" si="42"/>
        <v>7.2731131824677289E-2</v>
      </c>
      <c r="BS44" s="133">
        <f t="shared" si="42"/>
        <v>9.1827081693839074E-2</v>
      </c>
      <c r="BT44" s="133">
        <f t="shared" si="42"/>
        <v>8.9310122024476468E-2</v>
      </c>
      <c r="BU44" s="134">
        <f t="shared" si="42"/>
        <v>8.3425908206008453E-2</v>
      </c>
      <c r="BV44" s="133">
        <f t="shared" si="42"/>
        <v>8.7599127097284901E-2</v>
      </c>
      <c r="BW44" s="133">
        <f t="shared" si="42"/>
        <v>0.10355064179127065</v>
      </c>
      <c r="BX44" s="133">
        <f t="shared" si="42"/>
        <v>0.10658834864672596</v>
      </c>
      <c r="BY44" s="133">
        <f t="shared" si="42"/>
        <v>9.5929133047274309E-2</v>
      </c>
      <c r="BZ44" s="133">
        <f t="shared" si="42"/>
        <v>8.8604457130070008E-2</v>
      </c>
      <c r="CA44" s="133">
        <f t="shared" si="42"/>
        <v>9.1072952638151086E-2</v>
      </c>
      <c r="CB44" s="133">
        <f t="shared" si="42"/>
        <v>0.10715515379158769</v>
      </c>
      <c r="CC44" s="133">
        <f t="shared" si="42"/>
        <v>8.7261147136987113E-2</v>
      </c>
      <c r="CD44" s="133">
        <f t="shared" si="42"/>
        <v>7.2418546674232517E-2</v>
      </c>
      <c r="CE44" s="133">
        <f t="shared" si="42"/>
        <v>9.1922450523969482E-2</v>
      </c>
      <c r="CF44" s="133">
        <f t="shared" si="42"/>
        <v>8.9832795537340152E-2</v>
      </c>
      <c r="CG44" s="134">
        <f t="shared" si="42"/>
        <v>8.3531513408872132E-2</v>
      </c>
      <c r="CH44" s="133">
        <f t="shared" si="42"/>
        <v>8.7037619290342344E-2</v>
      </c>
      <c r="CI44" s="133">
        <f t="shared" si="42"/>
        <v>0.10328554333198717</v>
      </c>
      <c r="CJ44" s="133">
        <f t="shared" si="42"/>
        <v>0.10647997654304241</v>
      </c>
      <c r="CK44" s="133">
        <f t="shared" si="42"/>
        <v>9.4528815170585867E-2</v>
      </c>
      <c r="CL44" s="133">
        <f t="shared" si="42"/>
        <v>8.719155651907759E-2</v>
      </c>
      <c r="CM44" s="133">
        <f t="shared" si="42"/>
        <v>8.9561167851203591E-2</v>
      </c>
      <c r="CN44" s="133">
        <f t="shared" si="42"/>
        <v>0.10542780672123385</v>
      </c>
      <c r="CO44" s="133">
        <f t="shared" si="42"/>
        <v>8.758468929550893E-2</v>
      </c>
      <c r="CP44" s="133">
        <f t="shared" si="42"/>
        <v>7.2190894619891047E-2</v>
      </c>
      <c r="CQ44" s="133">
        <f t="shared" si="42"/>
        <v>9.1032413220289432E-2</v>
      </c>
      <c r="CR44" s="133">
        <f t="shared" si="42"/>
        <v>8.9318236457579567E-2</v>
      </c>
      <c r="CS44" s="134">
        <f t="shared" si="42"/>
        <v>8.2564747072469968E-2</v>
      </c>
    </row>
    <row r="46" spans="1:97" s="4" customFormat="1" x14ac:dyDescent="0.25">
      <c r="A46"/>
      <c r="B46">
        <v>1</v>
      </c>
      <c r="C46" s="12">
        <v>2</v>
      </c>
      <c r="D46" s="12">
        <v>3</v>
      </c>
      <c r="E46" s="12">
        <v>4</v>
      </c>
      <c r="F46" s="12">
        <v>5</v>
      </c>
      <c r="G46" s="12">
        <v>6</v>
      </c>
      <c r="H46" s="12">
        <v>7</v>
      </c>
      <c r="I46" s="12">
        <v>8</v>
      </c>
      <c r="J46" s="12">
        <v>9</v>
      </c>
      <c r="K46" s="12">
        <v>10</v>
      </c>
      <c r="L46" s="12">
        <v>11</v>
      </c>
      <c r="M46" s="112">
        <v>12</v>
      </c>
      <c r="N46" s="274">
        <v>13</v>
      </c>
      <c r="O46" s="274">
        <v>14</v>
      </c>
      <c r="P46" s="274">
        <v>15</v>
      </c>
      <c r="Q46" s="274">
        <v>16</v>
      </c>
      <c r="R46" s="274">
        <v>17</v>
      </c>
      <c r="S46" s="274">
        <v>18</v>
      </c>
      <c r="T46" s="274">
        <v>19</v>
      </c>
      <c r="U46" s="274">
        <v>20</v>
      </c>
      <c r="V46" s="12">
        <v>21</v>
      </c>
      <c r="W46" s="12">
        <v>22</v>
      </c>
      <c r="X46" s="12">
        <v>23</v>
      </c>
      <c r="Y46" s="112">
        <v>24</v>
      </c>
      <c r="Z46" s="12">
        <v>25</v>
      </c>
      <c r="AA46" s="12">
        <v>26</v>
      </c>
      <c r="AB46" s="12">
        <v>27</v>
      </c>
      <c r="AC46" s="12">
        <v>28</v>
      </c>
      <c r="AD46" s="12">
        <v>29</v>
      </c>
      <c r="AE46" s="12">
        <v>30</v>
      </c>
      <c r="AF46" s="12">
        <v>31</v>
      </c>
      <c r="AG46" s="12">
        <v>32</v>
      </c>
      <c r="AH46" s="12">
        <v>33</v>
      </c>
      <c r="AI46" s="12">
        <v>34</v>
      </c>
      <c r="AJ46" s="12">
        <v>35</v>
      </c>
      <c r="AK46" s="112">
        <v>36</v>
      </c>
      <c r="AL46" s="12">
        <v>37</v>
      </c>
      <c r="AM46" s="12">
        <v>38</v>
      </c>
      <c r="AN46" s="12">
        <v>39</v>
      </c>
      <c r="AO46" s="12">
        <v>40</v>
      </c>
      <c r="AP46" s="12">
        <v>41</v>
      </c>
      <c r="AQ46" s="12">
        <v>42</v>
      </c>
      <c r="AR46" s="12">
        <v>43</v>
      </c>
      <c r="AS46" s="12">
        <v>44</v>
      </c>
      <c r="AT46" s="12">
        <v>45</v>
      </c>
      <c r="AU46" s="12">
        <v>46</v>
      </c>
      <c r="AV46" s="12">
        <v>47</v>
      </c>
      <c r="AW46" s="112">
        <v>48</v>
      </c>
      <c r="AX46" s="12">
        <v>49</v>
      </c>
      <c r="AY46" s="12">
        <v>50</v>
      </c>
      <c r="AZ46" s="12">
        <v>51</v>
      </c>
      <c r="BA46" s="12">
        <v>52</v>
      </c>
      <c r="BB46" s="12">
        <v>53</v>
      </c>
      <c r="BC46" s="12">
        <v>54</v>
      </c>
      <c r="BD46" s="12">
        <v>55</v>
      </c>
      <c r="BE46" s="12">
        <v>56</v>
      </c>
      <c r="BF46" s="12">
        <v>57</v>
      </c>
      <c r="BG46" s="12">
        <v>58</v>
      </c>
      <c r="BH46" s="12">
        <v>59</v>
      </c>
      <c r="BI46" s="112">
        <v>60</v>
      </c>
      <c r="BJ46" s="12">
        <v>61</v>
      </c>
      <c r="BK46" s="12">
        <v>62</v>
      </c>
      <c r="BL46" s="12">
        <v>63</v>
      </c>
      <c r="BM46" s="12">
        <v>64</v>
      </c>
      <c r="BN46" s="12">
        <v>65</v>
      </c>
      <c r="BO46" s="12">
        <v>66</v>
      </c>
      <c r="BP46" s="12">
        <v>67</v>
      </c>
      <c r="BQ46" s="12">
        <v>68</v>
      </c>
      <c r="BR46" s="12">
        <v>69</v>
      </c>
      <c r="BS46" s="12">
        <v>70</v>
      </c>
      <c r="BT46" s="12">
        <v>71</v>
      </c>
      <c r="BU46" s="112">
        <v>72</v>
      </c>
      <c r="BV46" s="12">
        <v>73</v>
      </c>
      <c r="BW46" s="12">
        <v>74</v>
      </c>
      <c r="BX46" s="12">
        <v>75</v>
      </c>
      <c r="BY46" s="12">
        <v>76</v>
      </c>
      <c r="BZ46" s="12">
        <v>77</v>
      </c>
      <c r="CA46" s="12">
        <v>78</v>
      </c>
      <c r="CB46" s="12">
        <v>79</v>
      </c>
      <c r="CC46" s="12">
        <v>80</v>
      </c>
      <c r="CD46" s="12">
        <v>81</v>
      </c>
      <c r="CE46" s="12">
        <v>82</v>
      </c>
      <c r="CF46" s="12">
        <v>83</v>
      </c>
      <c r="CG46" s="112">
        <v>84</v>
      </c>
      <c r="CH46" s="12">
        <v>85</v>
      </c>
      <c r="CI46" s="12">
        <v>86</v>
      </c>
      <c r="CJ46" s="12">
        <v>87</v>
      </c>
      <c r="CK46" s="12">
        <v>88</v>
      </c>
      <c r="CL46" s="12">
        <v>89</v>
      </c>
      <c r="CM46" s="12">
        <v>90</v>
      </c>
      <c r="CN46" s="12">
        <v>91</v>
      </c>
      <c r="CO46" s="12">
        <v>92</v>
      </c>
      <c r="CP46" s="12">
        <v>93</v>
      </c>
      <c r="CQ46" s="12">
        <v>94</v>
      </c>
      <c r="CR46" s="12">
        <v>95</v>
      </c>
      <c r="CS46" s="112">
        <v>96</v>
      </c>
    </row>
    <row r="47" spans="1:97" s="2" customFormat="1" x14ac:dyDescent="0.25">
      <c r="A47" s="2" t="s">
        <v>10</v>
      </c>
      <c r="B47" s="3">
        <f t="shared" ref="B47:BM47" si="43">B21</f>
        <v>42005</v>
      </c>
      <c r="C47" s="3">
        <f t="shared" si="43"/>
        <v>42036</v>
      </c>
      <c r="D47" s="3">
        <f t="shared" si="43"/>
        <v>42064</v>
      </c>
      <c r="E47" s="3">
        <f t="shared" si="43"/>
        <v>42095</v>
      </c>
      <c r="F47" s="3">
        <f t="shared" si="43"/>
        <v>42125</v>
      </c>
      <c r="G47" s="3">
        <f t="shared" si="43"/>
        <v>42156</v>
      </c>
      <c r="H47" s="3">
        <f t="shared" si="43"/>
        <v>42186</v>
      </c>
      <c r="I47" s="3">
        <f t="shared" si="43"/>
        <v>42217</v>
      </c>
      <c r="J47" s="3">
        <f t="shared" si="43"/>
        <v>42248</v>
      </c>
      <c r="K47" s="3">
        <f t="shared" si="43"/>
        <v>42278</v>
      </c>
      <c r="L47" s="3">
        <f t="shared" si="43"/>
        <v>42309</v>
      </c>
      <c r="M47" s="95">
        <f t="shared" si="43"/>
        <v>42339</v>
      </c>
      <c r="N47" s="284">
        <f t="shared" si="43"/>
        <v>42370</v>
      </c>
      <c r="O47" s="284">
        <f t="shared" si="43"/>
        <v>42401</v>
      </c>
      <c r="P47" s="284">
        <f t="shared" si="43"/>
        <v>42430</v>
      </c>
      <c r="Q47" s="284">
        <f t="shared" si="43"/>
        <v>42461</v>
      </c>
      <c r="R47" s="284">
        <f t="shared" si="43"/>
        <v>42491</v>
      </c>
      <c r="S47" s="284">
        <f t="shared" si="43"/>
        <v>42522</v>
      </c>
      <c r="T47" s="284">
        <f t="shared" si="43"/>
        <v>42552</v>
      </c>
      <c r="U47" s="284">
        <f t="shared" si="43"/>
        <v>42583</v>
      </c>
      <c r="V47" s="3">
        <f t="shared" si="43"/>
        <v>42614</v>
      </c>
      <c r="W47" s="3">
        <f t="shared" si="43"/>
        <v>42644</v>
      </c>
      <c r="X47" s="3">
        <f t="shared" si="43"/>
        <v>42675</v>
      </c>
      <c r="Y47" s="95">
        <f t="shared" si="43"/>
        <v>42705</v>
      </c>
      <c r="Z47" s="3">
        <f t="shared" si="43"/>
        <v>42752</v>
      </c>
      <c r="AA47" s="3">
        <f t="shared" si="43"/>
        <v>42783</v>
      </c>
      <c r="AB47" s="3">
        <f t="shared" si="43"/>
        <v>42811</v>
      </c>
      <c r="AC47" s="3">
        <f t="shared" si="43"/>
        <v>42842</v>
      </c>
      <c r="AD47" s="3">
        <f t="shared" si="43"/>
        <v>42872</v>
      </c>
      <c r="AE47" s="3">
        <f t="shared" si="43"/>
        <v>42903</v>
      </c>
      <c r="AF47" s="3">
        <f t="shared" si="43"/>
        <v>42933</v>
      </c>
      <c r="AG47" s="3">
        <f t="shared" si="43"/>
        <v>42964</v>
      </c>
      <c r="AH47" s="3">
        <f t="shared" si="43"/>
        <v>42995</v>
      </c>
      <c r="AI47" s="3">
        <f t="shared" si="43"/>
        <v>43025</v>
      </c>
      <c r="AJ47" s="3">
        <f t="shared" si="43"/>
        <v>43056</v>
      </c>
      <c r="AK47" s="95">
        <f t="shared" si="43"/>
        <v>43086</v>
      </c>
      <c r="AL47" s="3">
        <f t="shared" si="43"/>
        <v>43118</v>
      </c>
      <c r="AM47" s="3">
        <f t="shared" si="43"/>
        <v>43149</v>
      </c>
      <c r="AN47" s="3">
        <f t="shared" si="43"/>
        <v>43177</v>
      </c>
      <c r="AO47" s="3">
        <f t="shared" si="43"/>
        <v>43208</v>
      </c>
      <c r="AP47" s="3">
        <f t="shared" si="43"/>
        <v>43238</v>
      </c>
      <c r="AQ47" s="3">
        <f t="shared" si="43"/>
        <v>43269</v>
      </c>
      <c r="AR47" s="3">
        <f t="shared" si="43"/>
        <v>43299</v>
      </c>
      <c r="AS47" s="3">
        <f t="shared" si="43"/>
        <v>43330</v>
      </c>
      <c r="AT47" s="3">
        <f t="shared" si="43"/>
        <v>43361</v>
      </c>
      <c r="AU47" s="3">
        <f t="shared" si="43"/>
        <v>43391</v>
      </c>
      <c r="AV47" s="3">
        <f t="shared" si="43"/>
        <v>43422</v>
      </c>
      <c r="AW47" s="95">
        <f t="shared" si="43"/>
        <v>43452</v>
      </c>
      <c r="AX47" s="3">
        <f t="shared" si="43"/>
        <v>43483</v>
      </c>
      <c r="AY47" s="3">
        <f t="shared" si="43"/>
        <v>43514</v>
      </c>
      <c r="AZ47" s="3">
        <f t="shared" si="43"/>
        <v>43542</v>
      </c>
      <c r="BA47" s="3">
        <f t="shared" si="43"/>
        <v>43573</v>
      </c>
      <c r="BB47" s="3">
        <f t="shared" si="43"/>
        <v>43603</v>
      </c>
      <c r="BC47" s="3">
        <f t="shared" si="43"/>
        <v>43634</v>
      </c>
      <c r="BD47" s="3">
        <f t="shared" si="43"/>
        <v>43664</v>
      </c>
      <c r="BE47" s="3">
        <f t="shared" si="43"/>
        <v>43695</v>
      </c>
      <c r="BF47" s="3">
        <f t="shared" si="43"/>
        <v>43726</v>
      </c>
      <c r="BG47" s="3">
        <f t="shared" si="43"/>
        <v>43756</v>
      </c>
      <c r="BH47" s="3">
        <f t="shared" si="43"/>
        <v>43787</v>
      </c>
      <c r="BI47" s="95">
        <f t="shared" si="43"/>
        <v>43817</v>
      </c>
      <c r="BJ47" s="3">
        <f t="shared" si="43"/>
        <v>43848</v>
      </c>
      <c r="BK47" s="3">
        <f t="shared" si="43"/>
        <v>43879</v>
      </c>
      <c r="BL47" s="3">
        <f t="shared" si="43"/>
        <v>43908</v>
      </c>
      <c r="BM47" s="3">
        <f t="shared" si="43"/>
        <v>43939</v>
      </c>
      <c r="BN47" s="3">
        <f t="shared" ref="BN47:CS47" si="44">BN21</f>
        <v>43969</v>
      </c>
      <c r="BO47" s="3">
        <f t="shared" si="44"/>
        <v>44000</v>
      </c>
      <c r="BP47" s="3">
        <f t="shared" si="44"/>
        <v>44030</v>
      </c>
      <c r="BQ47" s="3">
        <f t="shared" si="44"/>
        <v>44061</v>
      </c>
      <c r="BR47" s="3">
        <f t="shared" si="44"/>
        <v>44092</v>
      </c>
      <c r="BS47" s="3">
        <f t="shared" si="44"/>
        <v>44122</v>
      </c>
      <c r="BT47" s="3">
        <f t="shared" si="44"/>
        <v>44153</v>
      </c>
      <c r="BU47" s="95">
        <f t="shared" si="44"/>
        <v>44183</v>
      </c>
      <c r="BV47" s="3">
        <f t="shared" si="44"/>
        <v>44214</v>
      </c>
      <c r="BW47" s="3">
        <f t="shared" si="44"/>
        <v>44245</v>
      </c>
      <c r="BX47" s="3">
        <f t="shared" si="44"/>
        <v>44273</v>
      </c>
      <c r="BY47" s="3">
        <f t="shared" si="44"/>
        <v>44304</v>
      </c>
      <c r="BZ47" s="3">
        <f t="shared" si="44"/>
        <v>44334</v>
      </c>
      <c r="CA47" s="3">
        <f t="shared" si="44"/>
        <v>44365</v>
      </c>
      <c r="CB47" s="3">
        <f t="shared" si="44"/>
        <v>44395</v>
      </c>
      <c r="CC47" s="3">
        <f t="shared" si="44"/>
        <v>44426</v>
      </c>
      <c r="CD47" s="3">
        <f t="shared" si="44"/>
        <v>44457</v>
      </c>
      <c r="CE47" s="3">
        <f t="shared" si="44"/>
        <v>44487</v>
      </c>
      <c r="CF47" s="3">
        <f t="shared" si="44"/>
        <v>44518</v>
      </c>
      <c r="CG47" s="95">
        <f t="shared" si="44"/>
        <v>44548</v>
      </c>
      <c r="CH47" s="3">
        <f t="shared" si="44"/>
        <v>44579</v>
      </c>
      <c r="CI47" s="3">
        <f t="shared" si="44"/>
        <v>44610</v>
      </c>
      <c r="CJ47" s="3">
        <f t="shared" si="44"/>
        <v>44638</v>
      </c>
      <c r="CK47" s="3">
        <f t="shared" si="44"/>
        <v>44669</v>
      </c>
      <c r="CL47" s="3">
        <f t="shared" si="44"/>
        <v>44699</v>
      </c>
      <c r="CM47" s="3">
        <f t="shared" si="44"/>
        <v>44730</v>
      </c>
      <c r="CN47" s="3">
        <f t="shared" si="44"/>
        <v>44760</v>
      </c>
      <c r="CO47" s="3">
        <f t="shared" si="44"/>
        <v>44791</v>
      </c>
      <c r="CP47" s="3">
        <f t="shared" si="44"/>
        <v>44822</v>
      </c>
      <c r="CQ47" s="3">
        <f t="shared" si="44"/>
        <v>44852</v>
      </c>
      <c r="CR47" s="3">
        <f t="shared" si="44"/>
        <v>44883</v>
      </c>
      <c r="CS47" s="95">
        <f t="shared" si="44"/>
        <v>44913</v>
      </c>
    </row>
    <row r="48" spans="1:97" s="28" customFormat="1" x14ac:dyDescent="0.25">
      <c r="A48" s="28" t="s">
        <v>4</v>
      </c>
      <c r="B48" s="28">
        <f>'Agency North'!B48+'Agency South'!B48</f>
        <v>38</v>
      </c>
      <c r="C48" s="28">
        <f>'Agency North'!C48+'Agency South'!C48</f>
        <v>30</v>
      </c>
      <c r="D48" s="28">
        <f>'Agency North'!D48+'Agency South'!D48</f>
        <v>41</v>
      </c>
      <c r="E48" s="28">
        <f>'Agency North'!E48+'Agency South'!E48</f>
        <v>53</v>
      </c>
      <c r="F48" s="28">
        <f>'Agency North'!F48+'Agency South'!F48</f>
        <v>59</v>
      </c>
      <c r="G48" s="28">
        <f>'Agency North'!G48+'Agency South'!G48</f>
        <v>54</v>
      </c>
      <c r="H48" s="28">
        <f>'Agency North'!H48+'Agency South'!H48</f>
        <v>52</v>
      </c>
      <c r="I48" s="28">
        <f>'Agency North'!I48+'Agency South'!I48</f>
        <v>47</v>
      </c>
      <c r="J48" s="28">
        <f>'Agency North'!J48+'Agency South'!J48</f>
        <v>65</v>
      </c>
      <c r="K48" s="28">
        <f>'Agency North'!K48+'Agency South'!K48</f>
        <v>61</v>
      </c>
      <c r="L48" s="28">
        <f>'Agency North'!L48+'Agency South'!L48</f>
        <v>54</v>
      </c>
      <c r="M48" s="35">
        <f>'Agency North'!M48+'Agency South'!M48</f>
        <v>57</v>
      </c>
      <c r="N48" s="276">
        <f>'Agency North'!N48+'Agency South'!N48</f>
        <v>45</v>
      </c>
      <c r="O48" s="276">
        <f>'Agency North'!O48+'Agency South'!O48</f>
        <v>41</v>
      </c>
      <c r="P48" s="276">
        <f>'Agency North'!P48+'Agency South'!P48</f>
        <v>65</v>
      </c>
      <c r="Q48" s="276">
        <f>'Agency North'!Q48+'Agency South'!Q48</f>
        <v>51</v>
      </c>
      <c r="R48" s="276">
        <f>'Agency North'!R48+'Agency South'!R48</f>
        <v>50</v>
      </c>
      <c r="S48" s="276">
        <f>'Agency North'!S48+'Agency South'!S48</f>
        <v>64</v>
      </c>
      <c r="T48" s="277">
        <f>'Agency North'!T48+'Agency South'!T48</f>
        <v>46</v>
      </c>
      <c r="U48" s="277">
        <f>'Agency North'!U48+'Agency South'!U48</f>
        <v>47</v>
      </c>
      <c r="V48" s="15">
        <f>'Agency North'!V48+'Agency South'!V48</f>
        <v>53.44</v>
      </c>
      <c r="W48" s="15">
        <f>'Agency North'!W48+'Agency South'!W48</f>
        <v>49.42</v>
      </c>
      <c r="X48" s="15">
        <f>'Agency North'!X48+'Agency South'!X48</f>
        <v>57.2</v>
      </c>
      <c r="Y48" s="96">
        <f>'Agency North'!Y48+'Agency South'!Y48</f>
        <v>57.980000000000004</v>
      </c>
      <c r="Z48" s="28">
        <f>'Agency North'!Z48+'Agency South'!Z48</f>
        <v>45.5</v>
      </c>
      <c r="AA48" s="28">
        <f>'Agency North'!AA48+'Agency South'!AA48</f>
        <v>45.5</v>
      </c>
      <c r="AB48" s="28">
        <f>'Agency North'!AB48+'Agency South'!AB48</f>
        <v>50</v>
      </c>
      <c r="AC48" s="28">
        <f>'Agency North'!AC48+'Agency South'!AC48</f>
        <v>48.28</v>
      </c>
      <c r="AD48" s="28">
        <f>'Agency North'!AD48+'Agency South'!AD48</f>
        <v>48.762799999999999</v>
      </c>
      <c r="AE48" s="28">
        <f>'Agency North'!AE48+'Agency South'!AE48</f>
        <v>49.250427999999999</v>
      </c>
      <c r="AF48" s="28">
        <f>'Agency North'!AF48+'Agency South'!AF48</f>
        <v>49.742932280000005</v>
      </c>
      <c r="AG48" s="28">
        <f>'Agency North'!AG48+'Agency South'!AG48</f>
        <v>50.2403616028</v>
      </c>
      <c r="AH48" s="28">
        <f>'Agency North'!AH48+'Agency South'!AH48</f>
        <v>50.742765218827998</v>
      </c>
      <c r="AI48" s="28">
        <f>'Agency North'!AI48+'Agency South'!AI48</f>
        <v>51.250192871016282</v>
      </c>
      <c r="AJ48" s="28">
        <f>'Agency North'!AJ48+'Agency South'!AJ48</f>
        <v>51.762694799726447</v>
      </c>
      <c r="AK48" s="35">
        <f>'Agency North'!AK48+'Agency South'!AK48</f>
        <v>52.280321747723704</v>
      </c>
      <c r="AL48" s="28">
        <f>'Agency North'!AL48+'Agency South'!AL48</f>
        <v>60.69</v>
      </c>
      <c r="AM48" s="28">
        <f>'Agency North'!AM48+'Agency South'!AM48</f>
        <v>60.69</v>
      </c>
      <c r="AN48" s="28">
        <f>'Agency North'!AN48+'Agency South'!AN48</f>
        <v>65.209999999999994</v>
      </c>
      <c r="AO48" s="28">
        <f>'Agency North'!AO48+'Agency South'!AO48</f>
        <v>63.905799999999999</v>
      </c>
      <c r="AP48" s="28">
        <f>'Agency North'!AP48+'Agency South'!AP48</f>
        <v>64.113658000000001</v>
      </c>
      <c r="AQ48" s="28">
        <f>'Agency North'!AQ48+'Agency South'!AQ48</f>
        <v>64.323594579999991</v>
      </c>
      <c r="AR48" s="28">
        <f>'Agency North'!AR48+'Agency South'!AR48</f>
        <v>64.535630525800002</v>
      </c>
      <c r="AS48" s="28">
        <f>'Agency North'!AS48+'Agency South'!AS48</f>
        <v>64.749786831058003</v>
      </c>
      <c r="AT48" s="28">
        <f>'Agency North'!AT48+'Agency South'!AT48</f>
        <v>65.397284699368583</v>
      </c>
      <c r="AU48" s="28">
        <f>'Agency North'!AU48+'Agency South'!AU48</f>
        <v>65.615745546362263</v>
      </c>
      <c r="AV48" s="28">
        <f>'Agency North'!AV48+'Agency South'!AV48</f>
        <v>66.271903001825876</v>
      </c>
      <c r="AW48" s="35">
        <f>'Agency North'!AW48+'Agency South'!AW48</f>
        <v>66.934622031844142</v>
      </c>
      <c r="AX48" s="28">
        <f>'Agency North'!AX48+'Agency South'!AX48</f>
        <v>77.290499999999994</v>
      </c>
      <c r="AY48" s="28">
        <f>'Agency North'!AY48+'Agency South'!AY48</f>
        <v>77.290499999999994</v>
      </c>
      <c r="AZ48" s="28">
        <f>'Agency North'!AZ48+'Agency South'!AZ48</f>
        <v>86.136799999999994</v>
      </c>
      <c r="BA48" s="28">
        <f>'Agency North'!BA48+'Agency South'!BA48</f>
        <v>82.375664</v>
      </c>
      <c r="BB48" s="28">
        <f>'Agency North'!BB48+'Agency South'!BB48</f>
        <v>82.669436640000001</v>
      </c>
      <c r="BC48" s="28">
        <f>'Agency North'!BC48+'Agency South'!BC48</f>
        <v>82.683432412000002</v>
      </c>
      <c r="BD48" s="28">
        <f>'Agency North'!BD48+'Agency South'!BD48</f>
        <v>82.980282736120003</v>
      </c>
      <c r="BE48" s="28">
        <f>'Agency North'!BE48+'Agency South'!BE48</f>
        <v>83.280101563481196</v>
      </c>
      <c r="BF48" s="28">
        <f>'Agency North'!BF48+'Agency South'!BF48</f>
        <v>84.11290257911601</v>
      </c>
      <c r="BG48" s="28">
        <f>'Agency North'!BG48+'Agency South'!BG48</f>
        <v>84.418747764907167</v>
      </c>
      <c r="BH48" s="28">
        <f>'Agency North'!BH48+'Agency South'!BH48</f>
        <v>85.262935242556239</v>
      </c>
      <c r="BI48" s="35">
        <f>'Agency North'!BI48+'Agency South'!BI48</f>
        <v>86.715779072630966</v>
      </c>
      <c r="BJ48" s="28">
        <f>'Agency North'!BJ48+'Agency South'!BJ48</f>
        <v>91.927499999999995</v>
      </c>
      <c r="BK48" s="28">
        <f>'Agency North'!BK48+'Agency South'!BK48</f>
        <v>91.927499999999995</v>
      </c>
      <c r="BL48" s="28">
        <f>'Agency North'!BL48+'Agency South'!BL48</f>
        <v>102.27100000000002</v>
      </c>
      <c r="BM48" s="28">
        <f>'Agency North'!BM48+'Agency South'!BM48</f>
        <v>99.096620000000001</v>
      </c>
      <c r="BN48" s="28">
        <f>'Agency North'!BN48+'Agency South'!BN48</f>
        <v>99.463835799999998</v>
      </c>
      <c r="BO48" s="28">
        <f>'Agency North'!BO48+'Agency South'!BO48</f>
        <v>99.481330514999996</v>
      </c>
      <c r="BP48" s="28">
        <f>'Agency North'!BP48+'Agency South'!BP48</f>
        <v>100.83868695435152</v>
      </c>
      <c r="BQ48" s="28">
        <f>'Agency North'!BQ48+'Agency South'!BQ48</f>
        <v>101.21720822389501</v>
      </c>
      <c r="BR48" s="28">
        <f>'Agency North'!BR48+'Agency South'!BR48</f>
        <v>103.46465070613397</v>
      </c>
      <c r="BS48" s="28">
        <f>'Agency North'!BS48+'Agency South'!BS48</f>
        <v>103.8507802531953</v>
      </c>
      <c r="BT48" s="28">
        <f>'Agency North'!BT48+'Agency South'!BT48</f>
        <v>104.88928805572725</v>
      </c>
      <c r="BU48" s="35">
        <f>'Agency North'!BU48+'Agency South'!BU48</f>
        <v>106.69595171431661</v>
      </c>
      <c r="BV48" s="28">
        <f>'Agency North'!BV48+'Agency South'!BV48</f>
        <v>106.56450000000001</v>
      </c>
      <c r="BW48" s="28">
        <f>'Agency North'!BW48+'Agency South'!BW48</f>
        <v>106.56450000000001</v>
      </c>
      <c r="BX48" s="28">
        <f>'Agency North'!BX48+'Agency South'!BX48</f>
        <v>118.40520000000001</v>
      </c>
      <c r="BY48" s="28">
        <f>'Agency North'!BY48+'Agency South'!BY48</f>
        <v>114.757608</v>
      </c>
      <c r="BZ48" s="28">
        <f>'Agency North'!BZ48+'Agency South'!BZ48</f>
        <v>118.73285256</v>
      </c>
      <c r="CA48" s="28">
        <f>'Agency North'!CA48+'Agency South'!CA48</f>
        <v>118.75384621800001</v>
      </c>
      <c r="CB48" s="28">
        <f>'Agency North'!CB48+'Agency South'!CB48</f>
        <v>120.37655874522181</v>
      </c>
      <c r="CC48" s="28">
        <f>'Agency North'!CC48+'Agency South'!CC48</f>
        <v>121.74831982604752</v>
      </c>
      <c r="CD48" s="28">
        <f>'Agency North'!CD48+'Agency South'!CD48</f>
        <v>124.43577480030798</v>
      </c>
      <c r="CE48" s="28">
        <f>'Agency North'!CE48+'Agency South'!CE48</f>
        <v>124.90839736591107</v>
      </c>
      <c r="CF48" s="28">
        <f>'Agency North'!CF48+'Agency South'!CF48</f>
        <v>126.63015024071888</v>
      </c>
      <c r="CG48" s="35">
        <f>'Agency North'!CG48+'Agency South'!CG48</f>
        <v>131.26550062225672</v>
      </c>
      <c r="CH48" s="28">
        <f>'Agency North'!CH48+'Agency South'!CH48</f>
        <v>121.20150000000001</v>
      </c>
      <c r="CI48" s="28">
        <f>'Agency North'!CI48+'Agency South'!CI48</f>
        <v>121.20150000000001</v>
      </c>
      <c r="CJ48" s="28">
        <f>'Agency North'!CJ48+'Agency South'!CJ48</f>
        <v>134.5394</v>
      </c>
      <c r="CK48" s="28">
        <f>'Agency North'!CK48+'Agency South'!CK48</f>
        <v>130.41859600000001</v>
      </c>
      <c r="CL48" s="28">
        <f>'Agency North'!CL48+'Agency South'!CL48</f>
        <v>134.88311732</v>
      </c>
      <c r="CM48" s="28">
        <f>'Agency North'!CM48+'Agency South'!CM48</f>
        <v>134.90760992099999</v>
      </c>
      <c r="CN48" s="28">
        <f>'Agency North'!CN48+'Agency South'!CN48</f>
        <v>136.76510253609212</v>
      </c>
      <c r="CO48" s="28">
        <f>'Agency North'!CO48+'Agency South'!CO48</f>
        <v>138.3654904637221</v>
      </c>
      <c r="CP48" s="28">
        <f>'Agency North'!CP48+'Agency South'!CP48</f>
        <v>141.39205500035931</v>
      </c>
      <c r="CQ48" s="28">
        <f>'Agency North'!CQ48+'Agency South'!CQ48</f>
        <v>143.05726183983415</v>
      </c>
      <c r="CR48" s="28">
        <f>'Agency North'!CR48+'Agency South'!CR48</f>
        <v>146.79261611533548</v>
      </c>
      <c r="CS48" s="35">
        <f>'Agency North'!CS48+'Agency South'!CS48</f>
        <v>152.26971044265431</v>
      </c>
    </row>
    <row r="49" spans="1:97" s="28" customFormat="1" x14ac:dyDescent="0.25">
      <c r="A49" s="28" t="s">
        <v>5</v>
      </c>
      <c r="B49" s="28">
        <f>'Agency North'!B49+'Agency South'!B49</f>
        <v>122</v>
      </c>
      <c r="C49" s="28">
        <f>'Agency North'!C49+'Agency South'!C49</f>
        <v>72</v>
      </c>
      <c r="D49" s="28">
        <f>'Agency North'!D49+'Agency South'!D49</f>
        <v>140</v>
      </c>
      <c r="E49" s="28">
        <f>'Agency North'!E49+'Agency South'!E49</f>
        <v>166</v>
      </c>
      <c r="F49" s="28">
        <f>'Agency North'!F49+'Agency South'!F49</f>
        <v>159</v>
      </c>
      <c r="G49" s="28">
        <f>'Agency North'!G49+'Agency South'!G49</f>
        <v>205</v>
      </c>
      <c r="H49" s="28">
        <f>'Agency North'!H49+'Agency South'!H49</f>
        <v>242</v>
      </c>
      <c r="I49" s="28">
        <f>'Agency North'!I49+'Agency South'!I49</f>
        <v>175</v>
      </c>
      <c r="J49" s="28">
        <f>'Agency North'!J49+'Agency South'!J49</f>
        <v>269</v>
      </c>
      <c r="K49" s="28">
        <f>'Agency North'!K49+'Agency South'!K49</f>
        <v>202</v>
      </c>
      <c r="L49" s="28">
        <f>'Agency North'!L49+'Agency South'!L49</f>
        <v>376</v>
      </c>
      <c r="M49" s="35">
        <f>'Agency North'!M49+'Agency South'!M49</f>
        <v>276</v>
      </c>
      <c r="N49" s="276">
        <f>'Agency North'!N49+'Agency South'!N49</f>
        <v>59</v>
      </c>
      <c r="O49" s="276">
        <f>'Agency North'!O49+'Agency South'!O49</f>
        <v>63</v>
      </c>
      <c r="P49" s="276">
        <f>'Agency North'!P49+'Agency South'!P49</f>
        <v>301</v>
      </c>
      <c r="Q49" s="276">
        <f>'Agency North'!Q49+'Agency South'!Q49</f>
        <v>244</v>
      </c>
      <c r="R49" s="276">
        <f>'Agency North'!R49+'Agency South'!R49</f>
        <v>299</v>
      </c>
      <c r="S49" s="276">
        <f>'Agency North'!S49+'Agency South'!S49</f>
        <v>576</v>
      </c>
      <c r="T49" s="277">
        <f>'Agency North'!T49+'Agency South'!T49</f>
        <v>359</v>
      </c>
      <c r="U49" s="277">
        <f>'Agency North'!U49+'Agency South'!U49</f>
        <v>409</v>
      </c>
      <c r="V49" s="15">
        <f>'Agency North'!V49+'Agency South'!V49</f>
        <v>531.45977762880011</v>
      </c>
      <c r="W49" s="15">
        <f>'Agency North'!W49+'Agency South'!W49</f>
        <v>581.86999586432</v>
      </c>
      <c r="X49" s="15">
        <f>'Agency North'!X49+'Agency South'!X49</f>
        <v>607.43994114218242</v>
      </c>
      <c r="Y49" s="96">
        <f>'Agency North'!Y49+'Agency South'!Y49</f>
        <v>656.79631925820479</v>
      </c>
      <c r="Z49" s="28">
        <f>'Agency North'!Z49+'Agency South'!Z49</f>
        <v>63.567470000834575</v>
      </c>
      <c r="AA49" s="28">
        <f>'Agency North'!AA49+'Agency South'!AA49</f>
        <v>66.173528447498086</v>
      </c>
      <c r="AB49" s="28">
        <f>'Agency North'!AB49+'Agency South'!AB49</f>
        <v>399.25209103581221</v>
      </c>
      <c r="AC49" s="28">
        <f>'Agency North'!AC49+'Agency South'!AC49</f>
        <v>379.78740745883977</v>
      </c>
      <c r="AD49" s="28">
        <f>'Agency North'!AD49+'Agency South'!AD49</f>
        <v>466.1895237592953</v>
      </c>
      <c r="AE49" s="28">
        <f>'Agency North'!AE49+'Agency South'!AE49</f>
        <v>599.43824192314094</v>
      </c>
      <c r="AF49" s="28">
        <f>'Agency North'!AF49+'Agency South'!AF49</f>
        <v>426.36600282411422</v>
      </c>
      <c r="AG49" s="28">
        <f>'Agency North'!AG49+'Agency South'!AG49</f>
        <v>520.10351198808621</v>
      </c>
      <c r="AH49" s="28">
        <f>'Agency North'!AH49+'Agency South'!AH49</f>
        <v>615.9211791365683</v>
      </c>
      <c r="AI49" s="28">
        <f>'Agency North'!AI49+'Agency South'!AI49</f>
        <v>487.24944603970346</v>
      </c>
      <c r="AJ49" s="28">
        <f>'Agency North'!AJ49+'Agency South'!AJ49</f>
        <v>578.15782765574181</v>
      </c>
      <c r="AK49" s="35">
        <f>'Agency North'!AK49+'Agency South'!AK49</f>
        <v>678.53916618296171</v>
      </c>
      <c r="AL49" s="28">
        <f>'Agency North'!AL49+'Agency South'!AL49</f>
        <v>81.864147347119982</v>
      </c>
      <c r="AM49" s="28">
        <f>'Agency North'!AM49+'Agency South'!AM49</f>
        <v>85.223513621670492</v>
      </c>
      <c r="AN49" s="28">
        <f>'Agency North'!AN49+'Agency South'!AN49</f>
        <v>607.32727532445574</v>
      </c>
      <c r="AO49" s="28">
        <f>'Agency North'!AO49+'Agency South'!AO49</f>
        <v>536.04779930667314</v>
      </c>
      <c r="AP49" s="28">
        <f>'Agency North'!AP49+'Agency South'!AP49</f>
        <v>615.1506505775593</v>
      </c>
      <c r="AQ49" s="28">
        <f>'Agency North'!AQ49+'Agency South'!AQ49</f>
        <v>674.22923017615426</v>
      </c>
      <c r="AR49" s="28">
        <f>'Agency North'!AR49+'Agency South'!AR49</f>
        <v>571.58977648606242</v>
      </c>
      <c r="AS49" s="28">
        <f>'Agency North'!AS49+'Agency South'!AS49</f>
        <v>661.18625807286912</v>
      </c>
      <c r="AT49" s="28">
        <f>'Agency North'!AT49+'Agency South'!AT49</f>
        <v>726.09490543102584</v>
      </c>
      <c r="AU49" s="28">
        <f>'Agency North'!AU49+'Agency South'!AU49</f>
        <v>617.0948518926939</v>
      </c>
      <c r="AV49" s="28">
        <f>'Agency North'!AV49+'Agency South'!AV49</f>
        <v>714.94717889832009</v>
      </c>
      <c r="AW49" s="35">
        <f>'Agency North'!AW49+'Agency South'!AW49</f>
        <v>758.15540575664954</v>
      </c>
      <c r="AX49" s="28">
        <f>'Agency North'!AX49+'Agency South'!AX49</f>
        <v>94.737372868917333</v>
      </c>
      <c r="AY49" s="28">
        <f>'Agency North'!AY49+'Agency South'!AY49</f>
        <v>98.344360354784286</v>
      </c>
      <c r="AZ49" s="28">
        <f>'Agency North'!AZ49+'Agency South'!AZ49</f>
        <v>802.44729364258421</v>
      </c>
      <c r="BA49" s="28">
        <f>'Agency North'!BA49+'Agency South'!BA49</f>
        <v>741.83022418079804</v>
      </c>
      <c r="BB49" s="28">
        <f>'Agency North'!BB49+'Agency South'!BB49</f>
        <v>774.75703634123477</v>
      </c>
      <c r="BC49" s="28">
        <f>'Agency North'!BC49+'Agency South'!BC49</f>
        <v>822.56944870600171</v>
      </c>
      <c r="BD49" s="28">
        <f>'Agency North'!BD49+'Agency South'!BD49</f>
        <v>783.13360492248887</v>
      </c>
      <c r="BE49" s="28">
        <f>'Agency North'!BE49+'Agency South'!BE49</f>
        <v>823.18406638453916</v>
      </c>
      <c r="BF49" s="28">
        <f>'Agency North'!BF49+'Agency South'!BF49</f>
        <v>882.14891123450786</v>
      </c>
      <c r="BG49" s="28">
        <f>'Agency North'!BG49+'Agency South'!BG49</f>
        <v>844.99173383681682</v>
      </c>
      <c r="BH49" s="28">
        <f>'Agency North'!BH49+'Agency South'!BH49</f>
        <v>890.68909045309124</v>
      </c>
      <c r="BI49" s="35">
        <f>'Agency North'!BI49+'Agency South'!BI49</f>
        <v>955.65601897040756</v>
      </c>
      <c r="BJ49" s="28">
        <f>'Agency North'!BJ49+'Agency South'!BJ49</f>
        <v>112.4625290375066</v>
      </c>
      <c r="BK49" s="28">
        <f>'Agency North'!BK49+'Agency South'!BK49</f>
        <v>116.88138104062878</v>
      </c>
      <c r="BL49" s="28">
        <f>'Agency North'!BL49+'Agency South'!BL49</f>
        <v>928.21597991597798</v>
      </c>
      <c r="BM49" s="28">
        <f>'Agency North'!BM49+'Agency South'!BM49</f>
        <v>856.07173376451658</v>
      </c>
      <c r="BN49" s="28">
        <f>'Agency North'!BN49+'Agency South'!BN49</f>
        <v>890.73628629336235</v>
      </c>
      <c r="BO49" s="28">
        <f>'Agency North'!BO49+'Agency South'!BO49</f>
        <v>924.70925764459116</v>
      </c>
      <c r="BP49" s="28">
        <f>'Agency North'!BP49+'Agency South'!BP49</f>
        <v>889.4966841562308</v>
      </c>
      <c r="BQ49" s="28">
        <f>'Agency North'!BQ49+'Agency South'!BQ49</f>
        <v>931.77277730989476</v>
      </c>
      <c r="BR49" s="28">
        <f>'Agency North'!BR49+'Agency South'!BR49</f>
        <v>983.56810243371297</v>
      </c>
      <c r="BS49" s="28">
        <f>'Agency North'!BS49+'Agency South'!BS49</f>
        <v>940.61026092252791</v>
      </c>
      <c r="BT49" s="28">
        <f>'Agency North'!BT49+'Agency South'!BT49</f>
        <v>988.31238286841358</v>
      </c>
      <c r="BU49" s="35">
        <f>'Agency North'!BU49+'Agency South'!BU49</f>
        <v>1037.914345950526</v>
      </c>
      <c r="BV49" s="28">
        <f>'Agency North'!BV49+'Agency South'!BV49</f>
        <v>126.90494432899722</v>
      </c>
      <c r="BW49" s="28">
        <f>'Agency North'!BW49+'Agency South'!BW49</f>
        <v>131.97917004462363</v>
      </c>
      <c r="BX49" s="28">
        <f>'Agency North'!BX49+'Agency South'!BX49</f>
        <v>1050.046311121604</v>
      </c>
      <c r="BY49" s="28">
        <f>'Agency North'!BY49+'Agency South'!BY49</f>
        <v>983.53202628491545</v>
      </c>
      <c r="BZ49" s="28">
        <f>'Agency North'!BZ49+'Agency South'!BZ49</f>
        <v>1022.6149466424073</v>
      </c>
      <c r="CA49" s="28">
        <f>'Agency North'!CA49+'Agency South'!CA49</f>
        <v>1060.899653919872</v>
      </c>
      <c r="CB49" s="28">
        <f>'Agency North'!CB49+'Agency South'!CB49</f>
        <v>1034.3847127333095</v>
      </c>
      <c r="CC49" s="28">
        <f>'Agency North'!CC49+'Agency South'!CC49</f>
        <v>1095.8045592345095</v>
      </c>
      <c r="CD49" s="28">
        <f>'Agency North'!CD49+'Agency South'!CD49</f>
        <v>1155.1855407468875</v>
      </c>
      <c r="CE49" s="28">
        <f>'Agency North'!CE49+'Agency South'!CE49</f>
        <v>1121.4187760366488</v>
      </c>
      <c r="CF49" s="28">
        <f>'Agency North'!CF49+'Agency South'!CF49</f>
        <v>1183.5075915416776</v>
      </c>
      <c r="CG49" s="35">
        <f>'Agency North'!CG49+'Agency South'!CG49</f>
        <v>1240.8028544004669</v>
      </c>
      <c r="CH49" s="28">
        <f>'Agency North'!CH49+'Agency South'!CH49</f>
        <v>145.53051043502563</v>
      </c>
      <c r="CI49" s="28">
        <f>'Agency North'!CI49+'Agency South'!CI49</f>
        <v>151.17389039798252</v>
      </c>
      <c r="CJ49" s="28">
        <f>'Agency North'!CJ49+'Agency South'!CJ49</f>
        <v>1204.7186627081785</v>
      </c>
      <c r="CK49" s="28">
        <f>'Agency North'!CK49+'Agency South'!CK49</f>
        <v>1127.3705336542494</v>
      </c>
      <c r="CL49" s="28">
        <f>'Agency North'!CL49+'Agency South'!CL49</f>
        <v>1171.3350614511046</v>
      </c>
      <c r="CM49" s="28">
        <f>'Agency North'!CM49+'Agency South'!CM49</f>
        <v>1214.3566653199755</v>
      </c>
      <c r="CN49" s="28">
        <f>'Agency North'!CN49+'Agency South'!CN49</f>
        <v>1183.6315966973432</v>
      </c>
      <c r="CO49" s="28">
        <f>'Agency North'!CO49+'Agency South'!CO49</f>
        <v>1253.4758228212745</v>
      </c>
      <c r="CP49" s="28">
        <f>'Agency North'!CP49+'Agency South'!CP49</f>
        <v>1320.660267922892</v>
      </c>
      <c r="CQ49" s="28">
        <f>'Agency North'!CQ49+'Agency South'!CQ49</f>
        <v>1298.5196062443656</v>
      </c>
      <c r="CR49" s="28">
        <f>'Agency North'!CR49+'Agency South'!CR49</f>
        <v>1379.5193490293186</v>
      </c>
      <c r="CS49" s="35">
        <f>'Agency North'!CS49+'Agency South'!CS49</f>
        <v>1445.9190034340895</v>
      </c>
    </row>
    <row r="50" spans="1:97" s="28" customFormat="1" x14ac:dyDescent="0.25">
      <c r="A50" s="28" t="s">
        <v>6</v>
      </c>
      <c r="B50" s="28">
        <f>'Agency North'!B50+'Agency South'!B50</f>
        <v>106</v>
      </c>
      <c r="C50" s="28">
        <f>'Agency North'!C50+'Agency South'!C50</f>
        <v>106</v>
      </c>
      <c r="D50" s="28">
        <f>'Agency North'!D50+'Agency South'!D50</f>
        <v>71</v>
      </c>
      <c r="E50" s="28">
        <f>'Agency North'!E50+'Agency South'!E50</f>
        <v>140</v>
      </c>
      <c r="F50" s="28">
        <f>'Agency North'!F50+'Agency South'!F50</f>
        <v>162</v>
      </c>
      <c r="G50" s="28">
        <f>'Agency North'!G50+'Agency South'!G50</f>
        <v>149</v>
      </c>
      <c r="H50" s="28">
        <f>'Agency North'!H50+'Agency South'!H50</f>
        <v>168</v>
      </c>
      <c r="I50" s="28">
        <f>'Agency North'!I50+'Agency South'!I50</f>
        <v>132</v>
      </c>
      <c r="J50" s="28">
        <f>'Agency North'!J50+'Agency South'!J50</f>
        <v>174</v>
      </c>
      <c r="K50" s="28">
        <f>'Agency North'!K50+'Agency South'!K50</f>
        <v>203</v>
      </c>
      <c r="L50" s="28">
        <f>'Agency North'!L50+'Agency South'!L50</f>
        <v>121</v>
      </c>
      <c r="M50" s="35">
        <f>'Agency North'!M50+'Agency South'!M50</f>
        <v>320</v>
      </c>
      <c r="N50" s="276">
        <f>'Agency North'!N50+'Agency South'!N50</f>
        <v>104</v>
      </c>
      <c r="O50" s="276">
        <f>'Agency North'!O50+'Agency South'!O50</f>
        <v>56</v>
      </c>
      <c r="P50" s="276">
        <f>'Agency North'!P50+'Agency South'!P50</f>
        <v>49</v>
      </c>
      <c r="Q50" s="276">
        <f>'Agency North'!Q50+'Agency South'!Q50</f>
        <v>169</v>
      </c>
      <c r="R50" s="276">
        <f>'Agency North'!R50+'Agency South'!R50</f>
        <v>162</v>
      </c>
      <c r="S50" s="276">
        <f>'Agency North'!S50+'Agency South'!S50</f>
        <v>232</v>
      </c>
      <c r="T50" s="277">
        <f>'Agency North'!T50+'Agency South'!T50</f>
        <v>300</v>
      </c>
      <c r="U50" s="277">
        <f>'Agency North'!U50+'Agency South'!U50</f>
        <v>228</v>
      </c>
      <c r="V50" s="15">
        <f>'Agency North'!V50+'Agency South'!V50</f>
        <v>320.36</v>
      </c>
      <c r="W50" s="15">
        <f>'Agency North'!W50+'Agency South'!W50</f>
        <v>387.82835765440001</v>
      </c>
      <c r="X50" s="15">
        <f>'Agency North'!X50+'Agency South'!X50</f>
        <v>448.03293490688009</v>
      </c>
      <c r="Y50" s="96">
        <f>'Agency North'!Y50+'Agency South'!Y50</f>
        <v>470.06793075308798</v>
      </c>
      <c r="Z50" s="28">
        <f>'Agency North'!Z50+'Agency South'!Z50</f>
        <v>218.421571007718</v>
      </c>
      <c r="AA50" s="28">
        <f>'Agency North'!AA50+'Agency South'!AA50</f>
        <v>63.567470000834575</v>
      </c>
      <c r="AB50" s="28">
        <f>'Agency North'!AB50+'Agency South'!AB50</f>
        <v>110.28921407916347</v>
      </c>
      <c r="AC50" s="28">
        <f>'Agency North'!AC50+'Agency South'!AC50</f>
        <v>277.28463703161879</v>
      </c>
      <c r="AD50" s="28">
        <f>'Agency North'!AD50+'Agency South'!AD50</f>
        <v>273.9894868095916</v>
      </c>
      <c r="AE50" s="28">
        <f>'Agency North'!AE50+'Agency South'!AE50</f>
        <v>336.32244214063445</v>
      </c>
      <c r="AF50" s="28">
        <f>'Agency North'!AF50+'Agency South'!AF50</f>
        <v>432.45187453026597</v>
      </c>
      <c r="AG50" s="28">
        <f>'Agency North'!AG50+'Agency South'!AG50</f>
        <v>307.59261632311103</v>
      </c>
      <c r="AH50" s="28">
        <f>'Agency North'!AH50+'Agency South'!AH50</f>
        <v>375.21753364854794</v>
      </c>
      <c r="AI50" s="28">
        <f>'Agency North'!AI50+'Agency South'!AI50</f>
        <v>444.34313637709579</v>
      </c>
      <c r="AJ50" s="28">
        <f>'Agency North'!AJ50+'Agency South'!AJ50</f>
        <v>351.51567178578614</v>
      </c>
      <c r="AK50" s="35">
        <f>'Agency North'!AK50+'Agency South'!AK50</f>
        <v>417.09957566592811</v>
      </c>
      <c r="AL50" s="28">
        <f>'Agency North'!AL50+'Agency South'!AL50</f>
        <v>281.67334123844728</v>
      </c>
      <c r="AM50" s="28">
        <f>'Agency North'!AM50+'Agency South'!AM50</f>
        <v>81.864147347119982</v>
      </c>
      <c r="AN50" s="28">
        <f>'Agency North'!AN50+'Agency South'!AN50</f>
        <v>140.06387068693388</v>
      </c>
      <c r="AO50" s="28">
        <f>'Agency North'!AO50+'Agency South'!AO50</f>
        <v>425.12909272711897</v>
      </c>
      <c r="AP50" s="28">
        <f>'Agency North'!AP50+'Agency South'!AP50</f>
        <v>385.07239027764354</v>
      </c>
      <c r="AQ50" s="28">
        <f>'Agency North'!AQ50+'Agency South'!AQ50</f>
        <v>443.78725505952491</v>
      </c>
      <c r="AR50" s="28">
        <f>'Agency North'!AR50+'Agency South'!AR50</f>
        <v>484.39700662153427</v>
      </c>
      <c r="AS50" s="28">
        <f>'Agency North'!AS50+'Agency South'!AS50</f>
        <v>412.36119589351654</v>
      </c>
      <c r="AT50" s="28">
        <f>'Agency North'!AT50+'Agency South'!AT50</f>
        <v>476.99865760971284</v>
      </c>
      <c r="AU50" s="28">
        <f>'Agency North'!AU50+'Agency South'!AU50</f>
        <v>521.65014254413325</v>
      </c>
      <c r="AV50" s="28">
        <f>'Agency North'!AV50+'Agency South'!AV50</f>
        <v>445.1898574368721</v>
      </c>
      <c r="AW50" s="35">
        <f>'Agency North'!AW50+'Agency South'!AW50</f>
        <v>515.78332191950255</v>
      </c>
      <c r="AX50" s="28">
        <f>'Agency North'!AX50+'Agency South'!AX50</f>
        <v>320.66579495980289</v>
      </c>
      <c r="AY50" s="28">
        <f>'Agency North'!AY50+'Agency South'!AY50</f>
        <v>94.737372868917333</v>
      </c>
      <c r="AZ50" s="28">
        <f>'Agency North'!AZ50+'Agency South'!AZ50</f>
        <v>169.4023135353701</v>
      </c>
      <c r="BA50" s="28">
        <f>'Agency North'!BA50+'Agency South'!BA50</f>
        <v>553.90078953362479</v>
      </c>
      <c r="BB50" s="28">
        <f>'Agency North'!BB50+'Agency South'!BB50</f>
        <v>533.25434355314667</v>
      </c>
      <c r="BC50" s="28">
        <f>'Agency North'!BC50+'Agency South'!BC50</f>
        <v>555.56960991206154</v>
      </c>
      <c r="BD50" s="28">
        <f>'Agency North'!BD50+'Agency South'!BD50</f>
        <v>591.20533305707272</v>
      </c>
      <c r="BE50" s="28">
        <f>'Agency North'!BE50+'Agency South'!BE50</f>
        <v>564.97495783693853</v>
      </c>
      <c r="BF50" s="28">
        <f>'Agency North'!BF50+'Agency South'!BF50</f>
        <v>593.8685050345606</v>
      </c>
      <c r="BG50" s="28">
        <f>'Agency North'!BG50+'Agency South'!BG50</f>
        <v>634.04679987771738</v>
      </c>
      <c r="BH50" s="28">
        <f>'Agency North'!BH50+'Agency South'!BH50</f>
        <v>609.60117941084673</v>
      </c>
      <c r="BI50" s="35">
        <f>'Agency North'!BI50+'Agency South'!BI50</f>
        <v>642.56855811258743</v>
      </c>
      <c r="BJ50" s="28">
        <f>'Agency North'!BJ50+'Agency South'!BJ50</f>
        <v>385.45108042742493</v>
      </c>
      <c r="BK50" s="28">
        <f>'Agency North'!BK50+'Agency South'!BK50</f>
        <v>112.4625290375066</v>
      </c>
      <c r="BL50" s="28">
        <f>'Agency North'!BL50+'Agency South'!BL50</f>
        <v>201.34171278073177</v>
      </c>
      <c r="BM50" s="28">
        <f>'Agency North'!BM50+'Agency South'!BM50</f>
        <v>645.46298585711179</v>
      </c>
      <c r="BN50" s="28">
        <f>'Agency North'!BN50+'Agency South'!BN50</f>
        <v>615.37252883213421</v>
      </c>
      <c r="BO50" s="28">
        <f>'Agency North'!BO50+'Agency South'!BO50</f>
        <v>638.73730913456325</v>
      </c>
      <c r="BP50" s="28">
        <f>'Agency North'!BP50+'Agency South'!BP50</f>
        <v>671.29597534927632</v>
      </c>
      <c r="BQ50" s="28">
        <f>'Agency North'!BQ50+'Agency South'!BQ50</f>
        <v>641.70832214128086</v>
      </c>
      <c r="BR50" s="28">
        <f>'Agency North'!BR50+'Agency South'!BR50</f>
        <v>676.90121115617319</v>
      </c>
      <c r="BS50" s="28">
        <f>'Agency North'!BS50+'Agency South'!BS50</f>
        <v>707.01367892442977</v>
      </c>
      <c r="BT50" s="28">
        <f>'Agency North'!BT50+'Agency South'!BT50</f>
        <v>678.5831168083954</v>
      </c>
      <c r="BU50" s="35">
        <f>'Agency North'!BU50+'Agency South'!BU50</f>
        <v>712.99679049792724</v>
      </c>
      <c r="BV50" s="28">
        <f>'Agency North'!BV50+'Agency South'!BV50</f>
        <v>415.544817276397</v>
      </c>
      <c r="BW50" s="28">
        <f>'Agency North'!BW50+'Agency South'!BW50</f>
        <v>126.90494432899722</v>
      </c>
      <c r="BX50" s="28">
        <f>'Agency North'!BX50+'Agency South'!BX50</f>
        <v>227.32724268783346</v>
      </c>
      <c r="BY50" s="28">
        <f>'Agency North'!BY50+'Agency South'!BY50</f>
        <v>730.15015593929866</v>
      </c>
      <c r="BZ50" s="28">
        <f>'Agency North'!BZ50+'Agency South'!BZ50</f>
        <v>706.97574078783487</v>
      </c>
      <c r="CA50" s="28">
        <f>'Agency North'!CA50+'Agency South'!CA50</f>
        <v>733.32560227291015</v>
      </c>
      <c r="CB50" s="28">
        <f>'Agency North'!CB50+'Agency South'!CB50</f>
        <v>770.14088980050929</v>
      </c>
      <c r="CC50" s="28">
        <f>'Agency North'!CC50+'Agency South'!CC50</f>
        <v>755.7494962419853</v>
      </c>
      <c r="CD50" s="28">
        <f>'Agency North'!CD50+'Agency South'!CD50</f>
        <v>796.04615772619616</v>
      </c>
      <c r="CE50" s="28">
        <f>'Agency North'!CE50+'Agency South'!CE50</f>
        <v>830.38611419293568</v>
      </c>
      <c r="CF50" s="28">
        <f>'Agency North'!CF50+'Agency South'!CF50</f>
        <v>814.12427162744279</v>
      </c>
      <c r="CG50" s="35">
        <f>'Agency North'!CG50+'Agency South'!CG50</f>
        <v>853.81619104078197</v>
      </c>
      <c r="CH50" s="28">
        <f>'Agency North'!CH50+'Agency South'!CH50</f>
        <v>478.63793501922737</v>
      </c>
      <c r="CI50" s="28">
        <f>'Agency North'!CI50+'Agency South'!CI50</f>
        <v>145.53051043502563</v>
      </c>
      <c r="CJ50" s="28">
        <f>'Agency North'!CJ50+'Agency South'!CJ50</f>
        <v>260.46970375296723</v>
      </c>
      <c r="CK50" s="28">
        <f>'Agency North'!CK50+'Agency South'!CK50</f>
        <v>837.81260781777837</v>
      </c>
      <c r="CL50" s="28">
        <f>'Agency North'!CL50+'Agency South'!CL50</f>
        <v>810.42675983341189</v>
      </c>
      <c r="CM50" s="28">
        <f>'Agency North'!CM50+'Agency South'!CM50</f>
        <v>839.91741864591097</v>
      </c>
      <c r="CN50" s="28">
        <f>'Agency North'!CN50+'Agency South'!CN50</f>
        <v>881.60302010123428</v>
      </c>
      <c r="CO50" s="28">
        <f>'Agency North'!CO50+'Agency South'!CO50</f>
        <v>864.91010681901525</v>
      </c>
      <c r="CP50" s="28">
        <f>'Agency North'!CP50+'Agency South'!CP50</f>
        <v>910.46795696030472</v>
      </c>
      <c r="CQ50" s="28">
        <f>'Agency North'!CQ50+'Agency South'!CQ50</f>
        <v>961.65855436446486</v>
      </c>
      <c r="CR50" s="28">
        <f>'Agency North'!CR50+'Agency South'!CR50</f>
        <v>949.2768816831408</v>
      </c>
      <c r="CS50" s="35">
        <f>'Agency North'!CS50+'Agency South'!CS50</f>
        <v>995.22467322829448</v>
      </c>
    </row>
    <row r="51" spans="1:97" s="28" customFormat="1" x14ac:dyDescent="0.25">
      <c r="A51" s="28" t="s">
        <v>7</v>
      </c>
      <c r="B51" s="28">
        <f>'Agency North'!B51+'Agency South'!B51</f>
        <v>124</v>
      </c>
      <c r="C51" s="28">
        <f>'Agency North'!C51+'Agency South'!C51</f>
        <v>116</v>
      </c>
      <c r="D51" s="28">
        <f>'Agency North'!D51+'Agency South'!D51</f>
        <v>176</v>
      </c>
      <c r="E51" s="28">
        <f>'Agency North'!E51+'Agency South'!E51</f>
        <v>110</v>
      </c>
      <c r="F51" s="28">
        <f>'Agency North'!F51+'Agency South'!F51</f>
        <v>136</v>
      </c>
      <c r="G51" s="28">
        <f>'Agency North'!G51+'Agency South'!G51</f>
        <v>257</v>
      </c>
      <c r="H51" s="28">
        <f>'Agency North'!H51+'Agency South'!H51</f>
        <v>234</v>
      </c>
      <c r="I51" s="28">
        <f>'Agency North'!I51+'Agency South'!I51</f>
        <v>160</v>
      </c>
      <c r="J51" s="28">
        <f>'Agency North'!J51+'Agency South'!J51</f>
        <v>270</v>
      </c>
      <c r="K51" s="28">
        <f>'Agency North'!K51+'Agency South'!K51</f>
        <v>210</v>
      </c>
      <c r="L51" s="28">
        <f>'Agency North'!L51+'Agency South'!L51</f>
        <v>266</v>
      </c>
      <c r="M51" s="35">
        <f>'Agency North'!M51+'Agency South'!M51</f>
        <v>290</v>
      </c>
      <c r="N51" s="276">
        <f>'Agency North'!N51+'Agency South'!N51</f>
        <v>147</v>
      </c>
      <c r="O51" s="276">
        <f>'Agency North'!O51+'Agency South'!O51</f>
        <v>177</v>
      </c>
      <c r="P51" s="276">
        <f>'Agency North'!P51+'Agency South'!P51</f>
        <v>150</v>
      </c>
      <c r="Q51" s="276">
        <f>'Agency North'!Q51+'Agency South'!Q51</f>
        <v>62</v>
      </c>
      <c r="R51" s="276">
        <f>'Agency North'!R51+'Agency South'!R51</f>
        <v>150</v>
      </c>
      <c r="S51" s="276">
        <f>'Agency North'!S51+'Agency South'!S51</f>
        <v>250</v>
      </c>
      <c r="T51" s="277">
        <f>'Agency North'!T51+'Agency South'!T51</f>
        <v>203</v>
      </c>
      <c r="U51" s="277">
        <f>'Agency North'!U51+'Agency South'!U51</f>
        <v>307</v>
      </c>
      <c r="V51" s="15">
        <f>'Agency North'!V51+'Agency South'!V51</f>
        <v>212.91399999999999</v>
      </c>
      <c r="W51" s="15">
        <f>'Agency North'!W51+'Agency South'!W51</f>
        <v>186.67499999999998</v>
      </c>
      <c r="X51" s="15">
        <f>'Agency North'!X51+'Agency South'!X51</f>
        <v>244.52933079872003</v>
      </c>
      <c r="Y51" s="96">
        <f>'Agency North'!Y51+'Agency South'!Y51</f>
        <v>291.65036134351999</v>
      </c>
      <c r="Z51" s="28">
        <f>'Agency North'!Z51+'Agency South'!Z51</f>
        <v>158.76879885756671</v>
      </c>
      <c r="AA51" s="28">
        <f>'Agency North'!AA51+'Agency South'!AA51</f>
        <v>166.00039396586567</v>
      </c>
      <c r="AB51" s="28">
        <f>'Agency North'!AB51+'Agency South'!AB51</f>
        <v>88.570674867829496</v>
      </c>
      <c r="AC51" s="28">
        <f>'Agency North'!AC51+'Agency South'!AC51</f>
        <v>89.573954212298432</v>
      </c>
      <c r="AD51" s="28">
        <f>'Agency North'!AD51+'Agency South'!AD51</f>
        <v>234.12805612401758</v>
      </c>
      <c r="AE51" s="28">
        <f>'Agency North'!AE51+'Agency South'!AE51</f>
        <v>231.34576308254674</v>
      </c>
      <c r="AF51" s="28">
        <f>'Agency North'!AF51+'Agency South'!AF51</f>
        <v>283.97721724586603</v>
      </c>
      <c r="AG51" s="28">
        <f>'Agency North'!AG51+'Agency South'!AG51</f>
        <v>365.14506477837534</v>
      </c>
      <c r="AH51" s="28">
        <f>'Agency North'!AH51+'Agency South'!AH51</f>
        <v>259.71890151858196</v>
      </c>
      <c r="AI51" s="28">
        <f>'Agency North'!AI51+'Agency South'!AI51</f>
        <v>316.81867671148791</v>
      </c>
      <c r="AJ51" s="28">
        <f>'Agency North'!AJ51+'Agency South'!AJ51</f>
        <v>375.1855706313645</v>
      </c>
      <c r="AK51" s="35">
        <f>'Agency North'!AK51+'Agency South'!AK51</f>
        <v>296.80577262904632</v>
      </c>
      <c r="AL51" s="28">
        <f>'Agency North'!AL51+'Agency South'!AL51</f>
        <v>184.19730239941975</v>
      </c>
      <c r="AM51" s="28">
        <f>'Agency North'!AM51+'Agency South'!AM51</f>
        <v>214.07173934121988</v>
      </c>
      <c r="AN51" s="28">
        <f>'Agency North'!AN51+'Agency South'!AN51</f>
        <v>112.47914048148655</v>
      </c>
      <c r="AO51" s="28">
        <f>'Agency North'!AO51+'Agency South'!AO51</f>
        <v>114.75152797639117</v>
      </c>
      <c r="AP51" s="28">
        <f>'Agency North'!AP51+'Agency South'!AP51</f>
        <v>357.61717066028257</v>
      </c>
      <c r="AQ51" s="28">
        <f>'Agency North'!AQ51+'Agency South'!AQ51</f>
        <v>325.13972345483103</v>
      </c>
      <c r="AR51" s="28">
        <f>'Agency North'!AR51+'Agency South'!AR51</f>
        <v>373.25079970401953</v>
      </c>
      <c r="AS51" s="28">
        <f>'Agency North'!AS51+'Agency South'!AS51</f>
        <v>409.00545651095854</v>
      </c>
      <c r="AT51" s="28">
        <f>'Agency North'!AT51+'Agency South'!AT51</f>
        <v>348.18129936464959</v>
      </c>
      <c r="AU51" s="28">
        <f>'Agency North'!AU51+'Agency South'!AU51</f>
        <v>401.17431638752106</v>
      </c>
      <c r="AV51" s="28">
        <f>'Agency North'!AV51+'Agency South'!AV51</f>
        <v>440.46051435856424</v>
      </c>
      <c r="AW51" s="35">
        <f>'Agency North'!AW51+'Agency South'!AW51</f>
        <v>375.90050802539719</v>
      </c>
      <c r="AX51" s="28">
        <f>'Agency North'!AX51+'Agency South'!AX51</f>
        <v>232.0908376073188</v>
      </c>
      <c r="AY51" s="28">
        <f>'Agency North'!AY51+'Agency South'!AY51</f>
        <v>243.70600416945013</v>
      </c>
      <c r="AZ51" s="28">
        <f>'Agency North'!AZ51+'Agency South'!AZ51</f>
        <v>136.4332164214635</v>
      </c>
      <c r="BA51" s="28">
        <f>'Agency North'!BA51+'Agency South'!BA51</f>
        <v>136.83038868270461</v>
      </c>
      <c r="BB51" s="28">
        <f>'Agency North'!BB51+'Agency South'!BB51</f>
        <v>463.19938672894148</v>
      </c>
      <c r="BC51" s="28">
        <f>'Agency North'!BC51+'Agency South'!BC51</f>
        <v>447.54285067167723</v>
      </c>
      <c r="BD51" s="28">
        <f>'Agency North'!BD51+'Agency South'!BD51</f>
        <v>467.4075787094896</v>
      </c>
      <c r="BE51" s="28">
        <f>'Agency North'!BE51+'Agency South'!BE51</f>
        <v>499.19013502006987</v>
      </c>
      <c r="BF51" s="28">
        <f>'Agency North'!BF51+'Agency South'!BF51</f>
        <v>477.04225539919724</v>
      </c>
      <c r="BG51" s="28">
        <f>'Agency North'!BG51+'Agency South'!BG51</f>
        <v>499.64254527239041</v>
      </c>
      <c r="BH51" s="28">
        <f>'Agency North'!BH51+'Agency South'!BH51</f>
        <v>535.3637559447493</v>
      </c>
      <c r="BI51" s="35">
        <f>'Agency North'!BI51+'Agency South'!BI51</f>
        <v>514.72285184734233</v>
      </c>
      <c r="BJ51" s="28">
        <f>'Agency North'!BJ51+'Agency South'!BJ51</f>
        <v>275.40168612326852</v>
      </c>
      <c r="BK51" s="28">
        <f>'Agency North'!BK51+'Agency South'!BK51</f>
        <v>292.94282112484291</v>
      </c>
      <c r="BL51" s="28">
        <f>'Agency North'!BL51+'Agency South'!BL51</f>
        <v>161.96458251331322</v>
      </c>
      <c r="BM51" s="28">
        <f>'Agency North'!BM51+'Agency South'!BM51</f>
        <v>163.84157514294768</v>
      </c>
      <c r="BN51" s="28">
        <f>'Agency North'!BN51+'Agency South'!BN51</f>
        <v>539.76815965885351</v>
      </c>
      <c r="BO51" s="28">
        <f>'Agency North'!BO51+'Agency South'!BO51</f>
        <v>516.46413261708244</v>
      </c>
      <c r="BP51" s="28">
        <f>'Agency North'!BP51+'Agency South'!BP51</f>
        <v>542.71294775197464</v>
      </c>
      <c r="BQ51" s="28">
        <f>'Agency North'!BQ51+'Agency South'!BQ51</f>
        <v>566.81546974591481</v>
      </c>
      <c r="BR51" s="28">
        <f>'Agency North'!BR51+'Agency South'!BR51</f>
        <v>545.61187201651842</v>
      </c>
      <c r="BS51" s="28">
        <f>'Agency North'!BS51+'Agency South'!BS51</f>
        <v>569.48823841890044</v>
      </c>
      <c r="BT51" s="28">
        <f>'Agency North'!BT51+'Agency South'!BT51</f>
        <v>596.97406993663139</v>
      </c>
      <c r="BU51" s="35">
        <f>'Agency North'!BU51+'Agency South'!BU51</f>
        <v>572.96844050833658</v>
      </c>
      <c r="BV51" s="28">
        <f>'Agency North'!BV51+'Agency South'!BV51</f>
        <v>303.70104407645266</v>
      </c>
      <c r="BW51" s="28">
        <f>'Agency North'!BW51+'Agency South'!BW51</f>
        <v>315.8140611300617</v>
      </c>
      <c r="BX51" s="28">
        <f>'Agency North'!BX51+'Agency South'!BX51</f>
        <v>182.74559727487346</v>
      </c>
      <c r="BY51" s="28">
        <f>'Agency North'!BY51+'Agency South'!BY51</f>
        <v>184.97924719064764</v>
      </c>
      <c r="BZ51" s="28">
        <f>'Agency North'!BZ51+'Agency South'!BZ51</f>
        <v>610.58708637372922</v>
      </c>
      <c r="CA51" s="28">
        <f>'Agency North'!CA51+'Agency South'!CA51</f>
        <v>593.3595655562558</v>
      </c>
      <c r="CB51" s="28">
        <f>'Agency North'!CB51+'Agency South'!CB51</f>
        <v>623.06357500020101</v>
      </c>
      <c r="CC51" s="28">
        <f>'Agency North'!CC51+'Agency South'!CC51</f>
        <v>658.51823527637475</v>
      </c>
      <c r="CD51" s="28">
        <f>'Agency North'!CD51+'Agency South'!CD51</f>
        <v>642.55948822134519</v>
      </c>
      <c r="CE51" s="28">
        <f>'Agency North'!CE51+'Agency South'!CE51</f>
        <v>669.73495172488231</v>
      </c>
      <c r="CF51" s="28">
        <f>'Agency North'!CF51+'Agency South'!CF51</f>
        <v>705.53724710148231</v>
      </c>
      <c r="CG51" s="35">
        <f>'Agency North'!CG51+'Agency South'!CG51</f>
        <v>687.41396999134736</v>
      </c>
      <c r="CH51" s="28">
        <f>'Agency North'!CH51+'Agency South'!CH51</f>
        <v>350.41010444772917</v>
      </c>
      <c r="CI51" s="28">
        <f>'Agency North'!CI51+'Agency South'!CI51</f>
        <v>363.76483061461278</v>
      </c>
      <c r="CJ51" s="28">
        <f>'Agency North'!CJ51+'Agency South'!CJ51</f>
        <v>209.63222185903993</v>
      </c>
      <c r="CK51" s="28">
        <f>'Agency North'!CK51+'Agency South'!CK51</f>
        <v>211.97687781406881</v>
      </c>
      <c r="CL51" s="28">
        <f>'Agency North'!CL51+'Agency South'!CL51</f>
        <v>700.62210082639444</v>
      </c>
      <c r="CM51" s="28">
        <f>'Agency North'!CM51+'Agency South'!CM51</f>
        <v>680.1388715360988</v>
      </c>
      <c r="CN51" s="28">
        <f>'Agency North'!CN51+'Agency South'!CN51</f>
        <v>713.67982912561274</v>
      </c>
      <c r="CO51" s="28">
        <f>'Agency North'!CO51+'Agency South'!CO51</f>
        <v>753.92965819276492</v>
      </c>
      <c r="CP51" s="28">
        <f>'Agency North'!CP51+'Agency South'!CP51</f>
        <v>735.27448223254009</v>
      </c>
      <c r="CQ51" s="28">
        <f>'Agency North'!CQ51+'Agency South'!CQ51</f>
        <v>775.95356978617542</v>
      </c>
      <c r="CR51" s="28">
        <f>'Agency North'!CR51+'Agency South'!CR51</f>
        <v>822.84263110345955</v>
      </c>
      <c r="CS51" s="35">
        <f>'Agency North'!CS51+'Agency South'!CS51</f>
        <v>801.53142781797658</v>
      </c>
    </row>
    <row r="52" spans="1:97" s="28" customFormat="1" x14ac:dyDescent="0.25">
      <c r="A52" s="28" t="s">
        <v>8</v>
      </c>
      <c r="B52" s="28">
        <f>'Agency North'!B52+'Agency South'!B52</f>
        <v>81</v>
      </c>
      <c r="C52" s="28">
        <f>'Agency North'!C52+'Agency South'!C52</f>
        <v>65</v>
      </c>
      <c r="D52" s="28">
        <f>'Agency North'!D52+'Agency South'!D52</f>
        <v>124</v>
      </c>
      <c r="E52" s="28">
        <f>'Agency North'!E52+'Agency South'!E52</f>
        <v>142</v>
      </c>
      <c r="F52" s="28">
        <f>'Agency North'!F52+'Agency South'!F52</f>
        <v>182</v>
      </c>
      <c r="G52" s="28">
        <f>'Agency North'!G52+'Agency South'!G52</f>
        <v>143</v>
      </c>
      <c r="H52" s="28">
        <f>'Agency North'!H52+'Agency South'!H52</f>
        <v>132</v>
      </c>
      <c r="I52" s="28">
        <f>'Agency North'!I52+'Agency South'!I52</f>
        <v>140</v>
      </c>
      <c r="J52" s="28">
        <f>'Agency North'!J52+'Agency South'!J52</f>
        <v>260</v>
      </c>
      <c r="K52" s="28">
        <f>'Agency North'!K52+'Agency South'!K52</f>
        <v>192</v>
      </c>
      <c r="L52" s="28">
        <f>'Agency North'!L52+'Agency South'!L52</f>
        <v>199</v>
      </c>
      <c r="M52" s="35">
        <f>'Agency North'!M52+'Agency South'!M52</f>
        <v>233</v>
      </c>
      <c r="N52" s="276">
        <f>'Agency North'!N52+'Agency South'!N52</f>
        <v>124</v>
      </c>
      <c r="O52" s="276">
        <f>'Agency North'!O52+'Agency South'!O52</f>
        <v>121</v>
      </c>
      <c r="P52" s="276">
        <f>'Agency North'!P52+'Agency South'!P52</f>
        <v>256</v>
      </c>
      <c r="Q52" s="276">
        <f>'Agency North'!Q52+'Agency South'!Q52</f>
        <v>184</v>
      </c>
      <c r="R52" s="276">
        <f>'Agency North'!R52+'Agency South'!R52</f>
        <v>132</v>
      </c>
      <c r="S52" s="276">
        <f>'Agency North'!S52+'Agency South'!S52</f>
        <v>114</v>
      </c>
      <c r="T52" s="277">
        <f>'Agency North'!T52+'Agency South'!T52</f>
        <v>113</v>
      </c>
      <c r="U52" s="277">
        <f>'Agency North'!U52+'Agency South'!U52</f>
        <v>155</v>
      </c>
      <c r="V52" s="15">
        <f>'Agency North'!V52+'Agency South'!V52</f>
        <v>394.94400000000007</v>
      </c>
      <c r="W52" s="15">
        <f>'Agency North'!W52+'Agency South'!W52</f>
        <v>372.47700000000003</v>
      </c>
      <c r="X52" s="15">
        <f>'Agency North'!X52+'Agency South'!X52</f>
        <v>447.81000000000006</v>
      </c>
      <c r="Y52" s="96">
        <f>'Agency North'!Y52+'Agency South'!Y52</f>
        <v>506.67269689600005</v>
      </c>
      <c r="Z52" s="28">
        <f>'Agency North'!Z52+'Agency South'!Z52</f>
        <v>260.28772470976003</v>
      </c>
      <c r="AA52" s="28">
        <f>'Agency North'!AA52+'Agency South'!AA52</f>
        <v>282.37463605091847</v>
      </c>
      <c r="AB52" s="28">
        <f>'Agency North'!AB52+'Agency South'!AB52</f>
        <v>570.79506546690118</v>
      </c>
      <c r="AC52" s="28">
        <f>'Agency North'!AC52+'Agency South'!AC52</f>
        <v>410.83477040301034</v>
      </c>
      <c r="AD52" s="28">
        <f>'Agency North'!AD52+'Agency South'!AD52</f>
        <v>287.67611576896189</v>
      </c>
      <c r="AE52" s="28">
        <f>'Agency North'!AE52+'Agency South'!AE52</f>
        <v>281.0861016034836</v>
      </c>
      <c r="AF52" s="28">
        <f>'Agency North'!AF52+'Agency South'!AF52</f>
        <v>376.95637207585855</v>
      </c>
      <c r="AG52" s="28">
        <f>'Agency North'!AG52+'Agency South'!AG52</f>
        <v>497.00074296101189</v>
      </c>
      <c r="AH52" s="28">
        <f>'Agency North'!AH52+'Agency South'!AH52</f>
        <v>591.1857323776336</v>
      </c>
      <c r="AI52" s="28">
        <f>'Agency North'!AI52+'Agency South'!AI52</f>
        <v>595.96422832837948</v>
      </c>
      <c r="AJ52" s="28">
        <f>'Agency North'!AJ52+'Agency South'!AJ52</f>
        <v>615.34497353983625</v>
      </c>
      <c r="AK52" s="35">
        <f>'Agency North'!AK52+'Agency South'!AK52</f>
        <v>635.70040000124914</v>
      </c>
      <c r="AL52" s="28">
        <f>'Agency North'!AL52+'Agency South'!AL52</f>
        <v>322.85990462151972</v>
      </c>
      <c r="AM52" s="28">
        <f>'Agency North'!AM52+'Agency South'!AM52</f>
        <v>330.94239353054837</v>
      </c>
      <c r="AN52" s="28">
        <f>'Agency North'!AN52+'Agency South'!AN52</f>
        <v>656.99979571762651</v>
      </c>
      <c r="AO52" s="28">
        <f>'Agency North'!AO52+'Agency South'!AO52</f>
        <v>506.15913694021879</v>
      </c>
      <c r="AP52" s="28">
        <f>'Agency North'!AP52+'Agency South'!AP52</f>
        <v>366.99208847432237</v>
      </c>
      <c r="AQ52" s="28">
        <f>'Agency North'!AQ52+'Agency South'!AQ52</f>
        <v>402.61687918777704</v>
      </c>
      <c r="AR52" s="28">
        <f>'Agency North'!AR52+'Agency South'!AR52</f>
        <v>538.59926120802709</v>
      </c>
      <c r="AS52" s="28">
        <f>'Agency North'!AS52+'Agency South'!AS52</f>
        <v>691.97695613498172</v>
      </c>
      <c r="AT52" s="28">
        <f>'Agency North'!AT52+'Agency South'!AT52</f>
        <v>731.52705761861944</v>
      </c>
      <c r="AU52" s="28">
        <f>'Agency North'!AU52+'Agency South'!AU52</f>
        <v>734.73834720714035</v>
      </c>
      <c r="AV52" s="28">
        <f>'Agency North'!AV52+'Agency South'!AV52</f>
        <v>755.66426223863255</v>
      </c>
      <c r="AW52" s="35">
        <f>'Agency North'!AW52+'Agency South'!AW52</f>
        <v>785.93767756491548</v>
      </c>
      <c r="AX52" s="28">
        <f>'Agency North'!AX52+'Agency South'!AX52</f>
        <v>405.60140418044375</v>
      </c>
      <c r="AY52" s="28">
        <f>'Agency North'!AY52+'Agency South'!AY52</f>
        <v>413.73363245004936</v>
      </c>
      <c r="AZ52" s="28">
        <f>'Agency North'!AZ52+'Agency South'!AZ52</f>
        <v>831.13036167571283</v>
      </c>
      <c r="BA52" s="28">
        <f>'Agency North'!BA52+'Agency South'!BA52</f>
        <v>616.96931003064697</v>
      </c>
      <c r="BB52" s="28">
        <f>'Agency North'!BB52+'Agency South'!BB52</f>
        <v>431.29021035960932</v>
      </c>
      <c r="BC52" s="28">
        <f>'Agency North'!BC52+'Agency South'!BC52</f>
        <v>507.81099039688718</v>
      </c>
      <c r="BD52" s="28">
        <f>'Agency North'!BD52+'Agency South'!BD52</f>
        <v>713.16362841200498</v>
      </c>
      <c r="BE52" s="28">
        <f>'Agency North'!BE52+'Agency South'!BE52</f>
        <v>905.1109303624479</v>
      </c>
      <c r="BF52" s="28">
        <f>'Agency North'!BF52+'Agency South'!BF52</f>
        <v>933.59055880499386</v>
      </c>
      <c r="BG52" s="28">
        <f>'Agency North'!BG52+'Agency South'!BG52</f>
        <v>947.10914759957507</v>
      </c>
      <c r="BH52" s="28">
        <f>'Agency North'!BH52+'Agency South'!BH52</f>
        <v>968.82868698415928</v>
      </c>
      <c r="BI52" s="35">
        <f>'Agency North'!BI52+'Agency South'!BI52</f>
        <v>998.788210929966</v>
      </c>
      <c r="BJ52" s="28">
        <f>'Agency North'!BJ52+'Agency South'!BJ52</f>
        <v>493.13550185129941</v>
      </c>
      <c r="BK52" s="28">
        <f>'Agency North'!BK52+'Agency South'!BK52</f>
        <v>501.37154788643704</v>
      </c>
      <c r="BL52" s="28">
        <f>'Agency North'!BL52+'Agency South'!BL52</f>
        <v>1021.6100615018171</v>
      </c>
      <c r="BM52" s="28">
        <f>'Agency North'!BM52+'Agency South'!BM52</f>
        <v>745.21297186226775</v>
      </c>
      <c r="BN52" s="28">
        <f>'Agency North'!BN52+'Agency South'!BN52</f>
        <v>520.82185714356592</v>
      </c>
      <c r="BO52" s="28">
        <f>'Agency North'!BO52+'Agency South'!BO52</f>
        <v>596.78312710040097</v>
      </c>
      <c r="BP52" s="28">
        <f>'Agency North'!BP52+'Agency South'!BP52</f>
        <v>837.93495246828547</v>
      </c>
      <c r="BQ52" s="28">
        <f>'Agency North'!BQ52+'Agency South'!BQ52</f>
        <v>1056.3317092706634</v>
      </c>
      <c r="BR52" s="28">
        <f>'Agency North'!BR52+'Agency South'!BR52</f>
        <v>1083.1709306054465</v>
      </c>
      <c r="BS52" s="28">
        <f>'Agency North'!BS52+'Agency South'!BS52</f>
        <v>1089.9818424913581</v>
      </c>
      <c r="BT52" s="28">
        <f>'Agency North'!BT52+'Agency South'!BT52</f>
        <v>1106.6111582624737</v>
      </c>
      <c r="BU52" s="35">
        <f>'Agency North'!BU52+'Agency South'!BU52</f>
        <v>1129.913695304994</v>
      </c>
      <c r="BV52" s="28">
        <f>'Agency North'!BV52+'Agency South'!BV52</f>
        <v>549.40075164391703</v>
      </c>
      <c r="BW52" s="28">
        <f>'Agency North'!BW52+'Agency South'!BW52</f>
        <v>554.1191631158697</v>
      </c>
      <c r="BX52" s="28">
        <f>'Agency North'!BX52+'Agency South'!BX52</f>
        <v>1117.9591487099854</v>
      </c>
      <c r="BY52" s="28">
        <f>'Agency North'!BY52+'Agency South'!BY52</f>
        <v>816.67326463582185</v>
      </c>
      <c r="BZ52" s="28">
        <f>'Agency North'!BZ52+'Agency South'!BZ52</f>
        <v>573.22329568298528</v>
      </c>
      <c r="CA52" s="28">
        <f>'Agency North'!CA52+'Agency South'!CA52</f>
        <v>674.42095669163041</v>
      </c>
      <c r="CB52" s="28">
        <f>'Agency North'!CB52+'Agency South'!CB52</f>
        <v>954.24286921234466</v>
      </c>
      <c r="CC52" s="28">
        <f>'Agency North'!CC52+'Agency South'!CC52</f>
        <v>1223.3522017735047</v>
      </c>
      <c r="CD52" s="28">
        <f>'Agency North'!CD52+'Agency South'!CD52</f>
        <v>1259.4072115095407</v>
      </c>
      <c r="CE52" s="28">
        <f>'Agency North'!CE52+'Agency South'!CE52</f>
        <v>1273.2281905540199</v>
      </c>
      <c r="CF52" s="28">
        <f>'Agency North'!CF52+'Agency South'!CF52</f>
        <v>1305.9954957252705</v>
      </c>
      <c r="CG52" s="35">
        <f>'Agency North'!CG52+'Agency South'!CG52</f>
        <v>1337.4561751377466</v>
      </c>
      <c r="CH52" s="28">
        <f>'Agency North'!CH52+'Agency South'!CH52</f>
        <v>629.34372728485107</v>
      </c>
      <c r="CI52" s="28">
        <f>'Agency North'!CI52+'Agency South'!CI52</f>
        <v>637.27512398466592</v>
      </c>
      <c r="CJ52" s="28">
        <f>'Agency North'!CJ52+'Agency South'!CJ52</f>
        <v>1291.1244056580667</v>
      </c>
      <c r="CK52" s="28">
        <f>'Agency North'!CK52+'Agency South'!CK52</f>
        <v>941.78407269231934</v>
      </c>
      <c r="CL52" s="28">
        <f>'Agency North'!CL52+'Agency South'!CL52</f>
        <v>659.62479247052852</v>
      </c>
      <c r="CM52" s="28">
        <f>'Agency North'!CM52+'Agency South'!CM52</f>
        <v>774.27130916978103</v>
      </c>
      <c r="CN52" s="28">
        <f>'Agency North'!CN52+'Agency South'!CN52</f>
        <v>1095.1686088994966</v>
      </c>
      <c r="CO52" s="28">
        <f>'Agency North'!CO52+'Agency South'!CO52</f>
        <v>1403.6177278059672</v>
      </c>
      <c r="CP52" s="28">
        <f>'Agency North'!CP52+'Agency South'!CP52</f>
        <v>1443.6003348284207</v>
      </c>
      <c r="CQ52" s="28">
        <f>'Agency North'!CQ52+'Agency South'!CQ52</f>
        <v>1478.2098760372305</v>
      </c>
      <c r="CR52" s="28">
        <f>'Agency North'!CR52+'Agency South'!CR52</f>
        <v>1525.50000825691</v>
      </c>
      <c r="CS52" s="35">
        <f>'Agency North'!CS52+'Agency South'!CS52</f>
        <v>1561.5326932418056</v>
      </c>
    </row>
    <row r="53" spans="1:97" s="28" customFormat="1" x14ac:dyDescent="0.25">
      <c r="A53" s="28" t="s">
        <v>1</v>
      </c>
      <c r="B53" s="28">
        <f>'Agency North'!B53+'Agency South'!B53</f>
        <v>63</v>
      </c>
      <c r="C53" s="28">
        <f>'Agency North'!C53+'Agency South'!C53</f>
        <v>59</v>
      </c>
      <c r="D53" s="28">
        <f>'Agency North'!D53+'Agency South'!D53</f>
        <v>70</v>
      </c>
      <c r="E53" s="28">
        <f>'Agency North'!E53+'Agency South'!E53</f>
        <v>112</v>
      </c>
      <c r="F53" s="28">
        <f>'Agency North'!F53+'Agency South'!F53</f>
        <v>142</v>
      </c>
      <c r="G53" s="28">
        <f>'Agency North'!G53+'Agency South'!G53</f>
        <v>150</v>
      </c>
      <c r="H53" s="28">
        <f>'Agency North'!H53+'Agency South'!H53</f>
        <v>146</v>
      </c>
      <c r="I53" s="28">
        <f>'Agency North'!I53+'Agency South'!I53</f>
        <v>126</v>
      </c>
      <c r="J53" s="28">
        <f>'Agency North'!J53+'Agency South'!J53</f>
        <v>213</v>
      </c>
      <c r="K53" s="28">
        <f>'Agency North'!K53+'Agency South'!K53</f>
        <v>185</v>
      </c>
      <c r="L53" s="28">
        <f>'Agency North'!L53+'Agency South'!L53</f>
        <v>224</v>
      </c>
      <c r="M53" s="35">
        <f>'Agency North'!M53+'Agency South'!M53</f>
        <v>252</v>
      </c>
      <c r="N53" s="276">
        <f>'Agency North'!N53+'Agency South'!N53</f>
        <v>99</v>
      </c>
      <c r="O53" s="276">
        <f>'Agency North'!O53+'Agency South'!O53</f>
        <v>110</v>
      </c>
      <c r="P53" s="276">
        <f>'Agency North'!P53+'Agency South'!P53</f>
        <v>189</v>
      </c>
      <c r="Q53" s="276">
        <f>'Agency North'!Q53+'Agency South'!Q53</f>
        <v>184</v>
      </c>
      <c r="R53" s="276">
        <f>'Agency North'!R53+'Agency South'!R53</f>
        <v>186</v>
      </c>
      <c r="S53" s="276">
        <f>'Agency North'!S53+'Agency South'!S53</f>
        <v>236</v>
      </c>
      <c r="T53" s="277">
        <f>'Agency North'!T53+'Agency South'!T53</f>
        <v>167</v>
      </c>
      <c r="U53" s="277">
        <f>'Agency North'!U53+'Agency South'!U53</f>
        <v>137</v>
      </c>
      <c r="V53" s="15">
        <f>'Agency North'!V53+'Agency South'!V53</f>
        <v>273.83249999999998</v>
      </c>
      <c r="W53" s="15">
        <f>'Agency North'!W53+'Agency South'!W53</f>
        <v>266.33550000000002</v>
      </c>
      <c r="X53" s="15">
        <f>'Agency North'!X53+'Agency South'!X53</f>
        <v>348.84399999999999</v>
      </c>
      <c r="Y53" s="96">
        <f>'Agency North'!Y53+'Agency South'!Y53</f>
        <v>566.42700000000002</v>
      </c>
      <c r="Z53" s="28">
        <f>'Agency North'!Z53+'Agency South'!Z53</f>
        <v>279.86</v>
      </c>
      <c r="AA53" s="28">
        <f>'Agency North'!AA53+'Agency South'!AA53</f>
        <v>333.21000000000004</v>
      </c>
      <c r="AB53" s="28">
        <f>'Agency North'!AB53+'Agency South'!AB53</f>
        <v>702.41255222400014</v>
      </c>
      <c r="AC53" s="28">
        <f>'Agency North'!AC53+'Agency South'!AC53</f>
        <v>743.01451842141432</v>
      </c>
      <c r="AD53" s="28">
        <f>'Agency North'!AD53+'Agency South'!AD53</f>
        <v>771.81918261568069</v>
      </c>
      <c r="AE53" s="28">
        <f>'Agency North'!AE53+'Agency South'!AE53</f>
        <v>795.86412089978182</v>
      </c>
      <c r="AF53" s="28">
        <f>'Agency North'!AF53+'Agency South'!AF53</f>
        <v>686.99415860525733</v>
      </c>
      <c r="AG53" s="28">
        <f>'Agency North'!AG53+'Agency South'!AG53</f>
        <v>587.11458859906281</v>
      </c>
      <c r="AH53" s="28">
        <f>'Agency North'!AH53+'Agency South'!AH53</f>
        <v>584.58076381103558</v>
      </c>
      <c r="AI53" s="28">
        <f>'Agency North'!AI53+'Agency South'!AI53</f>
        <v>581.25630606681739</v>
      </c>
      <c r="AJ53" s="28">
        <f>'Agency North'!AJ53+'Agency South'!AJ53</f>
        <v>609.99953439125852</v>
      </c>
      <c r="AK53" s="35">
        <f>'Agency North'!AK53+'Agency South'!AK53</f>
        <v>713.57609158468688</v>
      </c>
      <c r="AL53" s="28">
        <f>'Agency North'!AL53+'Agency South'!AL53</f>
        <v>397.56682967167603</v>
      </c>
      <c r="AM53" s="28">
        <f>'Agency North'!AM53+'Agency South'!AM53</f>
        <v>437.62773764636472</v>
      </c>
      <c r="AN53" s="28">
        <f>'Agency North'!AN53+'Agency South'!AN53</f>
        <v>879.92518807437659</v>
      </c>
      <c r="AO53" s="28">
        <f>'Agency North'!AO53+'Agency South'!AO53</f>
        <v>863.79769869970914</v>
      </c>
      <c r="AP53" s="28">
        <f>'Agency North'!AP53+'Agency South'!AP53</f>
        <v>882.85044500845993</v>
      </c>
      <c r="AQ53" s="28">
        <f>'Agency North'!AQ53+'Agency South'!AQ53</f>
        <v>928.48820864481604</v>
      </c>
      <c r="AR53" s="28">
        <f>'Agency North'!AR53+'Agency South'!AR53</f>
        <v>812.8090467427221</v>
      </c>
      <c r="AS53" s="28">
        <f>'Agency North'!AS53+'Agency South'!AS53</f>
        <v>696.85506420278875</v>
      </c>
      <c r="AT53" s="28">
        <f>'Agency North'!AT53+'Agency South'!AT53</f>
        <v>742.59483360311015</v>
      </c>
      <c r="AU53" s="28">
        <f>'Agency North'!AU53+'Agency South'!AU53</f>
        <v>757.71791605214821</v>
      </c>
      <c r="AV53" s="28">
        <f>'Agency North'!AV53+'Agency South'!AV53</f>
        <v>801.94576007908904</v>
      </c>
      <c r="AW53" s="35">
        <f>'Agency North'!AW53+'Agency South'!AW53</f>
        <v>864.0280452976242</v>
      </c>
      <c r="AX53" s="28">
        <f>'Agency North'!AX53+'Agency South'!AX53</f>
        <v>490.05856113685024</v>
      </c>
      <c r="AY53" s="28">
        <f>'Agency North'!AY53+'Agency South'!AY53</f>
        <v>533.95026206319494</v>
      </c>
      <c r="AZ53" s="28">
        <f>'Agency North'!AZ53+'Agency South'!AZ53</f>
        <v>1082.4942192807557</v>
      </c>
      <c r="BA53" s="28">
        <f>'Agency North'!BA53+'Agency South'!BA53</f>
        <v>1030.6851748566423</v>
      </c>
      <c r="BB53" s="28">
        <f>'Agency North'!BB53+'Agency South'!BB53</f>
        <v>1056.1203464360203</v>
      </c>
      <c r="BC53" s="28">
        <f>'Agency North'!BC53+'Agency South'!BC53</f>
        <v>1100.2022374224146</v>
      </c>
      <c r="BD53" s="28">
        <f>'Agency North'!BD53+'Agency South'!BD53</f>
        <v>959.94740766079769</v>
      </c>
      <c r="BE53" s="28">
        <f>'Agency North'!BE53+'Agency South'!BE53</f>
        <v>828.03468949818875</v>
      </c>
      <c r="BF53" s="28">
        <f>'Agency North'!BF53+'Agency South'!BF53</f>
        <v>917.01393933820486</v>
      </c>
      <c r="BG53" s="28">
        <f>'Agency North'!BG53+'Agency South'!BG53</f>
        <v>993.98914769558894</v>
      </c>
      <c r="BH53" s="28">
        <f>'Agency North'!BH53+'Agency South'!BH53</f>
        <v>1067.2568881742227</v>
      </c>
      <c r="BI53" s="35">
        <f>'Agency North'!BI53+'Agency South'!BI53</f>
        <v>1157.02793961104</v>
      </c>
      <c r="BJ53" s="28">
        <f>'Agency North'!BJ53+'Agency South'!BJ53</f>
        <v>648.34206632646215</v>
      </c>
      <c r="BK53" s="28">
        <f>'Agency North'!BK53+'Agency South'!BK53</f>
        <v>701.18499930216672</v>
      </c>
      <c r="BL53" s="28">
        <f>'Agency North'!BL53+'Agency South'!BL53</f>
        <v>1395.7980070457829</v>
      </c>
      <c r="BM53" s="28">
        <f>'Agency North'!BM53+'Agency South'!BM53</f>
        <v>1372.9954077610096</v>
      </c>
      <c r="BN53" s="28">
        <f>'Agency North'!BN53+'Agency South'!BN53</f>
        <v>1397.9661882545856</v>
      </c>
      <c r="BO53" s="28">
        <f>'Agency North'!BO53+'Agency South'!BO53</f>
        <v>1438.9953651909143</v>
      </c>
      <c r="BP53" s="28">
        <f>'Agency North'!BP53+'Agency South'!BP53</f>
        <v>1250.5631381602889</v>
      </c>
      <c r="BQ53" s="28">
        <f>'Agency North'!BQ53+'Agency South'!BQ53</f>
        <v>1069.6156599559238</v>
      </c>
      <c r="BR53" s="28">
        <f>'Agency North'!BR53+'Agency South'!BR53</f>
        <v>1153.7979645080402</v>
      </c>
      <c r="BS53" s="28">
        <f>'Agency North'!BS53+'Agency South'!BS53</f>
        <v>1210.0905971900652</v>
      </c>
      <c r="BT53" s="28">
        <f>'Agency North'!BT53+'Agency South'!BT53</f>
        <v>1278.6935030596228</v>
      </c>
      <c r="BU53" s="35">
        <f>'Agency North'!BU53+'Agency South'!BU53</f>
        <v>1374.8798096826963</v>
      </c>
      <c r="BV53" s="28">
        <f>'Agency North'!BV53+'Agency South'!BV53</f>
        <v>762.94147276483216</v>
      </c>
      <c r="BW53" s="28">
        <f>'Agency North'!BW53+'Agency South'!BW53</f>
        <v>819.28488866963039</v>
      </c>
      <c r="BX53" s="28">
        <f>'Agency North'!BX53+'Agency South'!BX53</f>
        <v>1618.5083007206949</v>
      </c>
      <c r="BY53" s="28">
        <f>'Agency North'!BY53+'Agency South'!BY53</f>
        <v>1578.626910780788</v>
      </c>
      <c r="BZ53" s="28">
        <f>'Agency North'!BZ53+'Agency South'!BZ53</f>
        <v>1592.3133240975362</v>
      </c>
      <c r="CA53" s="28">
        <f>'Agency North'!CA53+'Agency South'!CA53</f>
        <v>1630.8713361769667</v>
      </c>
      <c r="CB53" s="28">
        <f>'Agency North'!CB53+'Agency South'!CB53</f>
        <v>1415.115926712961</v>
      </c>
      <c r="CC53" s="28">
        <f>'Agency North'!CC53+'Agency South'!CC53</f>
        <v>1218.8829765660885</v>
      </c>
      <c r="CD53" s="28">
        <f>'Agency North'!CD53+'Agency South'!CD53</f>
        <v>1323.8073068810068</v>
      </c>
      <c r="CE53" s="28">
        <f>'Agency North'!CE53+'Agency South'!CE53</f>
        <v>1401.6250768818959</v>
      </c>
      <c r="CF53" s="28">
        <f>'Agency North'!CF53+'Agency South'!CF53</f>
        <v>1497.7221102869391</v>
      </c>
      <c r="CG53" s="35">
        <f>'Agency North'!CG53+'Agency South'!CG53</f>
        <v>1625.6911681679985</v>
      </c>
      <c r="CH53" s="28">
        <f>'Agency North'!CH53+'Agency South'!CH53</f>
        <v>871.73091766051834</v>
      </c>
      <c r="CI53" s="28">
        <f>'Agency North'!CI53+'Agency South'!CI53</f>
        <v>938.29862395173905</v>
      </c>
      <c r="CJ53" s="28">
        <f>'Agency North'!CJ53+'Agency South'!CJ53</f>
        <v>1859.4797001824313</v>
      </c>
      <c r="CK53" s="28">
        <f>'Agency North'!CK53+'Agency South'!CK53</f>
        <v>1821.8684017462417</v>
      </c>
      <c r="CL53" s="28">
        <f>'Agency North'!CL53+'Agency South'!CL53</f>
        <v>1844.6358602859355</v>
      </c>
      <c r="CM53" s="28">
        <f>'Agency North'!CM53+'Agency South'!CM53</f>
        <v>1894.6966685644534</v>
      </c>
      <c r="CN53" s="28">
        <f>'Agency North'!CN53+'Agency South'!CN53</f>
        <v>1644.7816626060749</v>
      </c>
      <c r="CO53" s="28">
        <f>'Agency North'!CO53+'Agency South'!CO53</f>
        <v>1417.5705414969748</v>
      </c>
      <c r="CP53" s="28">
        <f>'Agency North'!CP53+'Agency South'!CP53</f>
        <v>1539.5932362938033</v>
      </c>
      <c r="CQ53" s="28">
        <f>'Agency North'!CQ53+'Agency South'!CQ53</f>
        <v>1644.4285655127974</v>
      </c>
      <c r="CR53" s="28">
        <f>'Agency North'!CR53+'Agency South'!CR53</f>
        <v>1770.3306991732854</v>
      </c>
      <c r="CS53" s="35">
        <f>'Agency North'!CS53+'Agency South'!CS53</f>
        <v>1921.0265280481876</v>
      </c>
    </row>
    <row r="54" spans="1:97" s="28" customFormat="1" x14ac:dyDescent="0.25">
      <c r="A54" s="28" t="s">
        <v>2</v>
      </c>
      <c r="B54" s="28">
        <f>'Agency North'!B54+'Agency South'!B54</f>
        <v>23</v>
      </c>
      <c r="C54" s="28">
        <f>'Agency North'!C54+'Agency South'!C54</f>
        <v>17</v>
      </c>
      <c r="D54" s="28">
        <f>'Agency North'!D54+'Agency South'!D54</f>
        <v>20</v>
      </c>
      <c r="E54" s="28">
        <f>'Agency North'!E54+'Agency South'!E54</f>
        <v>21</v>
      </c>
      <c r="F54" s="28">
        <f>'Agency North'!F54+'Agency South'!F54</f>
        <v>41</v>
      </c>
      <c r="G54" s="28">
        <f>'Agency North'!G54+'Agency South'!G54</f>
        <v>40</v>
      </c>
      <c r="H54" s="28">
        <f>'Agency North'!H54+'Agency South'!H54</f>
        <v>44</v>
      </c>
      <c r="I54" s="28">
        <f>'Agency North'!I54+'Agency South'!I54</f>
        <v>52</v>
      </c>
      <c r="J54" s="28">
        <f>'Agency North'!J54+'Agency South'!J54</f>
        <v>113</v>
      </c>
      <c r="K54" s="28">
        <f>'Agency North'!K54+'Agency South'!K54</f>
        <v>77</v>
      </c>
      <c r="L54" s="28">
        <f>'Agency North'!L54+'Agency South'!L54</f>
        <v>125</v>
      </c>
      <c r="M54" s="35">
        <f>'Agency North'!M54+'Agency South'!M54</f>
        <v>140</v>
      </c>
      <c r="N54" s="276">
        <f>'Agency North'!N54+'Agency South'!N54</f>
        <v>57</v>
      </c>
      <c r="O54" s="276">
        <f>'Agency North'!O54+'Agency South'!O54</f>
        <v>52</v>
      </c>
      <c r="P54" s="276">
        <f>'Agency North'!P54+'Agency South'!P54</f>
        <v>106</v>
      </c>
      <c r="Q54" s="276">
        <f>'Agency North'!Q54+'Agency South'!Q54</f>
        <v>85</v>
      </c>
      <c r="R54" s="276">
        <f>'Agency North'!R54+'Agency South'!R54</f>
        <v>109</v>
      </c>
      <c r="S54" s="276">
        <f>'Agency North'!S54+'Agency South'!S54</f>
        <v>175</v>
      </c>
      <c r="T54" s="277">
        <f>'Agency North'!T54+'Agency South'!T54</f>
        <v>122</v>
      </c>
      <c r="U54" s="277">
        <f>'Agency North'!U54+'Agency South'!U54</f>
        <v>137</v>
      </c>
      <c r="V54" s="15">
        <f>'Agency North'!V54+'Agency South'!V54</f>
        <v>201.94799999999998</v>
      </c>
      <c r="W54" s="15">
        <f>'Agency North'!W54+'Agency South'!W54</f>
        <v>196.12869999999998</v>
      </c>
      <c r="X54" s="15">
        <f>'Agency North'!X54+'Agency South'!X54</f>
        <v>247.7388</v>
      </c>
      <c r="Y54" s="96">
        <f>'Agency North'!Y54+'Agency South'!Y54</f>
        <v>295.851</v>
      </c>
      <c r="Z54" s="28">
        <f>'Agency North'!Z54+'Agency South'!Z54</f>
        <v>123.73</v>
      </c>
      <c r="AA54" s="28">
        <f>'Agency North'!AA54+'Agency South'!AA54</f>
        <v>123.03999999999999</v>
      </c>
      <c r="AB54" s="28">
        <f>'Agency North'!AB54+'Agency South'!AB54</f>
        <v>249.19599999999997</v>
      </c>
      <c r="AC54" s="28">
        <f>'Agency North'!AC54+'Agency South'!AC54</f>
        <v>240.14979999999997</v>
      </c>
      <c r="AD54" s="28">
        <f>'Agency North'!AD54+'Agency South'!AD54</f>
        <v>262.24322760000001</v>
      </c>
      <c r="AE54" s="28">
        <f>'Agency North'!AE54+'Agency South'!AE54</f>
        <v>299.50731738399998</v>
      </c>
      <c r="AF54" s="28">
        <f>'Agency North'!AF54+'Agency South'!AF54</f>
        <v>326.10798767719996</v>
      </c>
      <c r="AG54" s="28">
        <f>'Agency North'!AG54+'Agency South'!AG54</f>
        <v>389.92289712404238</v>
      </c>
      <c r="AH54" s="28">
        <f>'Agency North'!AH54+'Agency South'!AH54</f>
        <v>470.0660127376899</v>
      </c>
      <c r="AI54" s="28">
        <f>'Agency North'!AI54+'Agency South'!AI54</f>
        <v>524.878298765468</v>
      </c>
      <c r="AJ54" s="28">
        <f>'Agency North'!AJ54+'Agency South'!AJ54</f>
        <v>592.65189918858925</v>
      </c>
      <c r="AK54" s="35">
        <f>'Agency North'!AK54+'Agency South'!AK54</f>
        <v>651.35890899613662</v>
      </c>
      <c r="AL54" s="28">
        <f>'Agency North'!AL54+'Agency South'!AL54</f>
        <v>254.08592140492061</v>
      </c>
      <c r="AM54" s="28">
        <f>'Agency North'!AM54+'Agency South'!AM54</f>
        <v>238.95142379247841</v>
      </c>
      <c r="AN54" s="28">
        <f>'Agency North'!AN54+'Agency South'!AN54</f>
        <v>459.57389761643361</v>
      </c>
      <c r="AO54" s="28">
        <f>'Agency North'!AO54+'Agency South'!AO54</f>
        <v>442.40146971894404</v>
      </c>
      <c r="AP54" s="28">
        <f>'Agency North'!AP54+'Agency South'!AP54</f>
        <v>444.32756623614966</v>
      </c>
      <c r="AQ54" s="28">
        <f>'Agency North'!AQ54+'Agency South'!AQ54</f>
        <v>469.09803976359962</v>
      </c>
      <c r="AR54" s="28">
        <f>'Agency North'!AR54+'Agency South'!AR54</f>
        <v>457.21630132559767</v>
      </c>
      <c r="AS54" s="28">
        <f>'Agency North'!AS54+'Agency South'!AS54</f>
        <v>526.76758025760682</v>
      </c>
      <c r="AT54" s="28">
        <f>'Agency North'!AT54+'Agency South'!AT54</f>
        <v>612.53519347250938</v>
      </c>
      <c r="AU54" s="28">
        <f>'Agency North'!AU54+'Agency South'!AU54</f>
        <v>629.51024207274884</v>
      </c>
      <c r="AV54" s="28">
        <f>'Agency North'!AV54+'Agency South'!AV54</f>
        <v>665.71995983583088</v>
      </c>
      <c r="AW54" s="35">
        <f>'Agency North'!AW54+'Agency South'!AW54</f>
        <v>703.67572425900516</v>
      </c>
      <c r="AX54" s="28">
        <f>'Agency North'!AX54+'Agency South'!AX54</f>
        <v>322.54735006273859</v>
      </c>
      <c r="AY54" s="28">
        <f>'Agency North'!AY54+'Agency South'!AY54</f>
        <v>300.84387009091677</v>
      </c>
      <c r="AZ54" s="28">
        <f>'Agency North'!AZ54+'Agency South'!AZ54</f>
        <v>611.72690844648173</v>
      </c>
      <c r="BA54" s="28">
        <f>'Agency North'!BA54+'Agency South'!BA54</f>
        <v>580.15474328682114</v>
      </c>
      <c r="BB54" s="28">
        <f>'Agency North'!BB54+'Agency South'!BB54</f>
        <v>607.21859157124618</v>
      </c>
      <c r="BC54" s="28">
        <f>'Agency North'!BC54+'Agency South'!BC54</f>
        <v>635.19078200345871</v>
      </c>
      <c r="BD54" s="28">
        <f>'Agency North'!BD54+'Agency South'!BD54</f>
        <v>624.91819736531386</v>
      </c>
      <c r="BE54" s="28">
        <f>'Agency North'!BE54+'Agency South'!BE54</f>
        <v>717.2161420763307</v>
      </c>
      <c r="BF54" s="28">
        <f>'Agency North'!BF54+'Agency South'!BF54</f>
        <v>820.62855334467929</v>
      </c>
      <c r="BG54" s="28">
        <f>'Agency North'!BG54+'Agency South'!BG54</f>
        <v>824.28656513952683</v>
      </c>
      <c r="BH54" s="28">
        <f>'Agency North'!BH54+'Agency South'!BH54</f>
        <v>859.40344776703728</v>
      </c>
      <c r="BI54" s="35">
        <f>'Agency North'!BI54+'Agency South'!BI54</f>
        <v>887.01810179296444</v>
      </c>
      <c r="BJ54" s="28">
        <f>'Agency North'!BJ54+'Agency South'!BJ54</f>
        <v>395.88933916368092</v>
      </c>
      <c r="BK54" s="28">
        <f>'Agency North'!BK54+'Agency South'!BK54</f>
        <v>362.27933642076198</v>
      </c>
      <c r="BL54" s="28">
        <f>'Agency North'!BL54+'Agency South'!BL54</f>
        <v>730.87863323050351</v>
      </c>
      <c r="BM54" s="28">
        <f>'Agency North'!BM54+'Agency South'!BM54</f>
        <v>712.02160815296452</v>
      </c>
      <c r="BN54" s="28">
        <f>'Agency North'!BN54+'Agency South'!BN54</f>
        <v>738.20318499301857</v>
      </c>
      <c r="BO54" s="28">
        <f>'Agency North'!BO54+'Agency South'!BO54</f>
        <v>763.92766266223316</v>
      </c>
      <c r="BP54" s="28">
        <f>'Agency North'!BP54+'Agency South'!BP54</f>
        <v>780.39233744332637</v>
      </c>
      <c r="BQ54" s="28">
        <f>'Agency North'!BQ54+'Agency South'!BQ54</f>
        <v>894.10375622612287</v>
      </c>
      <c r="BR54" s="28">
        <f>'Agency North'!BR54+'Agency South'!BR54</f>
        <v>1025.1577712310823</v>
      </c>
      <c r="BS54" s="28">
        <f>'Agency North'!BS54+'Agency South'!BS54</f>
        <v>1037.7614959150574</v>
      </c>
      <c r="BT54" s="28">
        <f>'Agency North'!BT54+'Agency South'!BT54</f>
        <v>1067.5727559183204</v>
      </c>
      <c r="BU54" s="35">
        <f>'Agency North'!BU54+'Agency South'!BU54</f>
        <v>1102.744061268942</v>
      </c>
      <c r="BV54" s="28">
        <f>'Agency North'!BV54+'Agency South'!BV54</f>
        <v>488.45305044302847</v>
      </c>
      <c r="BW54" s="28">
        <f>'Agency North'!BW54+'Agency South'!BW54</f>
        <v>442.13831683854676</v>
      </c>
      <c r="BX54" s="28">
        <f>'Agency North'!BX54+'Agency South'!BX54</f>
        <v>890.8536539842562</v>
      </c>
      <c r="BY54" s="28">
        <f>'Agency North'!BY54+'Agency South'!BY54</f>
        <v>866.36223156689243</v>
      </c>
      <c r="BZ54" s="28">
        <f>'Agency North'!BZ54+'Agency South'!BZ54</f>
        <v>878.9822684805664</v>
      </c>
      <c r="CA54" s="28">
        <f>'Agency North'!CA54+'Agency South'!CA54</f>
        <v>899.28183848752565</v>
      </c>
      <c r="CB54" s="28">
        <f>'Agency North'!CB54+'Agency South'!CB54</f>
        <v>906.45114696314272</v>
      </c>
      <c r="CC54" s="28">
        <f>'Agency North'!CC54+'Agency South'!CC54</f>
        <v>1045.1092712549473</v>
      </c>
      <c r="CD54" s="28">
        <f>'Agency North'!CD54+'Agency South'!CD54</f>
        <v>1188.2533549939021</v>
      </c>
      <c r="CE54" s="28">
        <f>'Agency North'!CE54+'Agency South'!CE54</f>
        <v>1192.102339271242</v>
      </c>
      <c r="CF54" s="28">
        <f>'Agency North'!CF54+'Agency South'!CF54</f>
        <v>1224.0468938240406</v>
      </c>
      <c r="CG54" s="35">
        <f>'Agency North'!CG54+'Agency South'!CG54</f>
        <v>1250.6157282306162</v>
      </c>
      <c r="CH54" s="28">
        <f>'Agency North'!CH54+'Agency South'!CH54</f>
        <v>531.23763455850133</v>
      </c>
      <c r="CI54" s="28">
        <f>'Agency North'!CI54+'Agency South'!CI54</f>
        <v>479.39074877961008</v>
      </c>
      <c r="CJ54" s="28">
        <f>'Agency North'!CJ54+'Agency South'!CJ54</f>
        <v>967.98003172297831</v>
      </c>
      <c r="CK54" s="28">
        <f>'Agency North'!CK54+'Agency South'!CK54</f>
        <v>947.99239010732344</v>
      </c>
      <c r="CL54" s="28">
        <f>'Agency North'!CL54+'Agency South'!CL54</f>
        <v>968.19961342061697</v>
      </c>
      <c r="CM54" s="28">
        <f>'Agency North'!CM54+'Agency South'!CM54</f>
        <v>997.57637917225986</v>
      </c>
      <c r="CN54" s="28">
        <f>'Agency North'!CN54+'Agency South'!CN54</f>
        <v>1019.3442920743439</v>
      </c>
      <c r="CO54" s="28">
        <f>'Agency North'!CO54+'Agency South'!CO54</f>
        <v>1178.9702003907289</v>
      </c>
      <c r="CP54" s="28">
        <f>'Agency North'!CP54+'Agency South'!CP54</f>
        <v>1343.2058670685142</v>
      </c>
      <c r="CQ54" s="28">
        <f>'Agency North'!CQ54+'Agency South'!CQ54</f>
        <v>1372.4923265069808</v>
      </c>
      <c r="CR54" s="28">
        <f>'Agency North'!CR54+'Agency South'!CR54</f>
        <v>1424.3644528715738</v>
      </c>
      <c r="CS54" s="35">
        <f>'Agency North'!CS54+'Agency South'!CS54</f>
        <v>1459.8438703926793</v>
      </c>
    </row>
    <row r="55" spans="1:97" s="30" customFormat="1" x14ac:dyDescent="0.25">
      <c r="A55" s="30" t="s">
        <v>3</v>
      </c>
      <c r="B55" s="30">
        <f>SUM(B48:B54)</f>
        <v>557</v>
      </c>
      <c r="C55" s="30">
        <f t="shared" ref="C55" si="45">SUM(C48:C54)</f>
        <v>465</v>
      </c>
      <c r="D55" s="30">
        <f t="shared" ref="D55" si="46">SUM(D48:D54)</f>
        <v>642</v>
      </c>
      <c r="E55" s="30">
        <f t="shared" ref="E55" si="47">SUM(E48:E54)</f>
        <v>744</v>
      </c>
      <c r="F55" s="30">
        <f t="shared" ref="F55" si="48">SUM(F48:F54)</f>
        <v>881</v>
      </c>
      <c r="G55" s="30">
        <f t="shared" ref="G55" si="49">SUM(G48:G54)</f>
        <v>998</v>
      </c>
      <c r="H55" s="30">
        <f t="shared" ref="H55" si="50">SUM(H48:H54)</f>
        <v>1018</v>
      </c>
      <c r="I55" s="30">
        <f t="shared" ref="I55" si="51">SUM(I48:I54)</f>
        <v>832</v>
      </c>
      <c r="J55" s="30">
        <f t="shared" ref="J55" si="52">SUM(J48:J54)</f>
        <v>1364</v>
      </c>
      <c r="K55" s="30">
        <f t="shared" ref="K55" si="53">SUM(K48:K54)</f>
        <v>1130</v>
      </c>
      <c r="L55" s="30">
        <f t="shared" ref="L55" si="54">SUM(L48:L54)</f>
        <v>1365</v>
      </c>
      <c r="M55" s="48">
        <f t="shared" ref="M55" si="55">SUM(M48:M54)</f>
        <v>1568</v>
      </c>
      <c r="N55" s="288">
        <f t="shared" ref="N55" si="56">SUM(N48:N54)</f>
        <v>635</v>
      </c>
      <c r="O55" s="288">
        <f t="shared" ref="O55" si="57">SUM(O48:O54)</f>
        <v>620</v>
      </c>
      <c r="P55" s="288">
        <f t="shared" ref="P55" si="58">SUM(P48:P54)</f>
        <v>1116</v>
      </c>
      <c r="Q55" s="288">
        <f t="shared" ref="Q55" si="59">SUM(Q48:Q54)</f>
        <v>979</v>
      </c>
      <c r="R55" s="288">
        <f t="shared" ref="R55" si="60">SUM(R48:R54)</f>
        <v>1088</v>
      </c>
      <c r="S55" s="288">
        <f t="shared" ref="S55" si="61">SUM(S48:S54)</f>
        <v>1647</v>
      </c>
      <c r="T55" s="281">
        <f t="shared" ref="T55" si="62">SUM(T48:T54)</f>
        <v>1310</v>
      </c>
      <c r="U55" s="281">
        <f t="shared" ref="U55" si="63">SUM(U48:U54)</f>
        <v>1420</v>
      </c>
      <c r="V55" s="16">
        <f t="shared" ref="V55" si="64">SUM(V48:V54)</f>
        <v>1988.8982776287999</v>
      </c>
      <c r="W55" s="16">
        <f t="shared" ref="W55" si="65">SUM(W48:W54)</f>
        <v>2040.7345535187198</v>
      </c>
      <c r="X55" s="16">
        <f t="shared" ref="X55" si="66">SUM(X48:X54)</f>
        <v>2401.5950068477828</v>
      </c>
      <c r="Y55" s="97">
        <f t="shared" ref="Y55:CJ55" si="67">SUM(Y48:Y54)</f>
        <v>2845.445308250813</v>
      </c>
      <c r="Z55" s="30">
        <f t="shared" si="67"/>
        <v>1150.1355645758795</v>
      </c>
      <c r="AA55" s="30">
        <f t="shared" si="67"/>
        <v>1079.8660284651169</v>
      </c>
      <c r="AB55" s="30">
        <f t="shared" si="67"/>
        <v>2170.5155976737065</v>
      </c>
      <c r="AC55" s="30">
        <f t="shared" si="67"/>
        <v>2188.9250875271819</v>
      </c>
      <c r="AD55" s="30">
        <f t="shared" si="67"/>
        <v>2344.8083926775471</v>
      </c>
      <c r="AE55" s="30">
        <f t="shared" si="67"/>
        <v>2592.8144150335875</v>
      </c>
      <c r="AF55" s="30">
        <f t="shared" si="67"/>
        <v>2582.5965452385622</v>
      </c>
      <c r="AG55" s="30">
        <f t="shared" si="67"/>
        <v>2717.1197833764895</v>
      </c>
      <c r="AH55" s="30">
        <f t="shared" si="67"/>
        <v>2947.4328884488855</v>
      </c>
      <c r="AI55" s="30">
        <f t="shared" si="67"/>
        <v>3001.7602851599686</v>
      </c>
      <c r="AJ55" s="30">
        <f t="shared" si="67"/>
        <v>3174.6181719923029</v>
      </c>
      <c r="AK55" s="48">
        <f t="shared" si="67"/>
        <v>3445.3602368077322</v>
      </c>
      <c r="AL55" s="30">
        <f t="shared" si="67"/>
        <v>1582.9374466831032</v>
      </c>
      <c r="AM55" s="30">
        <f t="shared" si="67"/>
        <v>1449.3709552794019</v>
      </c>
      <c r="AN55" s="30">
        <f t="shared" si="67"/>
        <v>2921.5791679013128</v>
      </c>
      <c r="AO55" s="30">
        <f t="shared" si="67"/>
        <v>2952.1925253690551</v>
      </c>
      <c r="AP55" s="30">
        <f t="shared" si="67"/>
        <v>3116.1239692344175</v>
      </c>
      <c r="AQ55" s="30">
        <f t="shared" si="67"/>
        <v>3307.6829308667025</v>
      </c>
      <c r="AR55" s="30">
        <f t="shared" si="67"/>
        <v>3302.3978226137633</v>
      </c>
      <c r="AS55" s="30">
        <f t="shared" si="67"/>
        <v>3462.9022979037791</v>
      </c>
      <c r="AT55" s="30">
        <f t="shared" si="67"/>
        <v>3703.3292317989958</v>
      </c>
      <c r="AU55" s="30">
        <f t="shared" si="67"/>
        <v>3727.5015617027479</v>
      </c>
      <c r="AV55" s="30">
        <f t="shared" si="67"/>
        <v>3890.1994358491356</v>
      </c>
      <c r="AW55" s="48">
        <f t="shared" si="67"/>
        <v>4070.4153048549383</v>
      </c>
      <c r="AX55" s="30">
        <f t="shared" si="67"/>
        <v>1942.9918208160716</v>
      </c>
      <c r="AY55" s="30">
        <f t="shared" si="67"/>
        <v>1762.6060019973129</v>
      </c>
      <c r="AZ55" s="30">
        <f t="shared" si="67"/>
        <v>3719.7711130023681</v>
      </c>
      <c r="BA55" s="30">
        <f t="shared" si="67"/>
        <v>3742.7462945712377</v>
      </c>
      <c r="BB55" s="30">
        <f t="shared" si="67"/>
        <v>3948.5093516301986</v>
      </c>
      <c r="BC55" s="30">
        <f t="shared" si="67"/>
        <v>4151.5693515245002</v>
      </c>
      <c r="BD55" s="30">
        <f t="shared" si="67"/>
        <v>4222.7560328632881</v>
      </c>
      <c r="BE55" s="30">
        <f t="shared" si="67"/>
        <v>4420.9910227419959</v>
      </c>
      <c r="BF55" s="30">
        <f t="shared" si="67"/>
        <v>4708.4056257352595</v>
      </c>
      <c r="BG55" s="30">
        <f t="shared" si="67"/>
        <v>4828.4846871865229</v>
      </c>
      <c r="BH55" s="30">
        <f t="shared" si="67"/>
        <v>5016.4059839766633</v>
      </c>
      <c r="BI55" s="48">
        <f t="shared" si="67"/>
        <v>5242.4974603369392</v>
      </c>
      <c r="BJ55" s="30">
        <f t="shared" si="67"/>
        <v>2402.6097029296425</v>
      </c>
      <c r="BK55" s="30">
        <f t="shared" si="67"/>
        <v>2179.050114812344</v>
      </c>
      <c r="BL55" s="30">
        <f t="shared" si="67"/>
        <v>4542.0799769881269</v>
      </c>
      <c r="BM55" s="30">
        <f t="shared" si="67"/>
        <v>4594.7029025408183</v>
      </c>
      <c r="BN55" s="30">
        <f t="shared" si="67"/>
        <v>4802.3320409755197</v>
      </c>
      <c r="BO55" s="30">
        <f t="shared" si="67"/>
        <v>4979.0981848647853</v>
      </c>
      <c r="BP55" s="30">
        <f t="shared" si="67"/>
        <v>5073.2347222837334</v>
      </c>
      <c r="BQ55" s="30">
        <f t="shared" si="67"/>
        <v>5261.5649028736952</v>
      </c>
      <c r="BR55" s="30">
        <f t="shared" si="67"/>
        <v>5571.6725026571075</v>
      </c>
      <c r="BS55" s="30">
        <f t="shared" si="67"/>
        <v>5658.7968941155341</v>
      </c>
      <c r="BT55" s="30">
        <f t="shared" si="67"/>
        <v>5821.6362749095852</v>
      </c>
      <c r="BU55" s="48">
        <f t="shared" si="67"/>
        <v>6038.1130949277394</v>
      </c>
      <c r="BV55" s="30">
        <f t="shared" si="67"/>
        <v>2753.5105805336248</v>
      </c>
      <c r="BW55" s="30">
        <f t="shared" si="67"/>
        <v>2496.8050441277296</v>
      </c>
      <c r="BX55" s="30">
        <f t="shared" si="67"/>
        <v>5205.8454544992474</v>
      </c>
      <c r="BY55" s="30">
        <f t="shared" si="67"/>
        <v>5275.0814443983636</v>
      </c>
      <c r="BZ55" s="30">
        <f t="shared" si="67"/>
        <v>5503.4295146250597</v>
      </c>
      <c r="CA55" s="30">
        <f t="shared" si="67"/>
        <v>5710.9127993231605</v>
      </c>
      <c r="CB55" s="30">
        <f t="shared" si="67"/>
        <v>5823.7756791676902</v>
      </c>
      <c r="CC55" s="30">
        <f t="shared" si="67"/>
        <v>6119.1650601734573</v>
      </c>
      <c r="CD55" s="30">
        <f t="shared" si="67"/>
        <v>6489.6948348791866</v>
      </c>
      <c r="CE55" s="30">
        <f t="shared" si="67"/>
        <v>6613.403846027536</v>
      </c>
      <c r="CF55" s="30">
        <f t="shared" si="67"/>
        <v>6857.5637603475716</v>
      </c>
      <c r="CG55" s="48">
        <f t="shared" si="67"/>
        <v>7127.0615875912154</v>
      </c>
      <c r="CH55" s="30">
        <f t="shared" si="67"/>
        <v>3128.0923294058525</v>
      </c>
      <c r="CI55" s="30">
        <f t="shared" si="67"/>
        <v>2836.6352281636359</v>
      </c>
      <c r="CJ55" s="30">
        <f t="shared" si="67"/>
        <v>5927.9441258836614</v>
      </c>
      <c r="CK55" s="30">
        <f t="shared" ref="CK55:CS55" si="68">SUM(CK48:CK54)</f>
        <v>6019.2234798319814</v>
      </c>
      <c r="CL55" s="30">
        <f t="shared" si="68"/>
        <v>6289.7273056079921</v>
      </c>
      <c r="CM55" s="30">
        <f t="shared" si="68"/>
        <v>6535.8649223294797</v>
      </c>
      <c r="CN55" s="30">
        <f t="shared" si="68"/>
        <v>6674.9741120401977</v>
      </c>
      <c r="CO55" s="30">
        <f t="shared" si="68"/>
        <v>7010.8395479904475</v>
      </c>
      <c r="CP55" s="30">
        <f t="shared" si="68"/>
        <v>7434.1942003068361</v>
      </c>
      <c r="CQ55" s="30">
        <f t="shared" si="68"/>
        <v>7674.3197602918481</v>
      </c>
      <c r="CR55" s="30">
        <f t="shared" si="68"/>
        <v>8018.6266382330241</v>
      </c>
      <c r="CS55" s="48">
        <f t="shared" si="68"/>
        <v>8337.3479066056861</v>
      </c>
    </row>
    <row r="57" spans="1:97" s="4" customFormat="1" x14ac:dyDescent="0.25">
      <c r="A57"/>
      <c r="B57">
        <v>1</v>
      </c>
      <c r="C57" s="12">
        <v>2</v>
      </c>
      <c r="D57" s="12">
        <v>3</v>
      </c>
      <c r="E57" s="12">
        <v>4</v>
      </c>
      <c r="F57" s="12">
        <v>5</v>
      </c>
      <c r="G57" s="12">
        <v>6</v>
      </c>
      <c r="H57" s="12">
        <v>7</v>
      </c>
      <c r="I57" s="12">
        <v>8</v>
      </c>
      <c r="J57" s="12">
        <v>9</v>
      </c>
      <c r="K57" s="12">
        <v>10</v>
      </c>
      <c r="L57" s="12">
        <v>11</v>
      </c>
      <c r="M57" s="112">
        <v>12</v>
      </c>
      <c r="N57" s="274">
        <v>13</v>
      </c>
      <c r="O57" s="274">
        <v>14</v>
      </c>
      <c r="P57" s="274">
        <v>15</v>
      </c>
      <c r="Q57" s="274">
        <v>16</v>
      </c>
      <c r="R57" s="274">
        <v>17</v>
      </c>
      <c r="S57" s="274">
        <v>18</v>
      </c>
      <c r="T57" s="274">
        <v>19</v>
      </c>
      <c r="U57" s="274">
        <v>20</v>
      </c>
      <c r="V57" s="12">
        <v>21</v>
      </c>
      <c r="W57" s="12">
        <v>22</v>
      </c>
      <c r="X57" s="12">
        <v>23</v>
      </c>
      <c r="Y57" s="112">
        <v>24</v>
      </c>
      <c r="Z57" s="12">
        <v>25</v>
      </c>
      <c r="AA57" s="12">
        <v>26</v>
      </c>
      <c r="AB57" s="12">
        <v>27</v>
      </c>
      <c r="AC57" s="12">
        <v>28</v>
      </c>
      <c r="AD57" s="12">
        <v>29</v>
      </c>
      <c r="AE57" s="12">
        <v>30</v>
      </c>
      <c r="AF57" s="12">
        <v>31</v>
      </c>
      <c r="AG57" s="12">
        <v>32</v>
      </c>
      <c r="AH57" s="12">
        <v>33</v>
      </c>
      <c r="AI57" s="12">
        <v>34</v>
      </c>
      <c r="AJ57" s="12">
        <v>35</v>
      </c>
      <c r="AK57" s="112">
        <v>36</v>
      </c>
      <c r="AL57" s="12">
        <v>37</v>
      </c>
      <c r="AM57" s="12">
        <v>38</v>
      </c>
      <c r="AN57" s="12">
        <v>39</v>
      </c>
      <c r="AO57" s="12">
        <v>40</v>
      </c>
      <c r="AP57" s="12">
        <v>41</v>
      </c>
      <c r="AQ57" s="12">
        <v>42</v>
      </c>
      <c r="AR57" s="12">
        <v>43</v>
      </c>
      <c r="AS57" s="12">
        <v>44</v>
      </c>
      <c r="AT57" s="12">
        <v>45</v>
      </c>
      <c r="AU57" s="12">
        <v>46</v>
      </c>
      <c r="AV57" s="12">
        <v>47</v>
      </c>
      <c r="AW57" s="112">
        <v>48</v>
      </c>
      <c r="AX57" s="12">
        <v>49</v>
      </c>
      <c r="AY57" s="12">
        <v>50</v>
      </c>
      <c r="AZ57" s="12">
        <v>51</v>
      </c>
      <c r="BA57" s="12">
        <v>52</v>
      </c>
      <c r="BB57" s="12">
        <v>53</v>
      </c>
      <c r="BC57" s="12">
        <v>54</v>
      </c>
      <c r="BD57" s="12">
        <v>55</v>
      </c>
      <c r="BE57" s="12">
        <v>56</v>
      </c>
      <c r="BF57" s="12">
        <v>57</v>
      </c>
      <c r="BG57" s="12">
        <v>58</v>
      </c>
      <c r="BH57" s="12">
        <v>59</v>
      </c>
      <c r="BI57" s="112">
        <v>60</v>
      </c>
      <c r="BJ57" s="12">
        <v>61</v>
      </c>
      <c r="BK57" s="12">
        <v>62</v>
      </c>
      <c r="BL57" s="12">
        <v>63</v>
      </c>
      <c r="BM57" s="12">
        <v>64</v>
      </c>
      <c r="BN57" s="12">
        <v>65</v>
      </c>
      <c r="BO57" s="12">
        <v>66</v>
      </c>
      <c r="BP57" s="12">
        <v>67</v>
      </c>
      <c r="BQ57" s="12">
        <v>68</v>
      </c>
      <c r="BR57" s="12">
        <v>69</v>
      </c>
      <c r="BS57" s="12">
        <v>70</v>
      </c>
      <c r="BT57" s="12">
        <v>71</v>
      </c>
      <c r="BU57" s="112">
        <v>72</v>
      </c>
      <c r="BV57" s="12">
        <v>73</v>
      </c>
      <c r="BW57" s="12">
        <v>74</v>
      </c>
      <c r="BX57" s="12">
        <v>75</v>
      </c>
      <c r="BY57" s="12">
        <v>76</v>
      </c>
      <c r="BZ57" s="12">
        <v>77</v>
      </c>
      <c r="CA57" s="12">
        <v>78</v>
      </c>
      <c r="CB57" s="12">
        <v>79</v>
      </c>
      <c r="CC57" s="12">
        <v>80</v>
      </c>
      <c r="CD57" s="12">
        <v>81</v>
      </c>
      <c r="CE57" s="12">
        <v>82</v>
      </c>
      <c r="CF57" s="12">
        <v>83</v>
      </c>
      <c r="CG57" s="112">
        <v>84</v>
      </c>
      <c r="CH57" s="12">
        <v>85</v>
      </c>
      <c r="CI57" s="12">
        <v>86</v>
      </c>
      <c r="CJ57" s="12">
        <v>87</v>
      </c>
      <c r="CK57" s="12">
        <v>88</v>
      </c>
      <c r="CL57" s="12">
        <v>89</v>
      </c>
      <c r="CM57" s="12">
        <v>90</v>
      </c>
      <c r="CN57" s="12">
        <v>91</v>
      </c>
      <c r="CO57" s="12">
        <v>92</v>
      </c>
      <c r="CP57" s="12">
        <v>93</v>
      </c>
      <c r="CQ57" s="12">
        <v>94</v>
      </c>
      <c r="CR57" s="12">
        <v>95</v>
      </c>
      <c r="CS57" s="112">
        <v>96</v>
      </c>
    </row>
    <row r="58" spans="1:97" s="2" customFormat="1" x14ac:dyDescent="0.25">
      <c r="A58" s="2" t="s">
        <v>11</v>
      </c>
      <c r="B58" s="3">
        <f t="shared" ref="B58:BM58" si="69">B21</f>
        <v>42005</v>
      </c>
      <c r="C58" s="3">
        <f t="shared" si="69"/>
        <v>42036</v>
      </c>
      <c r="D58" s="3">
        <f t="shared" si="69"/>
        <v>42064</v>
      </c>
      <c r="E58" s="3">
        <f t="shared" si="69"/>
        <v>42095</v>
      </c>
      <c r="F58" s="3">
        <f t="shared" si="69"/>
        <v>42125</v>
      </c>
      <c r="G58" s="3">
        <f t="shared" si="69"/>
        <v>42156</v>
      </c>
      <c r="H58" s="3">
        <f t="shared" si="69"/>
        <v>42186</v>
      </c>
      <c r="I58" s="3">
        <f t="shared" si="69"/>
        <v>42217</v>
      </c>
      <c r="J58" s="3">
        <f t="shared" si="69"/>
        <v>42248</v>
      </c>
      <c r="K58" s="3">
        <f t="shared" si="69"/>
        <v>42278</v>
      </c>
      <c r="L58" s="3">
        <f t="shared" si="69"/>
        <v>42309</v>
      </c>
      <c r="M58" s="95">
        <f t="shared" si="69"/>
        <v>42339</v>
      </c>
      <c r="N58" s="284">
        <f t="shared" si="69"/>
        <v>42370</v>
      </c>
      <c r="O58" s="284">
        <f t="shared" si="69"/>
        <v>42401</v>
      </c>
      <c r="P58" s="284">
        <f t="shared" si="69"/>
        <v>42430</v>
      </c>
      <c r="Q58" s="284">
        <f t="shared" si="69"/>
        <v>42461</v>
      </c>
      <c r="R58" s="284">
        <f t="shared" si="69"/>
        <v>42491</v>
      </c>
      <c r="S58" s="284">
        <f t="shared" si="69"/>
        <v>42522</v>
      </c>
      <c r="T58" s="284">
        <f t="shared" si="69"/>
        <v>42552</v>
      </c>
      <c r="U58" s="284">
        <f t="shared" si="69"/>
        <v>42583</v>
      </c>
      <c r="V58" s="3">
        <f t="shared" si="69"/>
        <v>42614</v>
      </c>
      <c r="W58" s="3">
        <f t="shared" si="69"/>
        <v>42644</v>
      </c>
      <c r="X58" s="3">
        <f t="shared" si="69"/>
        <v>42675</v>
      </c>
      <c r="Y58" s="95">
        <f t="shared" si="69"/>
        <v>42705</v>
      </c>
      <c r="Z58" s="3">
        <f t="shared" si="69"/>
        <v>42752</v>
      </c>
      <c r="AA58" s="3">
        <f t="shared" si="69"/>
        <v>42783</v>
      </c>
      <c r="AB58" s="3">
        <f t="shared" si="69"/>
        <v>42811</v>
      </c>
      <c r="AC58" s="3">
        <f t="shared" si="69"/>
        <v>42842</v>
      </c>
      <c r="AD58" s="3">
        <f t="shared" si="69"/>
        <v>42872</v>
      </c>
      <c r="AE58" s="3">
        <f t="shared" si="69"/>
        <v>42903</v>
      </c>
      <c r="AF58" s="3">
        <f t="shared" si="69"/>
        <v>42933</v>
      </c>
      <c r="AG58" s="3">
        <f t="shared" si="69"/>
        <v>42964</v>
      </c>
      <c r="AH58" s="3">
        <f t="shared" si="69"/>
        <v>42995</v>
      </c>
      <c r="AI58" s="3">
        <f t="shared" si="69"/>
        <v>43025</v>
      </c>
      <c r="AJ58" s="3">
        <f t="shared" si="69"/>
        <v>43056</v>
      </c>
      <c r="AK58" s="95">
        <f t="shared" si="69"/>
        <v>43086</v>
      </c>
      <c r="AL58" s="3">
        <f t="shared" si="69"/>
        <v>43118</v>
      </c>
      <c r="AM58" s="3">
        <f t="shared" si="69"/>
        <v>43149</v>
      </c>
      <c r="AN58" s="3">
        <f t="shared" si="69"/>
        <v>43177</v>
      </c>
      <c r="AO58" s="3">
        <f t="shared" si="69"/>
        <v>43208</v>
      </c>
      <c r="AP58" s="3">
        <f t="shared" si="69"/>
        <v>43238</v>
      </c>
      <c r="AQ58" s="3">
        <f t="shared" si="69"/>
        <v>43269</v>
      </c>
      <c r="AR58" s="3">
        <f t="shared" si="69"/>
        <v>43299</v>
      </c>
      <c r="AS58" s="3">
        <f t="shared" si="69"/>
        <v>43330</v>
      </c>
      <c r="AT58" s="3">
        <f t="shared" si="69"/>
        <v>43361</v>
      </c>
      <c r="AU58" s="3">
        <f t="shared" si="69"/>
        <v>43391</v>
      </c>
      <c r="AV58" s="3">
        <f t="shared" si="69"/>
        <v>43422</v>
      </c>
      <c r="AW58" s="95">
        <f t="shared" si="69"/>
        <v>43452</v>
      </c>
      <c r="AX58" s="3">
        <f t="shared" si="69"/>
        <v>43483</v>
      </c>
      <c r="AY58" s="3">
        <f t="shared" si="69"/>
        <v>43514</v>
      </c>
      <c r="AZ58" s="3">
        <f t="shared" si="69"/>
        <v>43542</v>
      </c>
      <c r="BA58" s="3">
        <f t="shared" si="69"/>
        <v>43573</v>
      </c>
      <c r="BB58" s="3">
        <f t="shared" si="69"/>
        <v>43603</v>
      </c>
      <c r="BC58" s="3">
        <f t="shared" si="69"/>
        <v>43634</v>
      </c>
      <c r="BD58" s="3">
        <f t="shared" si="69"/>
        <v>43664</v>
      </c>
      <c r="BE58" s="3">
        <f t="shared" si="69"/>
        <v>43695</v>
      </c>
      <c r="BF58" s="3">
        <f t="shared" si="69"/>
        <v>43726</v>
      </c>
      <c r="BG58" s="3">
        <f t="shared" si="69"/>
        <v>43756</v>
      </c>
      <c r="BH58" s="3">
        <f t="shared" si="69"/>
        <v>43787</v>
      </c>
      <c r="BI58" s="95">
        <f t="shared" si="69"/>
        <v>43817</v>
      </c>
      <c r="BJ58" s="3">
        <f t="shared" si="69"/>
        <v>43848</v>
      </c>
      <c r="BK58" s="3">
        <f t="shared" si="69"/>
        <v>43879</v>
      </c>
      <c r="BL58" s="3">
        <f t="shared" si="69"/>
        <v>43908</v>
      </c>
      <c r="BM58" s="3">
        <f t="shared" si="69"/>
        <v>43939</v>
      </c>
      <c r="BN58" s="3">
        <f t="shared" ref="BN58:CS58" si="70">BN21</f>
        <v>43969</v>
      </c>
      <c r="BO58" s="3">
        <f t="shared" si="70"/>
        <v>44000</v>
      </c>
      <c r="BP58" s="3">
        <f t="shared" si="70"/>
        <v>44030</v>
      </c>
      <c r="BQ58" s="3">
        <f t="shared" si="70"/>
        <v>44061</v>
      </c>
      <c r="BR58" s="3">
        <f t="shared" si="70"/>
        <v>44092</v>
      </c>
      <c r="BS58" s="3">
        <f t="shared" si="70"/>
        <v>44122</v>
      </c>
      <c r="BT58" s="3">
        <f t="shared" si="70"/>
        <v>44153</v>
      </c>
      <c r="BU58" s="95">
        <f t="shared" si="70"/>
        <v>44183</v>
      </c>
      <c r="BV58" s="3">
        <f t="shared" si="70"/>
        <v>44214</v>
      </c>
      <c r="BW58" s="3">
        <f t="shared" si="70"/>
        <v>44245</v>
      </c>
      <c r="BX58" s="3">
        <f t="shared" si="70"/>
        <v>44273</v>
      </c>
      <c r="BY58" s="3">
        <f t="shared" si="70"/>
        <v>44304</v>
      </c>
      <c r="BZ58" s="3">
        <f t="shared" si="70"/>
        <v>44334</v>
      </c>
      <c r="CA58" s="3">
        <f t="shared" si="70"/>
        <v>44365</v>
      </c>
      <c r="CB58" s="3">
        <f t="shared" si="70"/>
        <v>44395</v>
      </c>
      <c r="CC58" s="3">
        <f t="shared" si="70"/>
        <v>44426</v>
      </c>
      <c r="CD58" s="3">
        <f t="shared" si="70"/>
        <v>44457</v>
      </c>
      <c r="CE58" s="3">
        <f t="shared" si="70"/>
        <v>44487</v>
      </c>
      <c r="CF58" s="3">
        <f t="shared" si="70"/>
        <v>44518</v>
      </c>
      <c r="CG58" s="95">
        <f t="shared" si="70"/>
        <v>44548</v>
      </c>
      <c r="CH58" s="3">
        <f t="shared" si="70"/>
        <v>44579</v>
      </c>
      <c r="CI58" s="3">
        <f t="shared" si="70"/>
        <v>44610</v>
      </c>
      <c r="CJ58" s="3">
        <f t="shared" si="70"/>
        <v>44638</v>
      </c>
      <c r="CK58" s="3">
        <f t="shared" si="70"/>
        <v>44669</v>
      </c>
      <c r="CL58" s="3">
        <f t="shared" si="70"/>
        <v>44699</v>
      </c>
      <c r="CM58" s="3">
        <f t="shared" si="70"/>
        <v>44730</v>
      </c>
      <c r="CN58" s="3">
        <f t="shared" si="70"/>
        <v>44760</v>
      </c>
      <c r="CO58" s="3">
        <f t="shared" si="70"/>
        <v>44791</v>
      </c>
      <c r="CP58" s="3">
        <f t="shared" si="70"/>
        <v>44822</v>
      </c>
      <c r="CQ58" s="3">
        <f t="shared" si="70"/>
        <v>44852</v>
      </c>
      <c r="CR58" s="3">
        <f t="shared" si="70"/>
        <v>44883</v>
      </c>
      <c r="CS58" s="95">
        <f t="shared" si="70"/>
        <v>44913</v>
      </c>
    </row>
    <row r="59" spans="1:97" s="19" customFormat="1" x14ac:dyDescent="0.25">
      <c r="A59" s="19" t="s">
        <v>4</v>
      </c>
      <c r="B59" s="19">
        <f t="shared" ref="B59:B66" si="71">IFERROR(B48/B33,"")</f>
        <v>0.73076923076923073</v>
      </c>
      <c r="C59" s="19">
        <f t="shared" ref="C59:Y59" si="72">IFERROR(C48/C33,"")</f>
        <v>0.52631578947368418</v>
      </c>
      <c r="D59" s="19">
        <f t="shared" si="72"/>
        <v>0.65079365079365081</v>
      </c>
      <c r="E59" s="19">
        <f t="shared" si="72"/>
        <v>0.75714285714285712</v>
      </c>
      <c r="F59" s="19">
        <f t="shared" si="72"/>
        <v>0.83098591549295775</v>
      </c>
      <c r="G59" s="19">
        <f t="shared" si="72"/>
        <v>0.76056338028169013</v>
      </c>
      <c r="H59" s="19">
        <f t="shared" si="72"/>
        <v>0.68421052631578949</v>
      </c>
      <c r="I59" s="19">
        <f t="shared" si="72"/>
        <v>0.61842105263157898</v>
      </c>
      <c r="J59" s="19">
        <f t="shared" si="72"/>
        <v>0.8441558441558441</v>
      </c>
      <c r="K59" s="19">
        <f t="shared" si="72"/>
        <v>0.79220779220779225</v>
      </c>
      <c r="L59" s="19">
        <f t="shared" si="72"/>
        <v>0.73972602739726023</v>
      </c>
      <c r="M59" s="107">
        <f t="shared" si="72"/>
        <v>0.75</v>
      </c>
      <c r="N59" s="278">
        <f t="shared" si="72"/>
        <v>0.38461538461538464</v>
      </c>
      <c r="O59" s="278">
        <f t="shared" si="72"/>
        <v>0.35344827586206895</v>
      </c>
      <c r="P59" s="278">
        <f t="shared" si="72"/>
        <v>0.55084745762711862</v>
      </c>
      <c r="Q59" s="278">
        <f t="shared" si="72"/>
        <v>0.4358974358974359</v>
      </c>
      <c r="R59" s="278">
        <f t="shared" si="72"/>
        <v>0.44642857142857145</v>
      </c>
      <c r="S59" s="278">
        <f t="shared" si="72"/>
        <v>0.59813084112149528</v>
      </c>
      <c r="T59" s="278">
        <f t="shared" si="72"/>
        <v>0.46464646464646464</v>
      </c>
      <c r="U59" s="278">
        <f t="shared" si="72"/>
        <v>0.48958333333333331</v>
      </c>
      <c r="V59" s="19">
        <f t="shared" si="72"/>
        <v>0.55666666666666664</v>
      </c>
      <c r="W59" s="19">
        <f t="shared" si="72"/>
        <v>0.51479166666666665</v>
      </c>
      <c r="X59" s="19">
        <f t="shared" si="72"/>
        <v>0.59583333333333333</v>
      </c>
      <c r="Y59" s="107">
        <f t="shared" si="72"/>
        <v>0.60395833333333337</v>
      </c>
      <c r="Z59" s="19">
        <f t="shared" ref="Z59:CK59" si="73">IFERROR(Z48/Z33,"")</f>
        <v>0.35</v>
      </c>
      <c r="AA59" s="19">
        <f t="shared" si="73"/>
        <v>0.35</v>
      </c>
      <c r="AB59" s="19">
        <f t="shared" si="73"/>
        <v>0.38461538461538464</v>
      </c>
      <c r="AC59" s="19">
        <f t="shared" si="73"/>
        <v>0.37138461538461537</v>
      </c>
      <c r="AD59" s="19">
        <f t="shared" si="73"/>
        <v>0.37509846153846155</v>
      </c>
      <c r="AE59" s="19">
        <f t="shared" si="73"/>
        <v>0.37884944615384614</v>
      </c>
      <c r="AF59" s="19">
        <f t="shared" si="73"/>
        <v>0.38263794061538464</v>
      </c>
      <c r="AG59" s="19">
        <f t="shared" si="73"/>
        <v>0.38646432002153847</v>
      </c>
      <c r="AH59" s="19">
        <f t="shared" si="73"/>
        <v>0.39032896322175381</v>
      </c>
      <c r="AI59" s="19">
        <f t="shared" si="73"/>
        <v>0.3942322528539714</v>
      </c>
      <c r="AJ59" s="19">
        <f t="shared" si="73"/>
        <v>0.39817457538251111</v>
      </c>
      <c r="AK59" s="107">
        <f t="shared" si="73"/>
        <v>0.4021563211363362</v>
      </c>
      <c r="AL59" s="19">
        <f t="shared" si="73"/>
        <v>0.35699999999999998</v>
      </c>
      <c r="AM59" s="19">
        <f t="shared" si="73"/>
        <v>0.35699999999999998</v>
      </c>
      <c r="AN59" s="19">
        <f t="shared" si="73"/>
        <v>0.38358823529411762</v>
      </c>
      <c r="AO59" s="19">
        <f t="shared" si="73"/>
        <v>0.3759164705882353</v>
      </c>
      <c r="AP59" s="19">
        <f t="shared" si="73"/>
        <v>0.37713916470588238</v>
      </c>
      <c r="AQ59" s="19">
        <f t="shared" si="73"/>
        <v>0.37837408576470583</v>
      </c>
      <c r="AR59" s="19">
        <f t="shared" si="73"/>
        <v>0.37962135603411767</v>
      </c>
      <c r="AS59" s="19">
        <f t="shared" si="73"/>
        <v>0.38088109900622352</v>
      </c>
      <c r="AT59" s="19">
        <f t="shared" si="73"/>
        <v>0.38468990999628577</v>
      </c>
      <c r="AU59" s="19">
        <f t="shared" si="73"/>
        <v>0.38597497380213097</v>
      </c>
      <c r="AV59" s="19">
        <f t="shared" si="73"/>
        <v>0.38983472354015219</v>
      </c>
      <c r="AW59" s="107">
        <f t="shared" si="73"/>
        <v>0.39373307077555381</v>
      </c>
      <c r="AX59" s="19">
        <f t="shared" si="73"/>
        <v>0.36804999999999999</v>
      </c>
      <c r="AY59" s="19">
        <f t="shared" si="73"/>
        <v>0.36804999999999999</v>
      </c>
      <c r="AZ59" s="19">
        <f t="shared" si="73"/>
        <v>0.41017523809523809</v>
      </c>
      <c r="BA59" s="19">
        <f t="shared" si="73"/>
        <v>0.39226506666666666</v>
      </c>
      <c r="BB59" s="19">
        <f t="shared" si="73"/>
        <v>0.39366398400000002</v>
      </c>
      <c r="BC59" s="19">
        <f t="shared" si="73"/>
        <v>0.39373063053333335</v>
      </c>
      <c r="BD59" s="19">
        <f t="shared" si="73"/>
        <v>0.39514420350533336</v>
      </c>
      <c r="BE59" s="19">
        <f t="shared" si="73"/>
        <v>0.39657191220705329</v>
      </c>
      <c r="BF59" s="19">
        <f t="shared" si="73"/>
        <v>0.40053763132912384</v>
      </c>
      <c r="BG59" s="19">
        <f t="shared" si="73"/>
        <v>0.40199403697574843</v>
      </c>
      <c r="BH59" s="19">
        <f t="shared" si="73"/>
        <v>0.40601397734550587</v>
      </c>
      <c r="BI59" s="107">
        <f t="shared" si="73"/>
        <v>0.41293228129824272</v>
      </c>
      <c r="BJ59" s="19">
        <f t="shared" si="73"/>
        <v>0.36770999999999998</v>
      </c>
      <c r="BK59" s="19">
        <f t="shared" si="73"/>
        <v>0.36770999999999998</v>
      </c>
      <c r="BL59" s="19">
        <f t="shared" si="73"/>
        <v>0.40908400000000006</v>
      </c>
      <c r="BM59" s="19">
        <f t="shared" si="73"/>
        <v>0.39638647999999999</v>
      </c>
      <c r="BN59" s="19">
        <f t="shared" si="73"/>
        <v>0.39785534319999999</v>
      </c>
      <c r="BO59" s="19">
        <f t="shared" si="73"/>
        <v>0.39792532205999998</v>
      </c>
      <c r="BP59" s="19">
        <f t="shared" si="73"/>
        <v>0.40335474781740605</v>
      </c>
      <c r="BQ59" s="19">
        <f t="shared" si="73"/>
        <v>0.40486883289558007</v>
      </c>
      <c r="BR59" s="19">
        <f t="shared" si="73"/>
        <v>0.41385860282453585</v>
      </c>
      <c r="BS59" s="19">
        <f t="shared" si="73"/>
        <v>0.41540312101278121</v>
      </c>
      <c r="BT59" s="19">
        <f t="shared" si="73"/>
        <v>0.41955715222290901</v>
      </c>
      <c r="BU59" s="107">
        <f t="shared" si="73"/>
        <v>0.42678380685726641</v>
      </c>
      <c r="BV59" s="19">
        <f t="shared" si="73"/>
        <v>0.36746379310344829</v>
      </c>
      <c r="BW59" s="19">
        <f t="shared" si="73"/>
        <v>0.36746379310344829</v>
      </c>
      <c r="BX59" s="19">
        <f t="shared" si="73"/>
        <v>0.40829379310344832</v>
      </c>
      <c r="BY59" s="19">
        <f t="shared" si="73"/>
        <v>0.3957158896551724</v>
      </c>
      <c r="BZ59" s="19">
        <f t="shared" si="73"/>
        <v>0.40942362951724137</v>
      </c>
      <c r="CA59" s="19">
        <f t="shared" si="73"/>
        <v>0.40949602144137931</v>
      </c>
      <c r="CB59" s="19">
        <f t="shared" si="73"/>
        <v>0.41509158188007522</v>
      </c>
      <c r="CC59" s="19">
        <f t="shared" si="73"/>
        <v>0.41982179250361212</v>
      </c>
      <c r="CD59" s="19">
        <f t="shared" si="73"/>
        <v>0.42908887862175166</v>
      </c>
      <c r="CE59" s="19">
        <f t="shared" si="73"/>
        <v>0.43071861160658992</v>
      </c>
      <c r="CF59" s="19">
        <f t="shared" si="73"/>
        <v>0.4366556904852375</v>
      </c>
      <c r="CG59" s="107">
        <f t="shared" si="73"/>
        <v>0.45263965731812661</v>
      </c>
      <c r="CH59" s="19">
        <f t="shared" si="73"/>
        <v>0.36727727272727273</v>
      </c>
      <c r="CI59" s="19">
        <f t="shared" si="73"/>
        <v>0.36727727272727273</v>
      </c>
      <c r="CJ59" s="19">
        <f t="shared" si="73"/>
        <v>0.40769515151515151</v>
      </c>
      <c r="CK59" s="19">
        <f t="shared" si="73"/>
        <v>0.39520786666666669</v>
      </c>
      <c r="CL59" s="19">
        <f t="shared" ref="CL59:CS59" si="74">IFERROR(CL48/CL33,"")</f>
        <v>0.40873671915151516</v>
      </c>
      <c r="CM59" s="19">
        <f t="shared" si="74"/>
        <v>0.40881093915454542</v>
      </c>
      <c r="CN59" s="19">
        <f t="shared" si="74"/>
        <v>0.4144397046548246</v>
      </c>
      <c r="CO59" s="19">
        <f t="shared" si="74"/>
        <v>0.4192893650415821</v>
      </c>
      <c r="CP59" s="19">
        <f t="shared" si="74"/>
        <v>0.42846077272836153</v>
      </c>
      <c r="CQ59" s="19">
        <f t="shared" si="74"/>
        <v>0.43350685406010347</v>
      </c>
      <c r="CR59" s="19">
        <f t="shared" si="74"/>
        <v>0.44482610944041051</v>
      </c>
      <c r="CS59" s="107">
        <f t="shared" si="74"/>
        <v>0.46142336497774034</v>
      </c>
    </row>
    <row r="60" spans="1:97" s="19" customFormat="1" x14ac:dyDescent="0.25">
      <c r="A60" s="19" t="s">
        <v>5</v>
      </c>
      <c r="B60" s="19">
        <f t="shared" si="71"/>
        <v>0.28110599078341014</v>
      </c>
      <c r="C60" s="19">
        <f t="shared" ref="C60:Y60" si="75">IFERROR(C49/C34,"")</f>
        <v>0.34123222748815168</v>
      </c>
      <c r="D60" s="19">
        <f t="shared" si="75"/>
        <v>0.30973451327433627</v>
      </c>
      <c r="E60" s="19">
        <f t="shared" si="75"/>
        <v>0.28620689655172415</v>
      </c>
      <c r="F60" s="19">
        <f t="shared" si="75"/>
        <v>0.33829787234042552</v>
      </c>
      <c r="G60" s="19">
        <f t="shared" si="75"/>
        <v>0.40836653386454186</v>
      </c>
      <c r="H60" s="19">
        <f t="shared" si="75"/>
        <v>0.4859437751004016</v>
      </c>
      <c r="I60" s="19">
        <f t="shared" si="75"/>
        <v>0.35860655737704916</v>
      </c>
      <c r="J60" s="19">
        <f t="shared" si="75"/>
        <v>0.46864111498257838</v>
      </c>
      <c r="K60" s="19">
        <f t="shared" si="75"/>
        <v>0.43534482758620691</v>
      </c>
      <c r="L60" s="19">
        <f t="shared" si="75"/>
        <v>0.46708074534161492</v>
      </c>
      <c r="M60" s="107">
        <f t="shared" si="75"/>
        <v>0.46621621621621623</v>
      </c>
      <c r="N60" s="278">
        <f t="shared" si="75"/>
        <v>0.28780487804878047</v>
      </c>
      <c r="O60" s="278">
        <f t="shared" si="75"/>
        <v>0.32142857142857145</v>
      </c>
      <c r="P60" s="278">
        <f t="shared" si="75"/>
        <v>0.44070278184480233</v>
      </c>
      <c r="Q60" s="278">
        <f t="shared" si="75"/>
        <v>0.44770642201834865</v>
      </c>
      <c r="R60" s="278">
        <f t="shared" si="75"/>
        <v>0.3997326203208556</v>
      </c>
      <c r="S60" s="278">
        <f t="shared" si="75"/>
        <v>0.44307692307692309</v>
      </c>
      <c r="T60" s="278">
        <f t="shared" si="75"/>
        <v>0.38768898488120951</v>
      </c>
      <c r="U60" s="278">
        <f t="shared" si="75"/>
        <v>0.38878326996197721</v>
      </c>
      <c r="V60" s="19">
        <f t="shared" si="75"/>
        <v>0.42480785072385452</v>
      </c>
      <c r="W60" s="19">
        <f t="shared" si="75"/>
        <v>0.42474750719881971</v>
      </c>
      <c r="X60" s="19">
        <f t="shared" si="75"/>
        <v>0.43615719076096365</v>
      </c>
      <c r="Y60" s="107">
        <f t="shared" si="75"/>
        <v>0.45105182347236894</v>
      </c>
      <c r="Z60" s="19">
        <f t="shared" ref="Z60:CK60" si="76">IFERROR(Z49/Z34,"")</f>
        <v>0.15</v>
      </c>
      <c r="AA60" s="19">
        <f t="shared" si="76"/>
        <v>0.15</v>
      </c>
      <c r="AB60" s="19">
        <f t="shared" si="76"/>
        <v>0.35</v>
      </c>
      <c r="AC60" s="19">
        <f t="shared" si="76"/>
        <v>0.34038404998640953</v>
      </c>
      <c r="AD60" s="19">
        <f t="shared" si="76"/>
        <v>0.34379768216435214</v>
      </c>
      <c r="AE60" s="19">
        <f t="shared" si="76"/>
        <v>0.34736468671421533</v>
      </c>
      <c r="AF60" s="19">
        <f t="shared" si="76"/>
        <v>0.3506802733654944</v>
      </c>
      <c r="AG60" s="19">
        <f t="shared" si="76"/>
        <v>0.35422883943000627</v>
      </c>
      <c r="AH60" s="19">
        <f t="shared" si="76"/>
        <v>0.35769583216262013</v>
      </c>
      <c r="AI60" s="19">
        <f t="shared" si="76"/>
        <v>0.3612626785735189</v>
      </c>
      <c r="AJ60" s="19">
        <f t="shared" si="76"/>
        <v>0.36497924412611499</v>
      </c>
      <c r="AK60" s="107">
        <f t="shared" si="76"/>
        <v>0.36857052914392957</v>
      </c>
      <c r="AL60" s="19">
        <f t="shared" si="76"/>
        <v>0.15299999999999997</v>
      </c>
      <c r="AM60" s="19">
        <f t="shared" si="76"/>
        <v>0.153</v>
      </c>
      <c r="AN60" s="19">
        <f t="shared" si="76"/>
        <v>0.35216743163349851</v>
      </c>
      <c r="AO60" s="19">
        <f t="shared" si="76"/>
        <v>0.34494549539615255</v>
      </c>
      <c r="AP60" s="19">
        <f t="shared" si="76"/>
        <v>0.34713832185590537</v>
      </c>
      <c r="AQ60" s="19">
        <f t="shared" si="76"/>
        <v>0.35045149937435294</v>
      </c>
      <c r="AR60" s="19">
        <f t="shared" si="76"/>
        <v>0.35231039608698445</v>
      </c>
      <c r="AS60" s="19">
        <f t="shared" si="76"/>
        <v>0.3562083281133766</v>
      </c>
      <c r="AT60" s="19">
        <f t="shared" si="76"/>
        <v>0.35953177627970762</v>
      </c>
      <c r="AU60" s="19">
        <f t="shared" si="76"/>
        <v>0.36137657527512473</v>
      </c>
      <c r="AV60" s="19">
        <f t="shared" si="76"/>
        <v>0.36550530552204746</v>
      </c>
      <c r="AW60" s="107">
        <f t="shared" si="76"/>
        <v>0.36914312528739096</v>
      </c>
      <c r="AX60" s="19">
        <f t="shared" si="76"/>
        <v>0.1558876543784096</v>
      </c>
      <c r="AY60" s="19">
        <f t="shared" si="76"/>
        <v>0.15589753872323941</v>
      </c>
      <c r="AZ60" s="19">
        <f t="shared" si="76"/>
        <v>0.37593871216352887</v>
      </c>
      <c r="BA60" s="19">
        <f t="shared" si="76"/>
        <v>0.36333573863193946</v>
      </c>
      <c r="BB60" s="19">
        <f t="shared" si="76"/>
        <v>0.36562591948659839</v>
      </c>
      <c r="BC60" s="19">
        <f t="shared" si="76"/>
        <v>0.36691691858725928</v>
      </c>
      <c r="BD60" s="19">
        <f t="shared" si="76"/>
        <v>0.36941518760999359</v>
      </c>
      <c r="BE60" s="19">
        <f t="shared" si="76"/>
        <v>0.37309374709200449</v>
      </c>
      <c r="BF60" s="19">
        <f t="shared" si="76"/>
        <v>0.3766331004151795</v>
      </c>
      <c r="BG60" s="19">
        <f t="shared" si="76"/>
        <v>0.37926431299421093</v>
      </c>
      <c r="BH60" s="19">
        <f t="shared" si="76"/>
        <v>0.38303173429121595</v>
      </c>
      <c r="BI60" s="107">
        <f t="shared" si="76"/>
        <v>0.38661177652709899</v>
      </c>
      <c r="BJ60" s="19">
        <f t="shared" si="76"/>
        <v>0.15588178776969461</v>
      </c>
      <c r="BK60" s="19">
        <f t="shared" si="76"/>
        <v>0.15588943617718928</v>
      </c>
      <c r="BL60" s="19">
        <f t="shared" si="76"/>
        <v>0.37592466188188728</v>
      </c>
      <c r="BM60" s="19">
        <f t="shared" si="76"/>
        <v>0.36598712854444315</v>
      </c>
      <c r="BN60" s="19">
        <f t="shared" si="76"/>
        <v>0.36830777767851902</v>
      </c>
      <c r="BO60" s="19">
        <f t="shared" si="76"/>
        <v>0.36974944354281758</v>
      </c>
      <c r="BP60" s="19">
        <f t="shared" si="76"/>
        <v>0.37582017599874207</v>
      </c>
      <c r="BQ60" s="19">
        <f t="shared" si="76"/>
        <v>0.3795752744673675</v>
      </c>
      <c r="BR60" s="19">
        <f t="shared" si="76"/>
        <v>0.38604783387086078</v>
      </c>
      <c r="BS60" s="19">
        <f t="shared" si="76"/>
        <v>0.38851893205116722</v>
      </c>
      <c r="BT60" s="19">
        <f t="shared" si="76"/>
        <v>0.39240138184402773</v>
      </c>
      <c r="BU60" s="107">
        <f t="shared" si="76"/>
        <v>0.39632194934460679</v>
      </c>
      <c r="BV60" s="19">
        <f t="shared" si="76"/>
        <v>0.15876788464237071</v>
      </c>
      <c r="BW60" s="19">
        <f t="shared" si="76"/>
        <v>0.15878204951758398</v>
      </c>
      <c r="BX60" s="19">
        <f t="shared" si="76"/>
        <v>0.38270422864148368</v>
      </c>
      <c r="BY60" s="19">
        <f t="shared" si="76"/>
        <v>0.37251089539552495</v>
      </c>
      <c r="BZ60" s="19">
        <f t="shared" si="76"/>
        <v>0.37488702025474852</v>
      </c>
      <c r="CA60" s="19">
        <f t="shared" si="76"/>
        <v>0.37638613382099273</v>
      </c>
      <c r="CB60" s="19">
        <f t="shared" si="76"/>
        <v>0.38248119016790155</v>
      </c>
      <c r="CC60" s="19">
        <f t="shared" si="76"/>
        <v>0.39123327478584413</v>
      </c>
      <c r="CD60" s="19">
        <f t="shared" si="76"/>
        <v>0.39790083711402141</v>
      </c>
      <c r="CE60" s="19">
        <f t="shared" si="76"/>
        <v>0.40040407520148896</v>
      </c>
      <c r="CF60" s="19">
        <f t="shared" si="76"/>
        <v>0.40696028549646052</v>
      </c>
      <c r="CG60" s="107">
        <f t="shared" si="76"/>
        <v>0.41103297100159664</v>
      </c>
      <c r="CH60" s="19">
        <f t="shared" si="76"/>
        <v>0.15864799567629922</v>
      </c>
      <c r="CI60" s="19">
        <f t="shared" si="76"/>
        <v>0.15866326577244552</v>
      </c>
      <c r="CJ60" s="19">
        <f t="shared" si="76"/>
        <v>0.38254255084960997</v>
      </c>
      <c r="CK60" s="19">
        <f t="shared" si="76"/>
        <v>0.37240524686274118</v>
      </c>
      <c r="CL60" s="19">
        <f t="shared" ref="CL60:CS60" si="77">IFERROR(CL49/CL34,"")</f>
        <v>0.3748084509159107</v>
      </c>
      <c r="CM60" s="19">
        <f t="shared" si="77"/>
        <v>0.37628317182358251</v>
      </c>
      <c r="CN60" s="19">
        <f t="shared" si="77"/>
        <v>0.3824057127537015</v>
      </c>
      <c r="CO60" s="19">
        <f t="shared" si="77"/>
        <v>0.39120911497761951</v>
      </c>
      <c r="CP60" s="19">
        <f t="shared" si="77"/>
        <v>0.39782526481555203</v>
      </c>
      <c r="CQ60" s="19">
        <f t="shared" si="77"/>
        <v>0.40555754155487544</v>
      </c>
      <c r="CR60" s="19">
        <f t="shared" si="77"/>
        <v>0.41507615125072256</v>
      </c>
      <c r="CS60" s="107">
        <f t="shared" si="77"/>
        <v>0.41923035165204664</v>
      </c>
    </row>
    <row r="61" spans="1:97" s="19" customFormat="1" x14ac:dyDescent="0.25">
      <c r="A61" s="19" t="s">
        <v>6</v>
      </c>
      <c r="B61" s="19">
        <f t="shared" si="71"/>
        <v>0.26044226044226043</v>
      </c>
      <c r="C61" s="19">
        <f t="shared" ref="C61:Y61" si="78">IFERROR(C50/C35,"")</f>
        <v>0.24537037037037038</v>
      </c>
      <c r="D61" s="19">
        <f t="shared" si="78"/>
        <v>0.34134615384615385</v>
      </c>
      <c r="E61" s="19">
        <f t="shared" si="78"/>
        <v>0.31180400890868598</v>
      </c>
      <c r="F61" s="19">
        <f t="shared" si="78"/>
        <v>0.28774422735346361</v>
      </c>
      <c r="G61" s="19">
        <f t="shared" si="78"/>
        <v>0.33710407239819007</v>
      </c>
      <c r="H61" s="19">
        <f t="shared" si="78"/>
        <v>0.34782608695652173</v>
      </c>
      <c r="I61" s="19">
        <f t="shared" si="78"/>
        <v>0.26938775510204083</v>
      </c>
      <c r="J61" s="19">
        <f t="shared" si="78"/>
        <v>0.36864406779661019</v>
      </c>
      <c r="K61" s="19">
        <f t="shared" si="78"/>
        <v>0.35802469135802467</v>
      </c>
      <c r="L61" s="19">
        <f t="shared" si="78"/>
        <v>0.26769911504424782</v>
      </c>
      <c r="M61" s="107">
        <f t="shared" si="78"/>
        <v>0.41397153945666237</v>
      </c>
      <c r="N61" s="278">
        <f t="shared" si="78"/>
        <v>0.17627118644067796</v>
      </c>
      <c r="O61" s="278">
        <f t="shared" si="78"/>
        <v>0.27317073170731709</v>
      </c>
      <c r="P61" s="278">
        <f t="shared" si="78"/>
        <v>0.25520833333333331</v>
      </c>
      <c r="Q61" s="278">
        <f t="shared" si="78"/>
        <v>0.25</v>
      </c>
      <c r="R61" s="278">
        <f t="shared" si="78"/>
        <v>0.29779411764705882</v>
      </c>
      <c r="S61" s="278">
        <f t="shared" si="78"/>
        <v>0.31478968792401629</v>
      </c>
      <c r="T61" s="278">
        <f t="shared" si="78"/>
        <v>0.23255813953488372</v>
      </c>
      <c r="U61" s="278">
        <f t="shared" si="78"/>
        <v>0.24945295404814005</v>
      </c>
      <c r="V61" s="19">
        <f t="shared" si="78"/>
        <v>0.30452471482889737</v>
      </c>
      <c r="W61" s="19">
        <f t="shared" si="78"/>
        <v>0.31</v>
      </c>
      <c r="X61" s="19">
        <f t="shared" si="78"/>
        <v>0.32705049856023605</v>
      </c>
      <c r="Y61" s="107">
        <f t="shared" si="78"/>
        <v>0.33752062427534141</v>
      </c>
      <c r="Z61" s="19">
        <f t="shared" ref="Z61:CK61" si="79">IFERROR(Z50/Z35,"")</f>
        <v>0.15</v>
      </c>
      <c r="AA61" s="19">
        <f t="shared" si="79"/>
        <v>0.15</v>
      </c>
      <c r="AB61" s="19">
        <f t="shared" si="79"/>
        <v>0.25</v>
      </c>
      <c r="AC61" s="19">
        <f t="shared" si="79"/>
        <v>0.2430785589858348</v>
      </c>
      <c r="AD61" s="19">
        <f t="shared" si="79"/>
        <v>0.24556277891876691</v>
      </c>
      <c r="AE61" s="19">
        <f t="shared" si="79"/>
        <v>0.24802547070428263</v>
      </c>
      <c r="AF61" s="19">
        <f t="shared" si="79"/>
        <v>0.25059880970096965</v>
      </c>
      <c r="AG61" s="19">
        <f t="shared" si="79"/>
        <v>0.25299076864224956</v>
      </c>
      <c r="AH61" s="19">
        <f t="shared" si="79"/>
        <v>0.25555080558879023</v>
      </c>
      <c r="AI61" s="19">
        <f t="shared" si="79"/>
        <v>0.25805199320303313</v>
      </c>
      <c r="AJ61" s="19">
        <f t="shared" si="79"/>
        <v>0.260625218113753</v>
      </c>
      <c r="AK61" s="107">
        <f t="shared" si="79"/>
        <v>0.26330645469098302</v>
      </c>
      <c r="AL61" s="19">
        <f t="shared" si="79"/>
        <v>0.153</v>
      </c>
      <c r="AM61" s="19">
        <f t="shared" si="79"/>
        <v>0.15299999999999997</v>
      </c>
      <c r="AN61" s="19">
        <f t="shared" si="79"/>
        <v>0.25145375148733318</v>
      </c>
      <c r="AO61" s="19">
        <f t="shared" si="79"/>
        <v>0.24651720214344891</v>
      </c>
      <c r="AP61" s="19">
        <f t="shared" si="79"/>
        <v>0.24779317553304761</v>
      </c>
      <c r="AQ61" s="19">
        <f t="shared" si="79"/>
        <v>0.25043550362461742</v>
      </c>
      <c r="AR61" s="19">
        <f t="shared" si="79"/>
        <v>0.2517803288039186</v>
      </c>
      <c r="AS61" s="19">
        <f t="shared" si="79"/>
        <v>0.25416678574846741</v>
      </c>
      <c r="AT61" s="19">
        <f t="shared" si="79"/>
        <v>0.25697886528179315</v>
      </c>
      <c r="AU61" s="19">
        <f t="shared" si="79"/>
        <v>0.25829929523348083</v>
      </c>
      <c r="AV61" s="19">
        <f t="shared" si="79"/>
        <v>0.2607073864484829</v>
      </c>
      <c r="AW61" s="107">
        <f t="shared" si="79"/>
        <v>0.26368597041233438</v>
      </c>
      <c r="AX61" s="19">
        <f t="shared" si="79"/>
        <v>0.15613101591762824</v>
      </c>
      <c r="AY61" s="19">
        <f t="shared" si="79"/>
        <v>0.1558876543784096</v>
      </c>
      <c r="AZ61" s="19">
        <f t="shared" si="79"/>
        <v>0.26854009359472059</v>
      </c>
      <c r="BA61" s="19">
        <f t="shared" si="79"/>
        <v>0.25949710483587363</v>
      </c>
      <c r="BB61" s="19">
        <f t="shared" si="79"/>
        <v>0.26117884453620205</v>
      </c>
      <c r="BC61" s="19">
        <f t="shared" si="79"/>
        <v>0.26218625960751035</v>
      </c>
      <c r="BD61" s="19">
        <f t="shared" si="79"/>
        <v>0.26371419385791822</v>
      </c>
      <c r="BE61" s="19">
        <f t="shared" si="79"/>
        <v>0.26650667106149545</v>
      </c>
      <c r="BF61" s="19">
        <f t="shared" si="79"/>
        <v>0.26916048897351763</v>
      </c>
      <c r="BG61" s="19">
        <f t="shared" si="79"/>
        <v>0.27070601006816281</v>
      </c>
      <c r="BH61" s="19">
        <f t="shared" si="79"/>
        <v>0.27361211151725234</v>
      </c>
      <c r="BI61" s="107">
        <f t="shared" si="79"/>
        <v>0.27633003688152014</v>
      </c>
      <c r="BJ61" s="19">
        <f t="shared" si="79"/>
        <v>0.15593469199187973</v>
      </c>
      <c r="BK61" s="19">
        <f t="shared" si="79"/>
        <v>0.15588178776969461</v>
      </c>
      <c r="BL61" s="19">
        <f t="shared" si="79"/>
        <v>0.26853760457730652</v>
      </c>
      <c r="BM61" s="19">
        <f t="shared" si="79"/>
        <v>0.26141055526492057</v>
      </c>
      <c r="BN61" s="19">
        <f t="shared" si="79"/>
        <v>0.26308358976183316</v>
      </c>
      <c r="BO61" s="19">
        <f t="shared" si="79"/>
        <v>0.26410950408977546</v>
      </c>
      <c r="BP61" s="19">
        <f t="shared" si="79"/>
        <v>0.26842092396713851</v>
      </c>
      <c r="BQ61" s="19">
        <f t="shared" si="79"/>
        <v>0.27112741268480678</v>
      </c>
      <c r="BR61" s="19">
        <f t="shared" si="79"/>
        <v>0.27574851859665878</v>
      </c>
      <c r="BS61" s="19">
        <f t="shared" si="79"/>
        <v>0.27750096672562546</v>
      </c>
      <c r="BT61" s="19">
        <f t="shared" si="79"/>
        <v>0.28028865812262788</v>
      </c>
      <c r="BU61" s="107">
        <f t="shared" si="79"/>
        <v>0.28308956833033444</v>
      </c>
      <c r="BV61" s="19">
        <f t="shared" si="79"/>
        <v>0.15867352895311104</v>
      </c>
      <c r="BW61" s="19">
        <f t="shared" si="79"/>
        <v>0.15876788464237071</v>
      </c>
      <c r="BX61" s="19">
        <f t="shared" si="79"/>
        <v>0.27349380582520044</v>
      </c>
      <c r="BY61" s="19">
        <f t="shared" si="79"/>
        <v>0.26611355067066927</v>
      </c>
      <c r="BZ61" s="19">
        <f t="shared" si="79"/>
        <v>0.2677657251473175</v>
      </c>
      <c r="CA61" s="19">
        <f t="shared" si="79"/>
        <v>0.26883457044633186</v>
      </c>
      <c r="CB61" s="19">
        <f t="shared" si="79"/>
        <v>0.27323069711489067</v>
      </c>
      <c r="CC61" s="19">
        <f t="shared" si="79"/>
        <v>0.2794511202970123</v>
      </c>
      <c r="CD61" s="19">
        <f t="shared" si="79"/>
        <v>0.28421103247231344</v>
      </c>
      <c r="CE61" s="19">
        <f t="shared" si="79"/>
        <v>0.28602446820066707</v>
      </c>
      <c r="CF61" s="19">
        <f t="shared" si="79"/>
        <v>0.29068416103407463</v>
      </c>
      <c r="CG61" s="107">
        <f t="shared" si="79"/>
        <v>0.29359277739387518</v>
      </c>
      <c r="CH61" s="19">
        <f t="shared" si="79"/>
        <v>0.15855538353035251</v>
      </c>
      <c r="CI61" s="19">
        <f t="shared" si="79"/>
        <v>0.15864799567629922</v>
      </c>
      <c r="CJ61" s="19">
        <f t="shared" si="79"/>
        <v>0.27337375338710423</v>
      </c>
      <c r="CK61" s="19">
        <f t="shared" si="79"/>
        <v>0.26603636355072552</v>
      </c>
      <c r="CL61" s="19">
        <f t="shared" ref="CL61:CS61" si="80">IFERROR(CL50/CL35,"")</f>
        <v>0.26770894621634111</v>
      </c>
      <c r="CM61" s="19">
        <f t="shared" si="80"/>
        <v>0.26876011564954377</v>
      </c>
      <c r="CN61" s="19">
        <f t="shared" si="80"/>
        <v>0.27317541062413697</v>
      </c>
      <c r="CO61" s="19">
        <f t="shared" si="80"/>
        <v>0.27943370791121092</v>
      </c>
      <c r="CP61" s="19">
        <f t="shared" si="80"/>
        <v>0.28415654867298401</v>
      </c>
      <c r="CQ61" s="19">
        <f t="shared" si="80"/>
        <v>0.28968242502962999</v>
      </c>
      <c r="CR61" s="19">
        <f t="shared" si="80"/>
        <v>0.29648100539950045</v>
      </c>
      <c r="CS61" s="107">
        <f t="shared" si="80"/>
        <v>0.29944779483087852</v>
      </c>
    </row>
    <row r="62" spans="1:97" s="19" customFormat="1" x14ac:dyDescent="0.25">
      <c r="A62" s="19" t="s">
        <v>7</v>
      </c>
      <c r="B62" s="19">
        <f t="shared" si="71"/>
        <v>0.21869488536155202</v>
      </c>
      <c r="C62" s="19">
        <f t="shared" ref="C62:Y62" si="81">IFERROR(C51/C36,"")</f>
        <v>0.15064935064935064</v>
      </c>
      <c r="D62" s="19">
        <f t="shared" si="81"/>
        <v>0.21917808219178081</v>
      </c>
      <c r="E62" s="19">
        <f t="shared" si="81"/>
        <v>0.17944535073409462</v>
      </c>
      <c r="F62" s="19">
        <f t="shared" si="81"/>
        <v>0.25515947467166977</v>
      </c>
      <c r="G62" s="19">
        <f t="shared" si="81"/>
        <v>0.31846344485749689</v>
      </c>
      <c r="H62" s="19">
        <f t="shared" si="81"/>
        <v>0.28192771084337348</v>
      </c>
      <c r="I62" s="19">
        <f t="shared" si="81"/>
        <v>0.19347037484885127</v>
      </c>
      <c r="J62" s="19">
        <f t="shared" si="81"/>
        <v>0.32296650717703351</v>
      </c>
      <c r="K62" s="19">
        <f t="shared" si="81"/>
        <v>0.24764150943396226</v>
      </c>
      <c r="L62" s="19">
        <f t="shared" si="81"/>
        <v>0.29327453142227122</v>
      </c>
      <c r="M62" s="107">
        <f t="shared" si="81"/>
        <v>0.34606205250596661</v>
      </c>
      <c r="N62" s="278">
        <f t="shared" si="81"/>
        <v>0.13473877176901924</v>
      </c>
      <c r="O62" s="278">
        <f t="shared" si="81"/>
        <v>0.1426269137792103</v>
      </c>
      <c r="P62" s="278">
        <f t="shared" si="81"/>
        <v>0.21216407355021216</v>
      </c>
      <c r="Q62" s="278">
        <f t="shared" si="81"/>
        <v>0.16756756756756758</v>
      </c>
      <c r="R62" s="278">
        <f t="shared" si="81"/>
        <v>0.18472906403940886</v>
      </c>
      <c r="S62" s="278">
        <f t="shared" si="81"/>
        <v>0.22202486678507993</v>
      </c>
      <c r="T62" s="278">
        <f t="shared" si="81"/>
        <v>0.16625716625716624</v>
      </c>
      <c r="U62" s="278">
        <f t="shared" si="81"/>
        <v>0.16140904311251314</v>
      </c>
      <c r="V62" s="19">
        <f t="shared" si="81"/>
        <v>0.24203023758099348</v>
      </c>
      <c r="W62" s="19">
        <f t="shared" si="81"/>
        <v>0.18678707224334601</v>
      </c>
      <c r="X62" s="19">
        <f t="shared" si="81"/>
        <v>0.20574509329759094</v>
      </c>
      <c r="Y62" s="107">
        <f t="shared" si="81"/>
        <v>0.2241009971204721</v>
      </c>
      <c r="Z62" s="19">
        <f t="shared" ref="Z62:CK62" si="82">IFERROR(Z51/Z36,"")</f>
        <v>0.11999999999999998</v>
      </c>
      <c r="AA62" s="19">
        <f t="shared" si="82"/>
        <v>0.12000000000000001</v>
      </c>
      <c r="AB62" s="19">
        <f t="shared" si="82"/>
        <v>0.21999999999999997</v>
      </c>
      <c r="AC62" s="19">
        <f t="shared" si="82"/>
        <v>0.21372981402191468</v>
      </c>
      <c r="AD62" s="19">
        <f t="shared" si="82"/>
        <v>0.21604822322660991</v>
      </c>
      <c r="AE62" s="19">
        <f t="shared" si="82"/>
        <v>0.21825619790299997</v>
      </c>
      <c r="AF62" s="19">
        <f t="shared" si="82"/>
        <v>0.22044503836196636</v>
      </c>
      <c r="AG62" s="19">
        <f t="shared" si="82"/>
        <v>0.22273222206222179</v>
      </c>
      <c r="AH62" s="19">
        <f t="shared" si="82"/>
        <v>0.22485819516923136</v>
      </c>
      <c r="AI62" s="19">
        <f t="shared" si="82"/>
        <v>0.22713355600731677</v>
      </c>
      <c r="AJ62" s="19">
        <f t="shared" si="82"/>
        <v>0.22935661155885581</v>
      </c>
      <c r="AK62" s="107">
        <f t="shared" si="82"/>
        <v>0.23164369385950359</v>
      </c>
      <c r="AL62" s="19">
        <f t="shared" si="82"/>
        <v>0.12239999999999999</v>
      </c>
      <c r="AM62" s="19">
        <f t="shared" si="82"/>
        <v>0.12239999999999999</v>
      </c>
      <c r="AN62" s="19">
        <f t="shared" si="82"/>
        <v>0.22128199168153695</v>
      </c>
      <c r="AO62" s="19">
        <f t="shared" si="82"/>
        <v>0.21685371528267611</v>
      </c>
      <c r="AP62" s="19">
        <f t="shared" si="82"/>
        <v>0.21828362715133248</v>
      </c>
      <c r="AQ62" s="19">
        <f t="shared" si="82"/>
        <v>0.22023857441377268</v>
      </c>
      <c r="AR62" s="19">
        <f t="shared" si="82"/>
        <v>0.22171660178557159</v>
      </c>
      <c r="AS62" s="19">
        <f t="shared" si="82"/>
        <v>0.2237823562409228</v>
      </c>
      <c r="AT62" s="19">
        <f t="shared" si="82"/>
        <v>0.2259034391732378</v>
      </c>
      <c r="AU62" s="19">
        <f t="shared" si="82"/>
        <v>0.22750438207029325</v>
      </c>
      <c r="AV62" s="19">
        <f t="shared" si="82"/>
        <v>0.22957641360351774</v>
      </c>
      <c r="AW62" s="107">
        <f t="shared" si="82"/>
        <v>0.23171672507541149</v>
      </c>
      <c r="AX62" s="19">
        <f t="shared" si="82"/>
        <v>0.12489760747338048</v>
      </c>
      <c r="AY62" s="19">
        <f t="shared" si="82"/>
        <v>0.12490481273410257</v>
      </c>
      <c r="AZ62" s="19">
        <f t="shared" si="82"/>
        <v>0.23631261036007209</v>
      </c>
      <c r="BA62" s="19">
        <f t="shared" si="82"/>
        <v>0.22832252260507835</v>
      </c>
      <c r="BB62" s="19">
        <f t="shared" si="82"/>
        <v>0.22842566772579953</v>
      </c>
      <c r="BC62" s="19">
        <f t="shared" si="82"/>
        <v>0.2307356034586879</v>
      </c>
      <c r="BD62" s="19">
        <f t="shared" si="82"/>
        <v>0.23219004250703609</v>
      </c>
      <c r="BE62" s="19">
        <f t="shared" si="82"/>
        <v>0.23438917550091773</v>
      </c>
      <c r="BF62" s="19">
        <f t="shared" si="82"/>
        <v>0.23687112923945705</v>
      </c>
      <c r="BG62" s="19">
        <f t="shared" si="82"/>
        <v>0.23837286795662146</v>
      </c>
      <c r="BH62" s="19">
        <f t="shared" si="82"/>
        <v>0.24060350174858305</v>
      </c>
      <c r="BI62" s="107">
        <f t="shared" si="82"/>
        <v>0.24318644471653375</v>
      </c>
      <c r="BJ62" s="19">
        <f t="shared" si="82"/>
        <v>0.12466703009494932</v>
      </c>
      <c r="BK62" s="19">
        <f t="shared" si="82"/>
        <v>0.12474775359350376</v>
      </c>
      <c r="BL62" s="19">
        <f t="shared" si="82"/>
        <v>0.23631102445852661</v>
      </c>
      <c r="BM62" s="19">
        <f t="shared" si="82"/>
        <v>0.2300233166130641</v>
      </c>
      <c r="BN62" s="19">
        <f t="shared" si="82"/>
        <v>0.23010996907800055</v>
      </c>
      <c r="BO62" s="19">
        <f t="shared" si="82"/>
        <v>0.23241931406295571</v>
      </c>
      <c r="BP62" s="19">
        <f t="shared" si="82"/>
        <v>0.23621546257466908</v>
      </c>
      <c r="BQ62" s="19">
        <f t="shared" si="82"/>
        <v>0.23857251722199266</v>
      </c>
      <c r="BR62" s="19">
        <f t="shared" si="82"/>
        <v>0.24265875465914594</v>
      </c>
      <c r="BS62" s="19">
        <f t="shared" si="82"/>
        <v>0.24420190671702752</v>
      </c>
      <c r="BT62" s="19">
        <f t="shared" si="82"/>
        <v>0.24664285922573592</v>
      </c>
      <c r="BU62" s="107">
        <f t="shared" si="82"/>
        <v>0.24912055933939165</v>
      </c>
      <c r="BV62" s="19">
        <f t="shared" si="82"/>
        <v>0.12692844833149328</v>
      </c>
      <c r="BW62" s="19">
        <f t="shared" si="82"/>
        <v>0.12693882316248883</v>
      </c>
      <c r="BX62" s="19">
        <f t="shared" si="82"/>
        <v>0.24066195090016176</v>
      </c>
      <c r="BY62" s="19">
        <f t="shared" si="82"/>
        <v>0.23425852952257967</v>
      </c>
      <c r="BZ62" s="19">
        <f t="shared" si="82"/>
        <v>0.23424957791123321</v>
      </c>
      <c r="CA62" s="19">
        <f t="shared" si="82"/>
        <v>0.23656190904419372</v>
      </c>
      <c r="CB62" s="19">
        <f t="shared" si="82"/>
        <v>0.24043463313858043</v>
      </c>
      <c r="CC62" s="19">
        <f t="shared" si="82"/>
        <v>0.24592546892233449</v>
      </c>
      <c r="CD62" s="19">
        <f t="shared" si="82"/>
        <v>0.25010232224165835</v>
      </c>
      <c r="CE62" s="19">
        <f t="shared" si="82"/>
        <v>0.25169931914530519</v>
      </c>
      <c r="CF62" s="19">
        <f t="shared" si="82"/>
        <v>0.25581113785983178</v>
      </c>
      <c r="CG62" s="107">
        <f t="shared" si="82"/>
        <v>0.25836008232708541</v>
      </c>
      <c r="CH62" s="19">
        <f t="shared" si="82"/>
        <v>0.12683350581739192</v>
      </c>
      <c r="CI62" s="19">
        <f t="shared" si="82"/>
        <v>0.12684430682428202</v>
      </c>
      <c r="CJ62" s="19">
        <f t="shared" si="82"/>
        <v>0.2405553217722316</v>
      </c>
      <c r="CK62" s="19">
        <f t="shared" si="82"/>
        <v>0.23418791790513738</v>
      </c>
      <c r="CL62" s="19">
        <f t="shared" ref="CL62:CS62" si="83">IFERROR(CL51/CL36,"")</f>
        <v>0.23418244653791451</v>
      </c>
      <c r="CM62" s="19">
        <f t="shared" si="83"/>
        <v>0.23649562064926968</v>
      </c>
      <c r="CN62" s="19">
        <f t="shared" si="83"/>
        <v>0.2403853786906241</v>
      </c>
      <c r="CO62" s="19">
        <f t="shared" si="83"/>
        <v>0.24590975549215005</v>
      </c>
      <c r="CP62" s="19">
        <f t="shared" si="83"/>
        <v>0.2500539448007601</v>
      </c>
      <c r="CQ62" s="19">
        <f t="shared" si="83"/>
        <v>0.25492071832582758</v>
      </c>
      <c r="CR62" s="19">
        <f t="shared" si="83"/>
        <v>0.26091222427950267</v>
      </c>
      <c r="CS62" s="107">
        <f t="shared" si="83"/>
        <v>0.26351231759907595</v>
      </c>
    </row>
    <row r="63" spans="1:97" s="19" customFormat="1" x14ac:dyDescent="0.25">
      <c r="A63" s="19" t="s">
        <v>8</v>
      </c>
      <c r="B63" s="19">
        <f t="shared" si="71"/>
        <v>0.15976331360946747</v>
      </c>
      <c r="C63" s="19">
        <f t="shared" ref="C63:Y63" si="84">IFERROR(C52/C37,"")</f>
        <v>0.12720156555772993</v>
      </c>
      <c r="D63" s="19">
        <f t="shared" si="84"/>
        <v>0.21088435374149661</v>
      </c>
      <c r="E63" s="19">
        <f t="shared" si="84"/>
        <v>0.21547799696509864</v>
      </c>
      <c r="F63" s="19">
        <f t="shared" si="84"/>
        <v>0.27245508982035926</v>
      </c>
      <c r="G63" s="19">
        <f t="shared" si="84"/>
        <v>0.28830645161290325</v>
      </c>
      <c r="H63" s="19">
        <f t="shared" si="84"/>
        <v>0.27049180327868855</v>
      </c>
      <c r="I63" s="19">
        <f t="shared" si="84"/>
        <v>0.22116903633491311</v>
      </c>
      <c r="J63" s="19">
        <f t="shared" si="84"/>
        <v>0.36568213783403658</v>
      </c>
      <c r="K63" s="19">
        <f t="shared" si="84"/>
        <v>0.24552429667519182</v>
      </c>
      <c r="L63" s="19">
        <f t="shared" si="84"/>
        <v>0.27486187845303867</v>
      </c>
      <c r="M63" s="107">
        <f t="shared" si="84"/>
        <v>0.31700680272108844</v>
      </c>
      <c r="N63" s="278">
        <f t="shared" si="84"/>
        <v>0.13870246085011187</v>
      </c>
      <c r="O63" s="278">
        <f t="shared" si="84"/>
        <v>0.13459399332591768</v>
      </c>
      <c r="P63" s="278">
        <f t="shared" si="84"/>
        <v>0.2257495590828924</v>
      </c>
      <c r="Q63" s="278">
        <f t="shared" si="84"/>
        <v>0.16834400731930466</v>
      </c>
      <c r="R63" s="278">
        <f t="shared" si="84"/>
        <v>0.14027630180658873</v>
      </c>
      <c r="S63" s="278">
        <f t="shared" si="84"/>
        <v>0.20035149384885764</v>
      </c>
      <c r="T63" s="278">
        <f t="shared" si="84"/>
        <v>0.15479452054794521</v>
      </c>
      <c r="U63" s="278">
        <f t="shared" si="84"/>
        <v>0.15946502057613168</v>
      </c>
      <c r="V63" s="19">
        <f t="shared" si="84"/>
        <v>0.20889876229768331</v>
      </c>
      <c r="W63" s="19">
        <f t="shared" si="84"/>
        <v>0.1774037911983235</v>
      </c>
      <c r="X63" s="19">
        <f t="shared" si="84"/>
        <v>0.19729051017710814</v>
      </c>
      <c r="Y63" s="107">
        <f t="shared" si="84"/>
        <v>0.22097968775011018</v>
      </c>
      <c r="Z63" s="19">
        <f t="shared" ref="Z63:CK63" si="85">IFERROR(Z52/Z37,"")</f>
        <v>0.1</v>
      </c>
      <c r="AA63" s="19">
        <f t="shared" si="85"/>
        <v>0.1</v>
      </c>
      <c r="AB63" s="19">
        <f t="shared" si="85"/>
        <v>0.19272138275526857</v>
      </c>
      <c r="AC63" s="19">
        <f t="shared" si="85"/>
        <v>0.18725782977908956</v>
      </c>
      <c r="AD63" s="19">
        <f t="shared" si="85"/>
        <v>0.18885556166766351</v>
      </c>
      <c r="AE63" s="19">
        <f t="shared" si="85"/>
        <v>0.19048214694442325</v>
      </c>
      <c r="AF63" s="19">
        <f t="shared" si="85"/>
        <v>0.19273695275944144</v>
      </c>
      <c r="AG63" s="19">
        <f t="shared" si="85"/>
        <v>0.19488200933335276</v>
      </c>
      <c r="AH63" s="19">
        <f t="shared" si="85"/>
        <v>0.19711474496776751</v>
      </c>
      <c r="AI63" s="19">
        <f t="shared" si="85"/>
        <v>0.19903742547872652</v>
      </c>
      <c r="AJ63" s="19">
        <f t="shared" si="85"/>
        <v>0.20102098920414671</v>
      </c>
      <c r="AK63" s="107">
        <f t="shared" si="85"/>
        <v>0.20278723257991677</v>
      </c>
      <c r="AL63" s="19">
        <f t="shared" si="85"/>
        <v>0.10200000000000001</v>
      </c>
      <c r="AM63" s="19">
        <f t="shared" si="85"/>
        <v>0.10200000000000001</v>
      </c>
      <c r="AN63" s="19">
        <f t="shared" si="85"/>
        <v>0.1937535413632484</v>
      </c>
      <c r="AO63" s="19">
        <f t="shared" si="85"/>
        <v>0.18977173145231002</v>
      </c>
      <c r="AP63" s="19">
        <f t="shared" si="85"/>
        <v>0.19066937585221494</v>
      </c>
      <c r="AQ63" s="19">
        <f t="shared" si="85"/>
        <v>0.19258617322165983</v>
      </c>
      <c r="AR63" s="19">
        <f t="shared" si="85"/>
        <v>0.19342107109201293</v>
      </c>
      <c r="AS63" s="19">
        <f t="shared" si="85"/>
        <v>0.19546380555002821</v>
      </c>
      <c r="AT63" s="19">
        <f t="shared" si="85"/>
        <v>0.19707311120442664</v>
      </c>
      <c r="AU63" s="19">
        <f t="shared" si="85"/>
        <v>0.19815582838468371</v>
      </c>
      <c r="AV63" s="19">
        <f t="shared" si="85"/>
        <v>0.20017818787709682</v>
      </c>
      <c r="AW63" s="107">
        <f t="shared" si="85"/>
        <v>0.20212299767457864</v>
      </c>
      <c r="AX63" s="19">
        <f t="shared" si="85"/>
        <v>0.10417411205272233</v>
      </c>
      <c r="AY63" s="19">
        <f t="shared" si="85"/>
        <v>0.10416487360995004</v>
      </c>
      <c r="AZ63" s="19">
        <f t="shared" si="85"/>
        <v>0.20588486218240876</v>
      </c>
      <c r="BA63" s="19">
        <f t="shared" si="85"/>
        <v>0.19918355369079008</v>
      </c>
      <c r="BB63" s="19">
        <f t="shared" si="85"/>
        <v>0.19945287084914726</v>
      </c>
      <c r="BC63" s="19">
        <f t="shared" si="85"/>
        <v>0.20200697888492444</v>
      </c>
      <c r="BD63" s="19">
        <f t="shared" si="85"/>
        <v>0.20341033662066405</v>
      </c>
      <c r="BE63" s="19">
        <f t="shared" si="85"/>
        <v>0.20546863430159568</v>
      </c>
      <c r="BF63" s="19">
        <f t="shared" si="85"/>
        <v>0.20738173832843493</v>
      </c>
      <c r="BG63" s="19">
        <f t="shared" si="85"/>
        <v>0.2087695848387707</v>
      </c>
      <c r="BH63" s="19">
        <f t="shared" si="85"/>
        <v>0.21088298671863726</v>
      </c>
      <c r="BI63" s="107">
        <f t="shared" si="85"/>
        <v>0.21295326234487921</v>
      </c>
      <c r="BJ63" s="19">
        <f t="shared" si="85"/>
        <v>0.10391113691771266</v>
      </c>
      <c r="BK63" s="19">
        <f t="shared" si="85"/>
        <v>0.1039070165185558</v>
      </c>
      <c r="BL63" s="19">
        <f t="shared" si="85"/>
        <v>0.20671820695528237</v>
      </c>
      <c r="BM63" s="19">
        <f t="shared" si="85"/>
        <v>0.20126201036448574</v>
      </c>
      <c r="BN63" s="19">
        <f t="shared" si="85"/>
        <v>0.20124771246804762</v>
      </c>
      <c r="BO63" s="19">
        <f t="shared" si="85"/>
        <v>0.20346918684249804</v>
      </c>
      <c r="BP63" s="19">
        <f t="shared" si="85"/>
        <v>0.20692145835594711</v>
      </c>
      <c r="BQ63" s="19">
        <f t="shared" si="85"/>
        <v>0.20902513716933391</v>
      </c>
      <c r="BR63" s="19">
        <f t="shared" si="85"/>
        <v>0.21250765676645378</v>
      </c>
      <c r="BS63" s="19">
        <f t="shared" si="85"/>
        <v>0.21392490916802523</v>
      </c>
      <c r="BT63" s="19">
        <f t="shared" si="85"/>
        <v>0.21608701573348291</v>
      </c>
      <c r="BU63" s="107">
        <f t="shared" si="85"/>
        <v>0.21827065078053021</v>
      </c>
      <c r="BV63" s="19">
        <f t="shared" si="85"/>
        <v>0.10579375412561866</v>
      </c>
      <c r="BW63" s="19">
        <f t="shared" si="85"/>
        <v>0.10578256357820015</v>
      </c>
      <c r="BX63" s="19">
        <f t="shared" si="85"/>
        <v>0.21050907788517789</v>
      </c>
      <c r="BY63" s="19">
        <f t="shared" si="85"/>
        <v>0.2049969494795465</v>
      </c>
      <c r="BZ63" s="19">
        <f t="shared" si="85"/>
        <v>0.20503048363268211</v>
      </c>
      <c r="CA63" s="19">
        <f t="shared" si="85"/>
        <v>0.20710452311031105</v>
      </c>
      <c r="CB63" s="19">
        <f t="shared" si="85"/>
        <v>0.21057675683516028</v>
      </c>
      <c r="CC63" s="19">
        <f t="shared" si="85"/>
        <v>0.21550477633785761</v>
      </c>
      <c r="CD63" s="19">
        <f t="shared" si="85"/>
        <v>0.21908295192036534</v>
      </c>
      <c r="CE63" s="19">
        <f t="shared" si="85"/>
        <v>0.22053904060031035</v>
      </c>
      <c r="CF63" s="19">
        <f t="shared" si="85"/>
        <v>0.22420556386350007</v>
      </c>
      <c r="CG63" s="107">
        <f t="shared" si="85"/>
        <v>0.22646361761917608</v>
      </c>
      <c r="CH63" s="19">
        <f t="shared" si="85"/>
        <v>0.10571248738245417</v>
      </c>
      <c r="CI63" s="19">
        <f t="shared" si="85"/>
        <v>0.10570243604007466</v>
      </c>
      <c r="CJ63" s="19">
        <f t="shared" si="85"/>
        <v>0.21058471054661204</v>
      </c>
      <c r="CK63" s="19">
        <f t="shared" si="85"/>
        <v>0.20509804269714541</v>
      </c>
      <c r="CL63" s="19">
        <f t="shared" ref="CL63:CS63" si="86">IFERROR(CL52/CL37,"")</f>
        <v>0.20513238798388855</v>
      </c>
      <c r="CM63" s="19">
        <f t="shared" si="86"/>
        <v>0.20720497568900564</v>
      </c>
      <c r="CN63" s="19">
        <f t="shared" si="86"/>
        <v>0.21069194783634224</v>
      </c>
      <c r="CO63" s="19">
        <f t="shared" si="86"/>
        <v>0.21565064306931914</v>
      </c>
      <c r="CP63" s="19">
        <f t="shared" si="86"/>
        <v>0.21920014447048222</v>
      </c>
      <c r="CQ63" s="19">
        <f t="shared" si="86"/>
        <v>0.22362076353232041</v>
      </c>
      <c r="CR63" s="19">
        <f t="shared" si="86"/>
        <v>0.22883801013993782</v>
      </c>
      <c r="CS63" s="107">
        <f t="shared" si="86"/>
        <v>0.23114062518238004</v>
      </c>
    </row>
    <row r="64" spans="1:97" s="19" customFormat="1" x14ac:dyDescent="0.25">
      <c r="A64" s="19" t="s">
        <v>1</v>
      </c>
      <c r="B64" s="19">
        <f t="shared" si="71"/>
        <v>0.17166212534059946</v>
      </c>
      <c r="C64" s="19">
        <f t="shared" ref="C64:Y64" si="87">IFERROR(C53/C38,"")</f>
        <v>0.13501144164759726</v>
      </c>
      <c r="D64" s="19">
        <f t="shared" si="87"/>
        <v>0.13358778625954199</v>
      </c>
      <c r="E64" s="19">
        <f t="shared" si="87"/>
        <v>0.18791946308724833</v>
      </c>
      <c r="F64" s="19">
        <f t="shared" si="87"/>
        <v>0.25912408759124089</v>
      </c>
      <c r="G64" s="19">
        <f t="shared" si="87"/>
        <v>0.27422303473491771</v>
      </c>
      <c r="H64" s="19">
        <f t="shared" si="87"/>
        <v>0.27969348659003829</v>
      </c>
      <c r="I64" s="19">
        <f t="shared" si="87"/>
        <v>0.22661870503597123</v>
      </c>
      <c r="J64" s="19">
        <f t="shared" si="87"/>
        <v>0.41682974559686886</v>
      </c>
      <c r="K64" s="19">
        <f t="shared" si="87"/>
        <v>0.30629139072847683</v>
      </c>
      <c r="L64" s="19">
        <f t="shared" si="87"/>
        <v>0.31504922644163152</v>
      </c>
      <c r="M64" s="107">
        <f t="shared" si="87"/>
        <v>0.35146443514644349</v>
      </c>
      <c r="N64" s="278">
        <f t="shared" si="87"/>
        <v>0.12421580928481807</v>
      </c>
      <c r="O64" s="278">
        <f t="shared" si="87"/>
        <v>0.12585812356979406</v>
      </c>
      <c r="P64" s="278">
        <f t="shared" si="87"/>
        <v>0.20021186440677965</v>
      </c>
      <c r="Q64" s="278">
        <f t="shared" si="87"/>
        <v>0.17005545286506468</v>
      </c>
      <c r="R64" s="278">
        <f t="shared" si="87"/>
        <v>0.18075801749271136</v>
      </c>
      <c r="S64" s="278">
        <f t="shared" si="87"/>
        <v>0.19633943427620631</v>
      </c>
      <c r="T64" s="278">
        <f t="shared" si="87"/>
        <v>0.13767518549051938</v>
      </c>
      <c r="U64" s="278">
        <f t="shared" si="87"/>
        <v>0.12534309240622141</v>
      </c>
      <c r="V64" s="19">
        <f t="shared" si="87"/>
        <v>0.19530169032166037</v>
      </c>
      <c r="W64" s="19">
        <f t="shared" si="87"/>
        <v>0.1855737876254181</v>
      </c>
      <c r="X64" s="19">
        <f t="shared" si="87"/>
        <v>0.21491128634795464</v>
      </c>
      <c r="Y64" s="107">
        <f t="shared" si="87"/>
        <v>0.23991994578338768</v>
      </c>
      <c r="Z64" s="19">
        <f t="shared" ref="Z64:CK64" si="88">IFERROR(Z53/Z38,"")</f>
        <v>9.9999999999999992E-2</v>
      </c>
      <c r="AA64" s="19">
        <f t="shared" si="88"/>
        <v>0.1</v>
      </c>
      <c r="AB64" s="19">
        <f t="shared" si="88"/>
        <v>0.19010798936823917</v>
      </c>
      <c r="AC64" s="19">
        <f t="shared" si="88"/>
        <v>0.18467851859643075</v>
      </c>
      <c r="AD64" s="19">
        <f t="shared" si="88"/>
        <v>0.1868139926488244</v>
      </c>
      <c r="AE64" s="19">
        <f t="shared" si="88"/>
        <v>0.18847129306999957</v>
      </c>
      <c r="AF64" s="19">
        <f t="shared" si="88"/>
        <v>0.19056036027258949</v>
      </c>
      <c r="AG64" s="19">
        <f t="shared" si="88"/>
        <v>0.19243709821944865</v>
      </c>
      <c r="AH64" s="19">
        <f t="shared" si="88"/>
        <v>0.19429744652536915</v>
      </c>
      <c r="AI64" s="19">
        <f t="shared" si="88"/>
        <v>0.19617482824796009</v>
      </c>
      <c r="AJ64" s="19">
        <f t="shared" si="88"/>
        <v>0.19818946497250042</v>
      </c>
      <c r="AK64" s="107">
        <f t="shared" si="88"/>
        <v>0.19974694757805075</v>
      </c>
      <c r="AL64" s="19">
        <f t="shared" si="88"/>
        <v>0.10200000000000001</v>
      </c>
      <c r="AM64" s="19">
        <f t="shared" si="88"/>
        <v>0.10200000000000001</v>
      </c>
      <c r="AN64" s="19">
        <f t="shared" si="88"/>
        <v>0.19120208820120355</v>
      </c>
      <c r="AO64" s="19">
        <f t="shared" si="88"/>
        <v>0.18742297176103245</v>
      </c>
      <c r="AP64" s="19">
        <f t="shared" si="88"/>
        <v>0.18854912947756386</v>
      </c>
      <c r="AQ64" s="19">
        <f t="shared" si="88"/>
        <v>0.19027155769251561</v>
      </c>
      <c r="AR64" s="19">
        <f t="shared" si="88"/>
        <v>0.19140785788956832</v>
      </c>
      <c r="AS64" s="19">
        <f t="shared" si="88"/>
        <v>0.19341754592587704</v>
      </c>
      <c r="AT64" s="19">
        <f t="shared" si="88"/>
        <v>0.19523172890735596</v>
      </c>
      <c r="AU64" s="19">
        <f t="shared" si="88"/>
        <v>0.19640284834788668</v>
      </c>
      <c r="AV64" s="19">
        <f t="shared" si="88"/>
        <v>0.19838747663573561</v>
      </c>
      <c r="AW64" s="107">
        <f t="shared" si="88"/>
        <v>0.19996925512159489</v>
      </c>
      <c r="AX64" s="19">
        <f t="shared" si="88"/>
        <v>0.10453518387199844</v>
      </c>
      <c r="AY64" s="19">
        <f t="shared" si="88"/>
        <v>0.10448841858100558</v>
      </c>
      <c r="AZ64" s="19">
        <f t="shared" si="88"/>
        <v>0.20437664201500744</v>
      </c>
      <c r="BA64" s="19">
        <f t="shared" si="88"/>
        <v>0.19691542776332358</v>
      </c>
      <c r="BB64" s="19">
        <f t="shared" si="88"/>
        <v>0.19691723424717786</v>
      </c>
      <c r="BC64" s="19">
        <f t="shared" si="88"/>
        <v>0.19880483111958119</v>
      </c>
      <c r="BD64" s="19">
        <f t="shared" si="88"/>
        <v>0.20004346715264176</v>
      </c>
      <c r="BE64" s="19">
        <f t="shared" si="88"/>
        <v>0.20203639421045741</v>
      </c>
      <c r="BF64" s="19">
        <f t="shared" si="88"/>
        <v>0.20392694231090072</v>
      </c>
      <c r="BG64" s="19">
        <f t="shared" si="88"/>
        <v>0.20518226863329797</v>
      </c>
      <c r="BH64" s="19">
        <f t="shared" si="88"/>
        <v>0.20722519617990801</v>
      </c>
      <c r="BI64" s="107">
        <f t="shared" si="88"/>
        <v>0.20907751578598752</v>
      </c>
      <c r="BJ64" s="19">
        <f t="shared" si="88"/>
        <v>0.10453113410363372</v>
      </c>
      <c r="BK64" s="19">
        <f t="shared" si="88"/>
        <v>0.10448842218474694</v>
      </c>
      <c r="BL64" s="19">
        <f t="shared" si="88"/>
        <v>0.20449061879830863</v>
      </c>
      <c r="BM64" s="19">
        <f t="shared" si="88"/>
        <v>0.198750129279645</v>
      </c>
      <c r="BN64" s="19">
        <f t="shared" si="88"/>
        <v>0.19878226383992581</v>
      </c>
      <c r="BO64" s="19">
        <f t="shared" si="88"/>
        <v>0.20078216611133354</v>
      </c>
      <c r="BP64" s="19">
        <f t="shared" si="88"/>
        <v>0.20392803887939984</v>
      </c>
      <c r="BQ64" s="19">
        <f t="shared" si="88"/>
        <v>0.20601309699885581</v>
      </c>
      <c r="BR64" s="19">
        <f t="shared" si="88"/>
        <v>0.20990862959406759</v>
      </c>
      <c r="BS64" s="19">
        <f t="shared" si="88"/>
        <v>0.21104320712860811</v>
      </c>
      <c r="BT64" s="19">
        <f t="shared" si="88"/>
        <v>0.21311964841754064</v>
      </c>
      <c r="BU64" s="107">
        <f t="shared" si="88"/>
        <v>0.21499682856525407</v>
      </c>
      <c r="BV64" s="19">
        <f t="shared" si="88"/>
        <v>0.10718709480553572</v>
      </c>
      <c r="BW64" s="19">
        <f t="shared" si="88"/>
        <v>0.10709508352496873</v>
      </c>
      <c r="BX64" s="19">
        <f t="shared" si="88"/>
        <v>0.20924199588664638</v>
      </c>
      <c r="BY64" s="19">
        <f t="shared" si="88"/>
        <v>0.20332568930227543</v>
      </c>
      <c r="BZ64" s="19">
        <f t="shared" si="88"/>
        <v>0.20337928130446942</v>
      </c>
      <c r="CA64" s="19">
        <f t="shared" si="88"/>
        <v>0.20540664174138684</v>
      </c>
      <c r="CB64" s="19">
        <f t="shared" si="88"/>
        <v>0.20857931161636503</v>
      </c>
      <c r="CC64" s="19">
        <f t="shared" si="88"/>
        <v>0.21298242573608853</v>
      </c>
      <c r="CD64" s="19">
        <f t="shared" si="88"/>
        <v>0.21700092937165372</v>
      </c>
      <c r="CE64" s="19">
        <f t="shared" si="88"/>
        <v>0.21815834127952768</v>
      </c>
      <c r="CF64" s="19">
        <f t="shared" si="88"/>
        <v>0.22149588057779288</v>
      </c>
      <c r="CG64" s="107">
        <f t="shared" si="88"/>
        <v>0.22345836884978582</v>
      </c>
      <c r="CH64" s="19">
        <f t="shared" si="88"/>
        <v>0.10718540933009134</v>
      </c>
      <c r="CI64" s="19">
        <f t="shared" si="88"/>
        <v>0.10709025018116454</v>
      </c>
      <c r="CJ64" s="19">
        <f t="shared" si="88"/>
        <v>0.20924744159524669</v>
      </c>
      <c r="CK64" s="19">
        <f t="shared" si="88"/>
        <v>0.20333226026799542</v>
      </c>
      <c r="CL64" s="19">
        <f t="shared" ref="CL64:CS64" si="89">IFERROR(CL53/CL38,"")</f>
        <v>0.20338515126528128</v>
      </c>
      <c r="CM64" s="19">
        <f t="shared" si="89"/>
        <v>0.20541342584178737</v>
      </c>
      <c r="CN64" s="19">
        <f t="shared" si="89"/>
        <v>0.20858840055651015</v>
      </c>
      <c r="CO64" s="19">
        <f t="shared" si="89"/>
        <v>0.21299590973213076</v>
      </c>
      <c r="CP64" s="19">
        <f t="shared" si="89"/>
        <v>0.21701447517457176</v>
      </c>
      <c r="CQ64" s="19">
        <f t="shared" si="89"/>
        <v>0.22052457580258245</v>
      </c>
      <c r="CR64" s="19">
        <f t="shared" si="89"/>
        <v>0.2259429393828484</v>
      </c>
      <c r="CS64" s="107">
        <f t="shared" si="89"/>
        <v>0.22793213185484923</v>
      </c>
    </row>
    <row r="65" spans="1:97" s="19" customFormat="1" x14ac:dyDescent="0.25">
      <c r="A65" s="19" t="s">
        <v>2</v>
      </c>
      <c r="B65" s="19">
        <f t="shared" si="71"/>
        <v>0.1419753086419753</v>
      </c>
      <c r="C65" s="19">
        <f t="shared" ref="C65:Y65" si="90">IFERROR(C54/C39,"")</f>
        <v>0.10119047619047619</v>
      </c>
      <c r="D65" s="19">
        <f t="shared" si="90"/>
        <v>0.11976047904191617</v>
      </c>
      <c r="E65" s="19">
        <f t="shared" si="90"/>
        <v>0.12650602409638553</v>
      </c>
      <c r="F65" s="19">
        <f t="shared" si="90"/>
        <v>0.21243523316062177</v>
      </c>
      <c r="G65" s="19">
        <f t="shared" si="90"/>
        <v>0.16949152542372881</v>
      </c>
      <c r="H65" s="19">
        <f t="shared" si="90"/>
        <v>0.19130434782608696</v>
      </c>
      <c r="I65" s="19">
        <f t="shared" si="90"/>
        <v>0.21224489795918366</v>
      </c>
      <c r="J65" s="19">
        <f t="shared" si="90"/>
        <v>0.40357142857142858</v>
      </c>
      <c r="K65" s="19">
        <f t="shared" si="90"/>
        <v>0.25</v>
      </c>
      <c r="L65" s="19">
        <f t="shared" si="90"/>
        <v>0.38109756097560976</v>
      </c>
      <c r="M65" s="107">
        <f t="shared" si="90"/>
        <v>0.36269430051813473</v>
      </c>
      <c r="N65" s="278">
        <f t="shared" si="90"/>
        <v>0.12337662337662338</v>
      </c>
      <c r="O65" s="278">
        <f t="shared" si="90"/>
        <v>9.7014925373134331E-2</v>
      </c>
      <c r="P65" s="278">
        <f t="shared" si="90"/>
        <v>0.19343065693430658</v>
      </c>
      <c r="Q65" s="278">
        <f t="shared" si="90"/>
        <v>0.13665594855305466</v>
      </c>
      <c r="R65" s="278">
        <f t="shared" si="90"/>
        <v>0.14650537634408603</v>
      </c>
      <c r="S65" s="278">
        <f t="shared" si="90"/>
        <v>0.22493573264781491</v>
      </c>
      <c r="T65" s="278">
        <f t="shared" si="90"/>
        <v>0.1425233644859813</v>
      </c>
      <c r="U65" s="278">
        <f t="shared" si="90"/>
        <v>0.14558979808714134</v>
      </c>
      <c r="V65" s="19">
        <f t="shared" si="90"/>
        <v>0.17510448278851989</v>
      </c>
      <c r="W65" s="19">
        <f t="shared" si="90"/>
        <v>0.16511790606241739</v>
      </c>
      <c r="X65" s="19">
        <f t="shared" si="90"/>
        <v>0.19468056013956339</v>
      </c>
      <c r="Y65" s="107">
        <f t="shared" si="90"/>
        <v>0.21997992415792994</v>
      </c>
      <c r="Z65" s="19">
        <f t="shared" ref="Z65:CK65" si="91">IFERROR(Z54/Z39,"")</f>
        <v>0.1</v>
      </c>
      <c r="AA65" s="19">
        <f t="shared" si="91"/>
        <v>9.9999999999999992E-2</v>
      </c>
      <c r="AB65" s="19">
        <f t="shared" si="91"/>
        <v>0.19120386710657561</v>
      </c>
      <c r="AC65" s="19">
        <f t="shared" si="91"/>
        <v>0.18583849874250336</v>
      </c>
      <c r="AD65" s="19">
        <f t="shared" si="91"/>
        <v>0.18825112350597611</v>
      </c>
      <c r="AE65" s="19">
        <f t="shared" si="91"/>
        <v>0.19119522335397382</v>
      </c>
      <c r="AF65" s="19">
        <f t="shared" si="91"/>
        <v>0.1937313536964296</v>
      </c>
      <c r="AG65" s="19">
        <f t="shared" si="91"/>
        <v>0.19612841261709291</v>
      </c>
      <c r="AH65" s="19">
        <f t="shared" si="91"/>
        <v>0.19805856493150573</v>
      </c>
      <c r="AI65" s="19">
        <f t="shared" si="91"/>
        <v>0.20018721046046312</v>
      </c>
      <c r="AJ65" s="19">
        <f t="shared" si="91"/>
        <v>0.2019586919639253</v>
      </c>
      <c r="AK65" s="107">
        <f t="shared" si="91"/>
        <v>0.20367274338448563</v>
      </c>
      <c r="AL65" s="19">
        <f t="shared" si="91"/>
        <v>0.10199999999999999</v>
      </c>
      <c r="AM65" s="19">
        <f t="shared" si="91"/>
        <v>0.10200000000000001</v>
      </c>
      <c r="AN65" s="19">
        <f t="shared" si="91"/>
        <v>0.19315546310572645</v>
      </c>
      <c r="AO65" s="19">
        <f t="shared" si="91"/>
        <v>0.18907206042200997</v>
      </c>
      <c r="AP65" s="19">
        <f t="shared" si="91"/>
        <v>0.19014545193164556</v>
      </c>
      <c r="AQ65" s="19">
        <f t="shared" si="91"/>
        <v>0.19217075608631529</v>
      </c>
      <c r="AR65" s="19">
        <f t="shared" si="91"/>
        <v>0.19328732446232649</v>
      </c>
      <c r="AS65" s="19">
        <f t="shared" si="91"/>
        <v>0.1953134513507801</v>
      </c>
      <c r="AT65" s="19">
        <f t="shared" si="91"/>
        <v>0.19729527287197648</v>
      </c>
      <c r="AU65" s="19">
        <f t="shared" si="91"/>
        <v>0.19852649647682657</v>
      </c>
      <c r="AV65" s="19">
        <f t="shared" si="91"/>
        <v>0.20053479911448607</v>
      </c>
      <c r="AW65" s="107">
        <f t="shared" si="91"/>
        <v>0.20252098020458484</v>
      </c>
      <c r="AX65" s="19">
        <f t="shared" si="91"/>
        <v>0.10411488070283692</v>
      </c>
      <c r="AY65" s="19">
        <f t="shared" si="91"/>
        <v>0.10412921948192773</v>
      </c>
      <c r="AZ65" s="19">
        <f t="shared" si="91"/>
        <v>0.20585388916695982</v>
      </c>
      <c r="BA65" s="19">
        <f t="shared" si="91"/>
        <v>0.19853771327616465</v>
      </c>
      <c r="BB65" s="19">
        <f t="shared" si="91"/>
        <v>0.19851586909222879</v>
      </c>
      <c r="BC65" s="19">
        <f t="shared" si="91"/>
        <v>0.20023606583223105</v>
      </c>
      <c r="BD65" s="19">
        <f t="shared" si="91"/>
        <v>0.20108664385964617</v>
      </c>
      <c r="BE65" s="19">
        <f t="shared" si="91"/>
        <v>0.20315345649078131</v>
      </c>
      <c r="BF65" s="19">
        <f t="shared" si="91"/>
        <v>0.20512565952806786</v>
      </c>
      <c r="BG65" s="19">
        <f t="shared" si="91"/>
        <v>0.20604140063831614</v>
      </c>
      <c r="BH65" s="19">
        <f t="shared" si="91"/>
        <v>0.20821477578961911</v>
      </c>
      <c r="BI65" s="107">
        <f t="shared" si="91"/>
        <v>0.21026236030248668</v>
      </c>
      <c r="BJ65" s="19">
        <f t="shared" si="91"/>
        <v>0.10432942696416625</v>
      </c>
      <c r="BK65" s="19">
        <f t="shared" si="91"/>
        <v>0.10430093277131101</v>
      </c>
      <c r="BL65" s="19">
        <f t="shared" si="91"/>
        <v>0.20534755419869627</v>
      </c>
      <c r="BM65" s="19">
        <f t="shared" si="91"/>
        <v>0.19997663958644984</v>
      </c>
      <c r="BN65" s="19">
        <f t="shared" si="91"/>
        <v>0.20030447952585526</v>
      </c>
      <c r="BO65" s="19">
        <f t="shared" si="91"/>
        <v>0.20239946350059471</v>
      </c>
      <c r="BP65" s="19">
        <f t="shared" si="91"/>
        <v>0.20583417728095346</v>
      </c>
      <c r="BQ65" s="19">
        <f t="shared" si="91"/>
        <v>0.20791123538280754</v>
      </c>
      <c r="BR65" s="19">
        <f t="shared" si="91"/>
        <v>0.21151071525029375</v>
      </c>
      <c r="BS65" s="19">
        <f t="shared" si="91"/>
        <v>0.21282477332402713</v>
      </c>
      <c r="BT65" s="19">
        <f t="shared" si="91"/>
        <v>0.21495236744410587</v>
      </c>
      <c r="BU65" s="107">
        <f t="shared" si="91"/>
        <v>0.2170549219897894</v>
      </c>
      <c r="BV65" s="19">
        <f t="shared" si="91"/>
        <v>0.10630490336265995</v>
      </c>
      <c r="BW65" s="19">
        <f t="shared" si="91"/>
        <v>0.10631554371562224</v>
      </c>
      <c r="BX65" s="19">
        <f t="shared" si="91"/>
        <v>0.20999666117493079</v>
      </c>
      <c r="BY65" s="19">
        <f t="shared" si="91"/>
        <v>0.20437506029676608</v>
      </c>
      <c r="BZ65" s="19">
        <f t="shared" si="91"/>
        <v>0.20443980127897984</v>
      </c>
      <c r="CA65" s="19">
        <f t="shared" si="91"/>
        <v>0.20649091254071758</v>
      </c>
      <c r="CB65" s="19">
        <f t="shared" si="91"/>
        <v>0.20986629506797447</v>
      </c>
      <c r="CC65" s="19">
        <f t="shared" si="91"/>
        <v>0.21458877194510398</v>
      </c>
      <c r="CD65" s="19">
        <f t="shared" si="91"/>
        <v>0.21834950428508579</v>
      </c>
      <c r="CE65" s="19">
        <f t="shared" si="91"/>
        <v>0.21971931061669642</v>
      </c>
      <c r="CF65" s="19">
        <f t="shared" si="91"/>
        <v>0.22327904879696367</v>
      </c>
      <c r="CG65" s="107">
        <f t="shared" si="91"/>
        <v>0.22552815434019102</v>
      </c>
      <c r="CH65" s="19">
        <f t="shared" si="91"/>
        <v>0.10617344639441119</v>
      </c>
      <c r="CI65" s="19">
        <f t="shared" si="91"/>
        <v>0.10617550754314946</v>
      </c>
      <c r="CJ65" s="19">
        <f t="shared" si="91"/>
        <v>0.21013366548791065</v>
      </c>
      <c r="CK65" s="19">
        <f t="shared" si="91"/>
        <v>0.20453216126409887</v>
      </c>
      <c r="CL65" s="19">
        <f t="shared" ref="CL65:CS65" si="92">IFERROR(CL54/CL39,"")</f>
        <v>0.20459693011449337</v>
      </c>
      <c r="CM65" s="19">
        <f t="shared" si="92"/>
        <v>0.20664642692181964</v>
      </c>
      <c r="CN65" s="19">
        <f t="shared" si="92"/>
        <v>0.21000702981173786</v>
      </c>
      <c r="CO65" s="19">
        <f t="shared" si="92"/>
        <v>0.21476702455776833</v>
      </c>
      <c r="CP65" s="19">
        <f t="shared" si="92"/>
        <v>0.21849287184035743</v>
      </c>
      <c r="CQ65" s="19">
        <f t="shared" si="92"/>
        <v>0.22263913240460265</v>
      </c>
      <c r="CR65" s="19">
        <f t="shared" si="92"/>
        <v>0.22792497393059113</v>
      </c>
      <c r="CS65" s="107">
        <f t="shared" si="92"/>
        <v>0.23021774627134498</v>
      </c>
    </row>
    <row r="66" spans="1:97" s="20" customFormat="1" x14ac:dyDescent="0.25">
      <c r="A66" s="20" t="s">
        <v>3</v>
      </c>
      <c r="B66" s="20">
        <f t="shared" si="71"/>
        <v>0.22315705128205129</v>
      </c>
      <c r="C66" s="20">
        <f t="shared" ref="C66:Y66" si="93">IFERROR(C55/C40,"")</f>
        <v>0.17981438515081208</v>
      </c>
      <c r="D66" s="20">
        <f t="shared" si="93"/>
        <v>0.22887700534759359</v>
      </c>
      <c r="E66" s="20">
        <f t="shared" si="93"/>
        <v>0.23747207149696775</v>
      </c>
      <c r="F66" s="20">
        <f t="shared" si="93"/>
        <v>0.28923177938279709</v>
      </c>
      <c r="G66" s="20">
        <f t="shared" si="93"/>
        <v>0.3218316672041277</v>
      </c>
      <c r="H66" s="20">
        <f t="shared" si="93"/>
        <v>0.32555164694595456</v>
      </c>
      <c r="I66" s="20">
        <f t="shared" si="93"/>
        <v>0.25098039215686274</v>
      </c>
      <c r="J66" s="20">
        <f t="shared" si="93"/>
        <v>0.3941057497832996</v>
      </c>
      <c r="K66" s="20">
        <f t="shared" si="93"/>
        <v>0.30958904109589042</v>
      </c>
      <c r="L66" s="20">
        <f t="shared" si="93"/>
        <v>0.34125</v>
      </c>
      <c r="M66" s="189">
        <f t="shared" si="93"/>
        <v>0.38085984940490647</v>
      </c>
      <c r="N66" s="289">
        <f t="shared" si="93"/>
        <v>0.15279114533205004</v>
      </c>
      <c r="O66" s="289">
        <f t="shared" si="93"/>
        <v>0.15244652077698551</v>
      </c>
      <c r="P66" s="289">
        <f t="shared" si="93"/>
        <v>0.2579750346740638</v>
      </c>
      <c r="Q66" s="289">
        <f t="shared" si="93"/>
        <v>0.21731409544950056</v>
      </c>
      <c r="R66" s="289">
        <f t="shared" si="93"/>
        <v>0.22068965517241379</v>
      </c>
      <c r="S66" s="289">
        <f t="shared" si="93"/>
        <v>0.28303832273586527</v>
      </c>
      <c r="T66" s="289">
        <f t="shared" si="93"/>
        <v>0.20678768745067089</v>
      </c>
      <c r="U66" s="289">
        <f t="shared" si="93"/>
        <v>0.20373027259684362</v>
      </c>
      <c r="V66" s="20">
        <f t="shared" si="93"/>
        <v>0.25747058535268463</v>
      </c>
      <c r="W66" s="20">
        <f t="shared" si="93"/>
        <v>0.24182216174390408</v>
      </c>
      <c r="X66" s="20">
        <f t="shared" si="93"/>
        <v>0.26068379367033129</v>
      </c>
      <c r="Y66" s="189">
        <f t="shared" si="93"/>
        <v>0.27774197171743908</v>
      </c>
      <c r="Z66" s="20">
        <f t="shared" ref="Z66:CK66" si="94">IFERROR(Z55/Z40,"")</f>
        <v>0.11533907202711635</v>
      </c>
      <c r="AA66" s="20">
        <f t="shared" si="94"/>
        <v>0.11059076128600601</v>
      </c>
      <c r="AB66" s="20">
        <f t="shared" si="94"/>
        <v>0.21544985625935578</v>
      </c>
      <c r="AC66" s="20">
        <f t="shared" si="94"/>
        <v>0.21220653281955817</v>
      </c>
      <c r="AD66" s="20">
        <f t="shared" si="94"/>
        <v>0.21846230582855145</v>
      </c>
      <c r="AE66" s="20">
        <f t="shared" si="94"/>
        <v>0.22474807097317945</v>
      </c>
      <c r="AF66" s="20">
        <f t="shared" si="94"/>
        <v>0.22256217480996743</v>
      </c>
      <c r="AG66" s="20">
        <f t="shared" si="94"/>
        <v>0.22562205437872304</v>
      </c>
      <c r="AH66" s="20">
        <f t="shared" si="94"/>
        <v>0.22925674662383244</v>
      </c>
      <c r="AI66" s="20">
        <f t="shared" si="94"/>
        <v>0.22784400325480014</v>
      </c>
      <c r="AJ66" s="20">
        <f t="shared" si="94"/>
        <v>0.23051047976034242</v>
      </c>
      <c r="AK66" s="189">
        <f t="shared" si="94"/>
        <v>0.2337157226470836</v>
      </c>
      <c r="AL66" s="20">
        <f t="shared" si="94"/>
        <v>0.116349789889701</v>
      </c>
      <c r="AM66" s="20">
        <f t="shared" si="94"/>
        <v>0.11245292450552885</v>
      </c>
      <c r="AN66" s="20">
        <f t="shared" si="94"/>
        <v>0.21913815719347357</v>
      </c>
      <c r="AO66" s="20">
        <f t="shared" si="94"/>
        <v>0.21717542206298204</v>
      </c>
      <c r="AP66" s="20">
        <f t="shared" si="94"/>
        <v>0.22134307888756258</v>
      </c>
      <c r="AQ66" s="20">
        <f t="shared" si="94"/>
        <v>0.22419359861940863</v>
      </c>
      <c r="AR66" s="20">
        <f t="shared" si="94"/>
        <v>0.22319083689752817</v>
      </c>
      <c r="AS66" s="20">
        <f t="shared" si="94"/>
        <v>0.22609194468126748</v>
      </c>
      <c r="AT66" s="20">
        <f t="shared" si="94"/>
        <v>0.22849763551794608</v>
      </c>
      <c r="AU66" s="20">
        <f t="shared" si="94"/>
        <v>0.22732379928889174</v>
      </c>
      <c r="AV66" s="20">
        <f t="shared" si="94"/>
        <v>0.23033576708960782</v>
      </c>
      <c r="AW66" s="189">
        <f t="shared" si="94"/>
        <v>0.23278248594507778</v>
      </c>
      <c r="AX66" s="20">
        <f t="shared" si="94"/>
        <v>0.118408184530822</v>
      </c>
      <c r="AY66" s="20">
        <f t="shared" si="94"/>
        <v>0.11467178045300155</v>
      </c>
      <c r="AZ66" s="20">
        <f t="shared" si="94"/>
        <v>0.23457079414939314</v>
      </c>
      <c r="BA66" s="20">
        <f t="shared" si="94"/>
        <v>0.23047454670763545</v>
      </c>
      <c r="BB66" s="20">
        <f t="shared" si="94"/>
        <v>0.23249874298381731</v>
      </c>
      <c r="BC66" s="20">
        <f t="shared" si="94"/>
        <v>0.23414734175181967</v>
      </c>
      <c r="BD66" s="20">
        <f t="shared" si="94"/>
        <v>0.23463350018586751</v>
      </c>
      <c r="BE66" s="20">
        <f t="shared" si="94"/>
        <v>0.23641645088817526</v>
      </c>
      <c r="BF66" s="20">
        <f t="shared" si="94"/>
        <v>0.23813875635986984</v>
      </c>
      <c r="BG66" s="20">
        <f t="shared" si="94"/>
        <v>0.23835118442392283</v>
      </c>
      <c r="BH66" s="20">
        <f t="shared" si="94"/>
        <v>0.24047627201441252</v>
      </c>
      <c r="BI66" s="189">
        <f t="shared" si="94"/>
        <v>0.24308425641548412</v>
      </c>
      <c r="BJ66" s="20">
        <f t="shared" si="94"/>
        <v>0.11780289464755049</v>
      </c>
      <c r="BK66" s="20">
        <f t="shared" si="94"/>
        <v>0.11421340715144644</v>
      </c>
      <c r="BL66" s="20">
        <f t="shared" si="94"/>
        <v>0.23315060569579732</v>
      </c>
      <c r="BM66" s="20">
        <f t="shared" si="94"/>
        <v>0.2304046337314675</v>
      </c>
      <c r="BN66" s="20">
        <f t="shared" si="94"/>
        <v>0.23245433914510455</v>
      </c>
      <c r="BO66" s="20">
        <f t="shared" si="94"/>
        <v>0.23413608526791163</v>
      </c>
      <c r="BP66" s="20">
        <f t="shared" si="94"/>
        <v>0.23719421617929015</v>
      </c>
      <c r="BQ66" s="20">
        <f t="shared" si="94"/>
        <v>0.23923321170692652</v>
      </c>
      <c r="BR66" s="20">
        <f t="shared" si="94"/>
        <v>0.24286292802699191</v>
      </c>
      <c r="BS66" s="20">
        <f t="shared" si="94"/>
        <v>0.24332646305095404</v>
      </c>
      <c r="BT66" s="20">
        <f t="shared" si="94"/>
        <v>0.2456633573963026</v>
      </c>
      <c r="BU66" s="189">
        <f t="shared" si="94"/>
        <v>0.24807887785466767</v>
      </c>
      <c r="BV66" s="20">
        <f t="shared" si="94"/>
        <v>0.11968308028797149</v>
      </c>
      <c r="BW66" s="20">
        <f t="shared" si="94"/>
        <v>0.11637120702845567</v>
      </c>
      <c r="BX66" s="20">
        <f t="shared" si="94"/>
        <v>0.23757566887397003</v>
      </c>
      <c r="BY66" s="20">
        <f t="shared" si="94"/>
        <v>0.23496382934807669</v>
      </c>
      <c r="BZ66" s="20">
        <f t="shared" si="94"/>
        <v>0.23732745889510171</v>
      </c>
      <c r="CA66" s="20">
        <f t="shared" si="94"/>
        <v>0.23899111209105875</v>
      </c>
      <c r="CB66" s="20">
        <f t="shared" si="94"/>
        <v>0.24225601375148681</v>
      </c>
      <c r="CC66" s="20">
        <f t="shared" si="94"/>
        <v>0.24730975490326945</v>
      </c>
      <c r="CD66" s="20">
        <f t="shared" si="94"/>
        <v>0.25101054529206351</v>
      </c>
      <c r="CE66" s="20">
        <f t="shared" si="94"/>
        <v>0.25166690140128328</v>
      </c>
      <c r="CF66" s="20">
        <f t="shared" si="94"/>
        <v>0.2556321596546689</v>
      </c>
      <c r="CG66" s="189">
        <f t="shared" si="94"/>
        <v>0.25819096120767154</v>
      </c>
      <c r="CH66" s="20">
        <f t="shared" si="94"/>
        <v>0.11976500845383248</v>
      </c>
      <c r="CI66" s="20">
        <f t="shared" si="94"/>
        <v>0.11638094678984018</v>
      </c>
      <c r="CJ66" s="20">
        <f t="shared" si="94"/>
        <v>0.2378060976886498</v>
      </c>
      <c r="CK66" s="20">
        <f t="shared" si="94"/>
        <v>0.23513946239527472</v>
      </c>
      <c r="CL66" s="20">
        <f t="shared" ref="CL66:CS66" si="95">IFERROR(CL55/CL40,"")</f>
        <v>0.23742250421776914</v>
      </c>
      <c r="CM66" s="20">
        <f t="shared" si="95"/>
        <v>0.23900345488585309</v>
      </c>
      <c r="CN66" s="20">
        <f t="shared" si="95"/>
        <v>0.24221124054450552</v>
      </c>
      <c r="CO66" s="20">
        <f t="shared" si="95"/>
        <v>0.24730562959503904</v>
      </c>
      <c r="CP66" s="20">
        <f t="shared" si="95"/>
        <v>0.25096820785207158</v>
      </c>
      <c r="CQ66" s="20">
        <f t="shared" si="95"/>
        <v>0.25472973970952245</v>
      </c>
      <c r="CR66" s="20">
        <f t="shared" si="95"/>
        <v>0.26068426966398256</v>
      </c>
      <c r="CS66" s="189">
        <f t="shared" si="95"/>
        <v>0.26326346607615897</v>
      </c>
    </row>
    <row r="68" spans="1:97" s="4" customFormat="1" x14ac:dyDescent="0.25">
      <c r="A68"/>
      <c r="B68">
        <v>1</v>
      </c>
      <c r="C68" s="12">
        <v>2</v>
      </c>
      <c r="D68" s="12">
        <v>3</v>
      </c>
      <c r="E68" s="12">
        <v>4</v>
      </c>
      <c r="F68" s="12">
        <v>5</v>
      </c>
      <c r="G68" s="12">
        <v>6</v>
      </c>
      <c r="H68" s="12">
        <v>7</v>
      </c>
      <c r="I68" s="12">
        <v>8</v>
      </c>
      <c r="J68" s="12">
        <v>9</v>
      </c>
      <c r="K68" s="12">
        <v>10</v>
      </c>
      <c r="L68" s="12">
        <v>11</v>
      </c>
      <c r="M68" s="112">
        <v>12</v>
      </c>
      <c r="N68" s="274">
        <v>13</v>
      </c>
      <c r="O68" s="274">
        <v>14</v>
      </c>
      <c r="P68" s="274">
        <v>15</v>
      </c>
      <c r="Q68" s="274">
        <v>16</v>
      </c>
      <c r="R68" s="274">
        <v>17</v>
      </c>
      <c r="S68" s="274">
        <v>18</v>
      </c>
      <c r="T68" s="274">
        <v>19</v>
      </c>
      <c r="U68" s="274">
        <v>20</v>
      </c>
      <c r="V68" s="12">
        <v>21</v>
      </c>
      <c r="W68" s="12">
        <v>22</v>
      </c>
      <c r="X68" s="12">
        <v>23</v>
      </c>
      <c r="Y68" s="112">
        <v>24</v>
      </c>
      <c r="Z68" s="12">
        <v>25</v>
      </c>
      <c r="AA68" s="12">
        <v>26</v>
      </c>
      <c r="AB68" s="12">
        <v>27</v>
      </c>
      <c r="AC68" s="12">
        <v>28</v>
      </c>
      <c r="AD68" s="12">
        <v>29</v>
      </c>
      <c r="AE68" s="12">
        <v>30</v>
      </c>
      <c r="AF68" s="12">
        <v>31</v>
      </c>
      <c r="AG68" s="12">
        <v>32</v>
      </c>
      <c r="AH68" s="12">
        <v>33</v>
      </c>
      <c r="AI68" s="12">
        <v>34</v>
      </c>
      <c r="AJ68" s="12">
        <v>35</v>
      </c>
      <c r="AK68" s="112">
        <v>36</v>
      </c>
      <c r="AL68" s="12">
        <v>37</v>
      </c>
      <c r="AM68" s="12">
        <v>38</v>
      </c>
      <c r="AN68" s="12">
        <v>39</v>
      </c>
      <c r="AO68" s="12">
        <v>40</v>
      </c>
      <c r="AP68" s="12">
        <v>41</v>
      </c>
      <c r="AQ68" s="12">
        <v>42</v>
      </c>
      <c r="AR68" s="12">
        <v>43</v>
      </c>
      <c r="AS68" s="12">
        <v>44</v>
      </c>
      <c r="AT68" s="12">
        <v>45</v>
      </c>
      <c r="AU68" s="12">
        <v>46</v>
      </c>
      <c r="AV68" s="12">
        <v>47</v>
      </c>
      <c r="AW68" s="112">
        <v>48</v>
      </c>
      <c r="AX68" s="12">
        <v>49</v>
      </c>
      <c r="AY68" s="12">
        <v>50</v>
      </c>
      <c r="AZ68" s="12">
        <v>51</v>
      </c>
      <c r="BA68" s="12">
        <v>52</v>
      </c>
      <c r="BB68" s="12">
        <v>53</v>
      </c>
      <c r="BC68" s="12">
        <v>54</v>
      </c>
      <c r="BD68" s="12">
        <v>55</v>
      </c>
      <c r="BE68" s="12">
        <v>56</v>
      </c>
      <c r="BF68" s="12">
        <v>57</v>
      </c>
      <c r="BG68" s="12">
        <v>58</v>
      </c>
      <c r="BH68" s="12">
        <v>59</v>
      </c>
      <c r="BI68" s="112">
        <v>60</v>
      </c>
      <c r="BJ68" s="12">
        <v>61</v>
      </c>
      <c r="BK68" s="12">
        <v>62</v>
      </c>
      <c r="BL68" s="12">
        <v>63</v>
      </c>
      <c r="BM68" s="12">
        <v>64</v>
      </c>
      <c r="BN68" s="12">
        <v>65</v>
      </c>
      <c r="BO68" s="12">
        <v>66</v>
      </c>
      <c r="BP68" s="12">
        <v>67</v>
      </c>
      <c r="BQ68" s="12">
        <v>68</v>
      </c>
      <c r="BR68" s="12">
        <v>69</v>
      </c>
      <c r="BS68" s="12">
        <v>70</v>
      </c>
      <c r="BT68" s="12">
        <v>71</v>
      </c>
      <c r="BU68" s="112">
        <v>72</v>
      </c>
      <c r="BV68" s="12">
        <v>73</v>
      </c>
      <c r="BW68" s="12">
        <v>74</v>
      </c>
      <c r="BX68" s="12">
        <v>75</v>
      </c>
      <c r="BY68" s="12">
        <v>76</v>
      </c>
      <c r="BZ68" s="12">
        <v>77</v>
      </c>
      <c r="CA68" s="12">
        <v>78</v>
      </c>
      <c r="CB68" s="12">
        <v>79</v>
      </c>
      <c r="CC68" s="12">
        <v>80</v>
      </c>
      <c r="CD68" s="12">
        <v>81</v>
      </c>
      <c r="CE68" s="12">
        <v>82</v>
      </c>
      <c r="CF68" s="12">
        <v>83</v>
      </c>
      <c r="CG68" s="112">
        <v>84</v>
      </c>
      <c r="CH68" s="12">
        <v>85</v>
      </c>
      <c r="CI68" s="12">
        <v>86</v>
      </c>
      <c r="CJ68" s="12">
        <v>87</v>
      </c>
      <c r="CK68" s="12">
        <v>88</v>
      </c>
      <c r="CL68" s="12">
        <v>89</v>
      </c>
      <c r="CM68" s="12">
        <v>90</v>
      </c>
      <c r="CN68" s="12">
        <v>91</v>
      </c>
      <c r="CO68" s="12">
        <v>92</v>
      </c>
      <c r="CP68" s="12">
        <v>93</v>
      </c>
      <c r="CQ68" s="12">
        <v>94</v>
      </c>
      <c r="CR68" s="12">
        <v>95</v>
      </c>
      <c r="CS68" s="112">
        <v>96</v>
      </c>
    </row>
    <row r="69" spans="1:97" s="2" customFormat="1" x14ac:dyDescent="0.25">
      <c r="A69" s="2" t="s">
        <v>12</v>
      </c>
      <c r="B69" s="3">
        <f t="shared" ref="B69:BM69" si="96">B32</f>
        <v>42005</v>
      </c>
      <c r="C69" s="3">
        <f t="shared" si="96"/>
        <v>42036</v>
      </c>
      <c r="D69" s="3">
        <f t="shared" si="96"/>
        <v>42064</v>
      </c>
      <c r="E69" s="3">
        <f t="shared" si="96"/>
        <v>42095</v>
      </c>
      <c r="F69" s="3">
        <f t="shared" si="96"/>
        <v>42125</v>
      </c>
      <c r="G69" s="3">
        <f t="shared" si="96"/>
        <v>42156</v>
      </c>
      <c r="H69" s="3">
        <f t="shared" si="96"/>
        <v>42186</v>
      </c>
      <c r="I69" s="3">
        <f t="shared" si="96"/>
        <v>42217</v>
      </c>
      <c r="J69" s="3">
        <f t="shared" si="96"/>
        <v>42248</v>
      </c>
      <c r="K69" s="3">
        <f t="shared" si="96"/>
        <v>42278</v>
      </c>
      <c r="L69" s="3">
        <f t="shared" si="96"/>
        <v>42309</v>
      </c>
      <c r="M69" s="95">
        <f t="shared" si="96"/>
        <v>42339</v>
      </c>
      <c r="N69" s="284">
        <f t="shared" si="96"/>
        <v>42370</v>
      </c>
      <c r="O69" s="284">
        <f t="shared" si="96"/>
        <v>42401</v>
      </c>
      <c r="P69" s="284">
        <f t="shared" si="96"/>
        <v>42430</v>
      </c>
      <c r="Q69" s="284">
        <f t="shared" si="96"/>
        <v>42461</v>
      </c>
      <c r="R69" s="284">
        <f t="shared" si="96"/>
        <v>42491</v>
      </c>
      <c r="S69" s="284">
        <f t="shared" si="96"/>
        <v>42522</v>
      </c>
      <c r="T69" s="284">
        <f t="shared" si="96"/>
        <v>42552</v>
      </c>
      <c r="U69" s="284">
        <f t="shared" si="96"/>
        <v>42583</v>
      </c>
      <c r="V69" s="3">
        <f t="shared" si="96"/>
        <v>42614</v>
      </c>
      <c r="W69" s="3">
        <f t="shared" si="96"/>
        <v>42644</v>
      </c>
      <c r="X69" s="3">
        <f t="shared" si="96"/>
        <v>42675</v>
      </c>
      <c r="Y69" s="95">
        <f t="shared" si="96"/>
        <v>42705</v>
      </c>
      <c r="Z69" s="3">
        <f t="shared" si="96"/>
        <v>42752</v>
      </c>
      <c r="AA69" s="3">
        <f t="shared" si="96"/>
        <v>42783</v>
      </c>
      <c r="AB69" s="3">
        <f t="shared" si="96"/>
        <v>42811</v>
      </c>
      <c r="AC69" s="3">
        <f t="shared" si="96"/>
        <v>42842</v>
      </c>
      <c r="AD69" s="3">
        <f t="shared" si="96"/>
        <v>42872</v>
      </c>
      <c r="AE69" s="3">
        <f t="shared" si="96"/>
        <v>42903</v>
      </c>
      <c r="AF69" s="3">
        <f t="shared" si="96"/>
        <v>42933</v>
      </c>
      <c r="AG69" s="3">
        <f t="shared" si="96"/>
        <v>42964</v>
      </c>
      <c r="AH69" s="3">
        <f t="shared" si="96"/>
        <v>42995</v>
      </c>
      <c r="AI69" s="3">
        <f t="shared" si="96"/>
        <v>43025</v>
      </c>
      <c r="AJ69" s="3">
        <f t="shared" si="96"/>
        <v>43056</v>
      </c>
      <c r="AK69" s="95">
        <f t="shared" si="96"/>
        <v>43086</v>
      </c>
      <c r="AL69" s="3">
        <f t="shared" si="96"/>
        <v>43118</v>
      </c>
      <c r="AM69" s="3">
        <f t="shared" si="96"/>
        <v>43149</v>
      </c>
      <c r="AN69" s="3">
        <f t="shared" si="96"/>
        <v>43177</v>
      </c>
      <c r="AO69" s="3">
        <f t="shared" si="96"/>
        <v>43208</v>
      </c>
      <c r="AP69" s="3">
        <f t="shared" si="96"/>
        <v>43238</v>
      </c>
      <c r="AQ69" s="3">
        <f t="shared" si="96"/>
        <v>43269</v>
      </c>
      <c r="AR69" s="3">
        <f t="shared" si="96"/>
        <v>43299</v>
      </c>
      <c r="AS69" s="3">
        <f t="shared" si="96"/>
        <v>43330</v>
      </c>
      <c r="AT69" s="3">
        <f t="shared" si="96"/>
        <v>43361</v>
      </c>
      <c r="AU69" s="3">
        <f t="shared" si="96"/>
        <v>43391</v>
      </c>
      <c r="AV69" s="3">
        <f t="shared" si="96"/>
        <v>43422</v>
      </c>
      <c r="AW69" s="95">
        <f t="shared" si="96"/>
        <v>43452</v>
      </c>
      <c r="AX69" s="3">
        <f t="shared" si="96"/>
        <v>43483</v>
      </c>
      <c r="AY69" s="3">
        <f t="shared" si="96"/>
        <v>43514</v>
      </c>
      <c r="AZ69" s="3">
        <f t="shared" si="96"/>
        <v>43542</v>
      </c>
      <c r="BA69" s="3">
        <f t="shared" si="96"/>
        <v>43573</v>
      </c>
      <c r="BB69" s="3">
        <f t="shared" si="96"/>
        <v>43603</v>
      </c>
      <c r="BC69" s="3">
        <f t="shared" si="96"/>
        <v>43634</v>
      </c>
      <c r="BD69" s="3">
        <f t="shared" si="96"/>
        <v>43664</v>
      </c>
      <c r="BE69" s="3">
        <f t="shared" si="96"/>
        <v>43695</v>
      </c>
      <c r="BF69" s="3">
        <f t="shared" si="96"/>
        <v>43726</v>
      </c>
      <c r="BG69" s="3">
        <f t="shared" si="96"/>
        <v>43756</v>
      </c>
      <c r="BH69" s="3">
        <f t="shared" si="96"/>
        <v>43787</v>
      </c>
      <c r="BI69" s="95">
        <f t="shared" si="96"/>
        <v>43817</v>
      </c>
      <c r="BJ69" s="3">
        <f t="shared" si="96"/>
        <v>43848</v>
      </c>
      <c r="BK69" s="3">
        <f t="shared" si="96"/>
        <v>43879</v>
      </c>
      <c r="BL69" s="3">
        <f t="shared" si="96"/>
        <v>43908</v>
      </c>
      <c r="BM69" s="3">
        <f t="shared" si="96"/>
        <v>43939</v>
      </c>
      <c r="BN69" s="3">
        <f t="shared" ref="BN69:CS69" si="97">BN32</f>
        <v>43969</v>
      </c>
      <c r="BO69" s="3">
        <f t="shared" si="97"/>
        <v>44000</v>
      </c>
      <c r="BP69" s="3">
        <f t="shared" si="97"/>
        <v>44030</v>
      </c>
      <c r="BQ69" s="3">
        <f t="shared" si="97"/>
        <v>44061</v>
      </c>
      <c r="BR69" s="3">
        <f t="shared" si="97"/>
        <v>44092</v>
      </c>
      <c r="BS69" s="3">
        <f t="shared" si="97"/>
        <v>44122</v>
      </c>
      <c r="BT69" s="3">
        <f t="shared" si="97"/>
        <v>44153</v>
      </c>
      <c r="BU69" s="95">
        <f t="shared" si="97"/>
        <v>44183</v>
      </c>
      <c r="BV69" s="3">
        <f t="shared" si="97"/>
        <v>44214</v>
      </c>
      <c r="BW69" s="3">
        <f t="shared" si="97"/>
        <v>44245</v>
      </c>
      <c r="BX69" s="3">
        <f t="shared" si="97"/>
        <v>44273</v>
      </c>
      <c r="BY69" s="3">
        <f t="shared" si="97"/>
        <v>44304</v>
      </c>
      <c r="BZ69" s="3">
        <f t="shared" si="97"/>
        <v>44334</v>
      </c>
      <c r="CA69" s="3">
        <f t="shared" si="97"/>
        <v>44365</v>
      </c>
      <c r="CB69" s="3">
        <f t="shared" si="97"/>
        <v>44395</v>
      </c>
      <c r="CC69" s="3">
        <f t="shared" si="97"/>
        <v>44426</v>
      </c>
      <c r="CD69" s="3">
        <f t="shared" si="97"/>
        <v>44457</v>
      </c>
      <c r="CE69" s="3">
        <f t="shared" si="97"/>
        <v>44487</v>
      </c>
      <c r="CF69" s="3">
        <f t="shared" si="97"/>
        <v>44518</v>
      </c>
      <c r="CG69" s="95">
        <f t="shared" si="97"/>
        <v>44548</v>
      </c>
      <c r="CH69" s="3">
        <f t="shared" si="97"/>
        <v>44579</v>
      </c>
      <c r="CI69" s="3">
        <f t="shared" si="97"/>
        <v>44610</v>
      </c>
      <c r="CJ69" s="3">
        <f t="shared" si="97"/>
        <v>44638</v>
      </c>
      <c r="CK69" s="3">
        <f t="shared" si="97"/>
        <v>44669</v>
      </c>
      <c r="CL69" s="3">
        <f t="shared" si="97"/>
        <v>44699</v>
      </c>
      <c r="CM69" s="3">
        <f t="shared" si="97"/>
        <v>44730</v>
      </c>
      <c r="CN69" s="3">
        <f t="shared" si="97"/>
        <v>44760</v>
      </c>
      <c r="CO69" s="3">
        <f t="shared" si="97"/>
        <v>44791</v>
      </c>
      <c r="CP69" s="3">
        <f t="shared" si="97"/>
        <v>44822</v>
      </c>
      <c r="CQ69" s="3">
        <f t="shared" si="97"/>
        <v>44852</v>
      </c>
      <c r="CR69" s="3">
        <f t="shared" si="97"/>
        <v>44883</v>
      </c>
      <c r="CS69" s="95">
        <f t="shared" si="97"/>
        <v>44913</v>
      </c>
    </row>
    <row r="70" spans="1:97" s="15" customFormat="1" x14ac:dyDescent="0.25">
      <c r="A70" s="15" t="s">
        <v>4</v>
      </c>
      <c r="B70" s="15">
        <f>'Agency North'!B70+'Agency South'!B70</f>
        <v>82</v>
      </c>
      <c r="C70" s="15">
        <f>'Agency North'!C70+'Agency South'!C70</f>
        <v>66</v>
      </c>
      <c r="D70" s="15">
        <f>'Agency North'!D70+'Agency South'!D70</f>
        <v>156</v>
      </c>
      <c r="E70" s="15">
        <f>'Agency North'!E70+'Agency South'!E70</f>
        <v>169</v>
      </c>
      <c r="F70" s="15">
        <f>'Agency North'!F70+'Agency South'!F70</f>
        <v>118.5</v>
      </c>
      <c r="G70" s="15">
        <f>'Agency North'!G70+'Agency South'!G70</f>
        <v>147.5</v>
      </c>
      <c r="H70" s="15">
        <f>'Agency North'!H70+'Agency South'!H70</f>
        <v>172</v>
      </c>
      <c r="I70" s="15">
        <f>'Agency North'!I70+'Agency South'!I70</f>
        <v>93.5</v>
      </c>
      <c r="J70" s="15">
        <f>'Agency North'!J70+'Agency South'!J70</f>
        <v>193.5</v>
      </c>
      <c r="K70" s="15">
        <f>'Agency North'!K70+'Agency South'!K70</f>
        <v>175.5</v>
      </c>
      <c r="L70" s="15">
        <f>'Agency North'!L70+'Agency South'!L70</f>
        <v>178</v>
      </c>
      <c r="M70" s="96">
        <f>'Agency North'!M70+'Agency South'!M70</f>
        <v>292.5</v>
      </c>
      <c r="N70" s="277">
        <f>'Agency North'!N70+'Agency South'!N70</f>
        <v>64</v>
      </c>
      <c r="O70" s="277">
        <f>'Agency North'!O70+'Agency South'!O70</f>
        <v>67</v>
      </c>
      <c r="P70" s="277">
        <f>'Agency North'!P70+'Agency South'!P70</f>
        <v>164</v>
      </c>
      <c r="Q70" s="277">
        <f>'Agency North'!Q70+'Agency South'!Q70</f>
        <v>177</v>
      </c>
      <c r="R70" s="277">
        <f>'Agency North'!R70+'Agency South'!R70</f>
        <v>112</v>
      </c>
      <c r="S70" s="277">
        <f>'Agency North'!S70+'Agency South'!S70</f>
        <v>134</v>
      </c>
      <c r="T70" s="277">
        <f>'Agency North'!T70+'Agency South'!T70</f>
        <v>110</v>
      </c>
      <c r="U70" s="277">
        <f>'Agency North'!U70+'Agency South'!U70</f>
        <v>103.5</v>
      </c>
      <c r="V70" s="15">
        <f>'Agency North'!V70+'Agency South'!V70</f>
        <v>178.65600000000001</v>
      </c>
      <c r="W70" s="15">
        <f>'Agency North'!W70+'Agency South'!W70</f>
        <v>147.22399999999999</v>
      </c>
      <c r="X70" s="15">
        <f>'Agency North'!X70+'Agency South'!X70</f>
        <v>182.78</v>
      </c>
      <c r="Y70" s="96">
        <f>'Agency North'!Y70+'Agency South'!Y70</f>
        <v>191.69800000000001</v>
      </c>
      <c r="Z70" s="15">
        <f>'Agency North'!Z70+'Agency South'!Z70</f>
        <v>63.93333333333333</v>
      </c>
      <c r="AA70" s="15">
        <f>'Agency North'!AA70+'Agency South'!AA70</f>
        <v>65.099999999999994</v>
      </c>
      <c r="AB70" s="15">
        <f>'Agency North'!AB70+'Agency South'!AB70</f>
        <v>122.85</v>
      </c>
      <c r="AC70" s="15">
        <f>'Agency North'!AC70+'Agency South'!AC70</f>
        <v>119.36959999999999</v>
      </c>
      <c r="AD70" s="15">
        <f>'Agency North'!AD70+'Agency South'!AD70</f>
        <v>153.37456</v>
      </c>
      <c r="AE70" s="15">
        <f>'Agency North'!AE70+'Agency South'!AE70</f>
        <v>156.30788280000002</v>
      </c>
      <c r="AF70" s="15">
        <f>'Agency North'!AF70+'Agency South'!AF70</f>
        <v>148.493161926</v>
      </c>
      <c r="AG70" s="15">
        <f>'Agency North'!AG70+'Agency South'!AG70</f>
        <v>159.44967124428001</v>
      </c>
      <c r="AH70" s="15">
        <f>'Agency North'!AH70+'Agency South'!AH70</f>
        <v>163.92813953419719</v>
      </c>
      <c r="AI70" s="15">
        <f>'Agency North'!AI70+'Agency South'!AI70</f>
        <v>155.61418338944395</v>
      </c>
      <c r="AJ70" s="15">
        <f>'Agency North'!AJ70+'Agency South'!AJ70</f>
        <v>165.75212543574378</v>
      </c>
      <c r="AK70" s="96">
        <f>'Agency North'!AK70+'Agency South'!AK70</f>
        <v>168.89532609022291</v>
      </c>
      <c r="AL70" s="15">
        <f>'Agency North'!AL70+'Agency South'!AL70</f>
        <v>88.186139999999995</v>
      </c>
      <c r="AM70" s="15">
        <f>'Agency North'!AM70+'Agency South'!AM70</f>
        <v>89.171459999999996</v>
      </c>
      <c r="AN70" s="15">
        <f>'Agency North'!AN70+'Agency South'!AN70</f>
        <v>160.07192249999997</v>
      </c>
      <c r="AO70" s="15">
        <f>'Agency North'!AO70+'Agency South'!AO70</f>
        <v>159.81193200000001</v>
      </c>
      <c r="AP70" s="15">
        <f>'Agency North'!AP70+'Agency South'!AP70</f>
        <v>201.58357548000001</v>
      </c>
      <c r="AQ70" s="15">
        <f>'Agency North'!AQ70+'Agency South'!AQ70</f>
        <v>204.20001507654001</v>
      </c>
      <c r="AR70" s="15">
        <f>'Agency North'!AR70+'Agency South'!AR70</f>
        <v>195.86853477845011</v>
      </c>
      <c r="AS70" s="15">
        <f>'Agency North'!AS70+'Agency South'!AS70</f>
        <v>210.6872799624829</v>
      </c>
      <c r="AT70" s="15">
        <f>'Agency North'!AT70+'Agency South'!AT70</f>
        <v>217.38183054897513</v>
      </c>
      <c r="AU70" s="15">
        <f>'Agency North'!AU70+'Agency South'!AU70</f>
        <v>205.26312113063778</v>
      </c>
      <c r="AV70" s="15">
        <f>'Agency North'!AV70+'Agency South'!AV70</f>
        <v>218.72911097829814</v>
      </c>
      <c r="AW70" s="96">
        <f>'Agency North'!AW70+'Agency South'!AW70</f>
        <v>223.32476267964842</v>
      </c>
      <c r="AX70" s="15">
        <f>'Agency North'!AX70+'Agency South'!AX70</f>
        <v>117.96517005</v>
      </c>
      <c r="AY70" s="15">
        <f>'Agency North'!AY70+'Agency South'!AY70</f>
        <v>119.3979717</v>
      </c>
      <c r="AZ70" s="15">
        <f>'Agency North'!AZ70+'Agency South'!AZ70</f>
        <v>219.47396499000001</v>
      </c>
      <c r="BA70" s="15">
        <f>'Agency North'!BA70+'Agency South'!BA70</f>
        <v>214.52804385600001</v>
      </c>
      <c r="BB70" s="15">
        <f>'Agency North'!BB70+'Agency South'!BB70</f>
        <v>268.51908329232003</v>
      </c>
      <c r="BC70" s="15">
        <f>'Agency North'!BC70+'Agency South'!BC70</f>
        <v>271.75979240251382</v>
      </c>
      <c r="BD70" s="15">
        <f>'Agency North'!BD70+'Agency South'!BD70</f>
        <v>260.40394318032168</v>
      </c>
      <c r="BE70" s="15">
        <f>'Agency North'!BE70+'Agency South'!BE70</f>
        <v>280.46035914484986</v>
      </c>
      <c r="BF70" s="15">
        <f>'Agency North'!BF70+'Agency South'!BF70</f>
        <v>290.00884908299344</v>
      </c>
      <c r="BG70" s="15">
        <f>'Agency North'!BG70+'Agency South'!BG70</f>
        <v>273.67146832923754</v>
      </c>
      <c r="BH70" s="15">
        <f>'Agency North'!BH70+'Agency South'!BH70</f>
        <v>291.69392689585834</v>
      </c>
      <c r="BI70" s="96">
        <f>'Agency North'!BI70+'Agency South'!BI70</f>
        <v>299.70214045539018</v>
      </c>
      <c r="BJ70" s="15">
        <f>'Agency North'!BJ70+'Agency South'!BJ70</f>
        <v>144.0205374825</v>
      </c>
      <c r="BK70" s="15">
        <f>'Agency North'!BK70+'Agency South'!BK70</f>
        <v>145.909350405</v>
      </c>
      <c r="BL70" s="15">
        <f>'Agency North'!BL70+'Agency South'!BL70</f>
        <v>265.25513736225008</v>
      </c>
      <c r="BM70" s="15">
        <f>'Agency North'!BM70+'Agency South'!BM70</f>
        <v>264.046042238832</v>
      </c>
      <c r="BN70" s="15">
        <f>'Agency North'!BN70+'Agency South'!BN70</f>
        <v>329.5355269724281</v>
      </c>
      <c r="BO70" s="15">
        <f>'Agency North'!BO70+'Agency South'!BO70</f>
        <v>333.66743108792514</v>
      </c>
      <c r="BP70" s="15">
        <f>'Agency North'!BP70+'Agency South'!BP70</f>
        <v>322.73998193426723</v>
      </c>
      <c r="BQ70" s="15">
        <f>'Agency North'!BQ70+'Agency South'!BQ70</f>
        <v>347.77724480558044</v>
      </c>
      <c r="BR70" s="15">
        <f>'Agency North'!BR70+'Agency South'!BR70</f>
        <v>364.98932876072081</v>
      </c>
      <c r="BS70" s="15">
        <f>'Agency North'!BS70+'Agency South'!BS70</f>
        <v>344.37434502736687</v>
      </c>
      <c r="BT70" s="15">
        <f>'Agency North'!BT70+'Agency South'!BT70</f>
        <v>367.07459204777848</v>
      </c>
      <c r="BU70" s="96">
        <f>'Agency North'!BU70+'Agency South'!BU70</f>
        <v>377.30162643594201</v>
      </c>
      <c r="BV70" s="15">
        <f>'Agency North'!BV70+'Agency South'!BV70</f>
        <v>172.98193443804001</v>
      </c>
      <c r="BW70" s="15">
        <f>'Agency North'!BW70+'Agency South'!BW70</f>
        <v>175.36531740336002</v>
      </c>
      <c r="BX70" s="15">
        <f>'Agency North'!BX70+'Agency South'!BX70</f>
        <v>316.37997376694108</v>
      </c>
      <c r="BY70" s="15">
        <f>'Agency North'!BY70+'Agency South'!BY70</f>
        <v>315.8672633627092</v>
      </c>
      <c r="BZ70" s="15">
        <f>'Agency North'!BZ70+'Agency South'!BZ70</f>
        <v>407.70224413848223</v>
      </c>
      <c r="CA70" s="15">
        <f>'Agency North'!CA70+'Agency South'!CA70</f>
        <v>412.80927762523663</v>
      </c>
      <c r="CB70" s="15">
        <f>'Agency North'!CB70+'Agency South'!CB70</f>
        <v>399.29428021512484</v>
      </c>
      <c r="CC70" s="15">
        <f>'Agency North'!CC70+'Agency South'!CC70</f>
        <v>432.49647912952912</v>
      </c>
      <c r="CD70" s="15">
        <f>'Agency North'!CD70+'Agency South'!CD70</f>
        <v>454.0198120865374</v>
      </c>
      <c r="CE70" s="15">
        <f>'Agency North'!CE70+'Agency South'!CE70</f>
        <v>428.33656651765745</v>
      </c>
      <c r="CF70" s="15">
        <f>'Agency North'!CF70+'Agency South'!CF70</f>
        <v>457.81486135966151</v>
      </c>
      <c r="CG70" s="96">
        <f>'Agency North'!CG70+'Agency South'!CG70</f>
        <v>477.34329633008781</v>
      </c>
      <c r="CH70" s="15">
        <f>'Agency North'!CH70+'Agency South'!CH70</f>
        <v>204.95849810927405</v>
      </c>
      <c r="CI70" s="15">
        <f>'Agency North'!CI70+'Agency South'!CI70</f>
        <v>207.85076420988605</v>
      </c>
      <c r="CJ70" s="15">
        <f>'Agency North'!CJ70+'Agency South'!CJ70</f>
        <v>373.54534166982353</v>
      </c>
      <c r="CK70" s="15">
        <f>'Agency North'!CK70+'Agency South'!CK70</f>
        <v>373.49711668119954</v>
      </c>
      <c r="CL70" s="15">
        <f>'Agency North'!CL70+'Agency South'!CL70</f>
        <v>481.29634357952983</v>
      </c>
      <c r="CM70" s="15">
        <f>'Agency North'!CM70+'Agency South'!CM70</f>
        <v>487.43329548611302</v>
      </c>
      <c r="CN70" s="15">
        <f>'Agency North'!CN70+'Agency South'!CN70</f>
        <v>471.38147449907183</v>
      </c>
      <c r="CO70" s="15">
        <f>'Agency North'!CO70+'Agency South'!CO70</f>
        <v>510.74999327347638</v>
      </c>
      <c r="CP70" s="15">
        <f>'Agency North'!CP70+'Agency South'!CP70</f>
        <v>536.34834894737571</v>
      </c>
      <c r="CQ70" s="15">
        <f>'Agency North'!CQ70+'Agency South'!CQ70</f>
        <v>508.75030389912081</v>
      </c>
      <c r="CR70" s="15">
        <f>'Agency North'!CR70+'Agency South'!CR70</f>
        <v>551.63274014290994</v>
      </c>
      <c r="CS70" s="96">
        <f>'Agency North'!CS70+'Agency South'!CS70</f>
        <v>575.47363353190519</v>
      </c>
    </row>
    <row r="71" spans="1:97" s="15" customFormat="1" x14ac:dyDescent="0.25">
      <c r="A71" s="15" t="s">
        <v>5</v>
      </c>
      <c r="B71" s="15">
        <f>'Agency North'!B71+'Agency South'!B71</f>
        <v>154</v>
      </c>
      <c r="C71" s="15">
        <f>'Agency North'!C71+'Agency South'!C71</f>
        <v>85</v>
      </c>
      <c r="D71" s="15">
        <f>'Agency North'!D71+'Agency South'!D71</f>
        <v>199</v>
      </c>
      <c r="E71" s="15">
        <f>'Agency North'!E71+'Agency South'!E71</f>
        <v>240</v>
      </c>
      <c r="F71" s="15">
        <f>'Agency North'!F71+'Agency South'!F71</f>
        <v>196.5</v>
      </c>
      <c r="G71" s="15">
        <f>'Agency North'!G71+'Agency South'!G71</f>
        <v>273</v>
      </c>
      <c r="H71" s="15">
        <f>'Agency North'!H71+'Agency South'!H71</f>
        <v>350</v>
      </c>
      <c r="I71" s="15">
        <f>'Agency North'!I71+'Agency South'!I71</f>
        <v>227</v>
      </c>
      <c r="J71" s="15">
        <f>'Agency North'!J71+'Agency South'!J71</f>
        <v>406</v>
      </c>
      <c r="K71" s="15">
        <f>'Agency North'!K71+'Agency South'!K71</f>
        <v>269</v>
      </c>
      <c r="L71" s="15">
        <f>'Agency North'!L71+'Agency South'!L71</f>
        <v>631</v>
      </c>
      <c r="M71" s="96">
        <f>'Agency North'!M71+'Agency South'!M71</f>
        <v>524</v>
      </c>
      <c r="N71" s="277">
        <f>'Agency North'!N71+'Agency South'!N71</f>
        <v>82</v>
      </c>
      <c r="O71" s="277">
        <f>'Agency North'!O71+'Agency South'!O71</f>
        <v>82</v>
      </c>
      <c r="P71" s="277">
        <f>'Agency North'!P71+'Agency South'!P71</f>
        <v>536</v>
      </c>
      <c r="Q71" s="277">
        <f>'Agency North'!Q71+'Agency South'!Q71</f>
        <v>351</v>
      </c>
      <c r="R71" s="277">
        <f>'Agency North'!R71+'Agency South'!R71</f>
        <v>406</v>
      </c>
      <c r="S71" s="277">
        <f>'Agency North'!S71+'Agency South'!S71</f>
        <v>955</v>
      </c>
      <c r="T71" s="277">
        <f>'Agency North'!T71+'Agency South'!T71</f>
        <v>503</v>
      </c>
      <c r="U71" s="277">
        <f>'Agency North'!U71+'Agency South'!U71</f>
        <v>579</v>
      </c>
      <c r="V71" s="15">
        <f>'Agency North'!V71+'Agency South'!V71</f>
        <v>918.05817461184006</v>
      </c>
      <c r="W71" s="15">
        <f>'Agency North'!W71+'Agency South'!W71</f>
        <v>907.5760156266241</v>
      </c>
      <c r="X71" s="15">
        <f>'Agency North'!X71+'Agency South'!X71</f>
        <v>970.86193585602427</v>
      </c>
      <c r="Y71" s="96">
        <f>'Agency North'!Y71+'Agency South'!Y71</f>
        <v>1093.0268187796205</v>
      </c>
      <c r="Z71" s="15">
        <f>'Agency North'!Z71+'Agency South'!Z71</f>
        <v>87.879610157043629</v>
      </c>
      <c r="AA71" s="15">
        <f>'Agency North'!AA71+'Agency South'!AA71</f>
        <v>84.082368909937856</v>
      </c>
      <c r="AB71" s="15">
        <f>'Agency North'!AB71+'Agency South'!AB71</f>
        <v>545.88178955444391</v>
      </c>
      <c r="AC71" s="15">
        <f>'Agency North'!AC71+'Agency South'!AC71</f>
        <v>524.54590667077161</v>
      </c>
      <c r="AD71" s="15">
        <f>'Agency North'!AD71+'Agency South'!AD71</f>
        <v>721.19823498823416</v>
      </c>
      <c r="AE71" s="15">
        <f>'Agency North'!AE71+'Agency South'!AE71</f>
        <v>950.32037947312972</v>
      </c>
      <c r="AF71" s="15">
        <f>'Agency North'!AF71+'Agency South'!AF71</f>
        <v>625.35511203005876</v>
      </c>
      <c r="AG71" s="15">
        <f>'Agency North'!AG71+'Agency South'!AG71</f>
        <v>804.21311445371225</v>
      </c>
      <c r="AH71" s="15">
        <f>'Agency North'!AH71+'Agency South'!AH71</f>
        <v>993.32455919769814</v>
      </c>
      <c r="AI71" s="15">
        <f>'Agency North'!AI71+'Agency South'!AI71</f>
        <v>723.94691318074899</v>
      </c>
      <c r="AJ71" s="15">
        <f>'Agency North'!AJ71+'Agency South'!AJ71</f>
        <v>893.46151274757085</v>
      </c>
      <c r="AK71" s="96">
        <f>'Agency North'!AK71+'Agency South'!AK71</f>
        <v>1093.3454772143461</v>
      </c>
      <c r="AL71" s="15">
        <f>'Agency North'!AL71+'Agency South'!AL71</f>
        <v>117.20601831443756</v>
      </c>
      <c r="AM71" s="15">
        <f>'Agency North'!AM71+'Agency South'!AM71</f>
        <v>110.90802662833315</v>
      </c>
      <c r="AN71" s="15">
        <f>'Agency North'!AN71+'Agency South'!AN71</f>
        <v>850.21466252959817</v>
      </c>
      <c r="AO71" s="15">
        <f>'Agency North'!AO71+'Agency South'!AO71</f>
        <v>766.53652273100045</v>
      </c>
      <c r="AP71" s="15">
        <f>'Agency North'!AP71+'Agency South'!AP71</f>
        <v>982.77873762208105</v>
      </c>
      <c r="AQ71" s="15">
        <f>'Agency North'!AQ71+'Agency South'!AQ71</f>
        <v>1111.4882855677656</v>
      </c>
      <c r="AR71" s="15">
        <f>'Agency North'!AR71+'Agency South'!AR71</f>
        <v>890.24491707609877</v>
      </c>
      <c r="AS71" s="15">
        <f>'Agency North'!AS71+'Agency South'!AS71</f>
        <v>1082.2700641437305</v>
      </c>
      <c r="AT71" s="15">
        <f>'Agency North'!AT71+'Agency South'!AT71</f>
        <v>1239.5376061456825</v>
      </c>
      <c r="AU71" s="15">
        <f>'Agency North'!AU71+'Agency South'!AU71</f>
        <v>985.36293455217947</v>
      </c>
      <c r="AV71" s="15">
        <f>'Agency North'!AV71+'Agency South'!AV71</f>
        <v>1182.6820121982241</v>
      </c>
      <c r="AW71" s="96">
        <f>'Agency North'!AW71+'Agency South'!AW71</f>
        <v>1303.2035041353367</v>
      </c>
      <c r="AX71" s="15">
        <f>'Agency North'!AX71+'Agency South'!AX71</f>
        <v>142.36898399717845</v>
      </c>
      <c r="AY71" s="15">
        <f>'Agency North'!AY71+'Agency South'!AY71</f>
        <v>133.74851907490907</v>
      </c>
      <c r="AZ71" s="15">
        <f>'Agency North'!AZ71+'Agency South'!AZ71</f>
        <v>1178.6330536370133</v>
      </c>
      <c r="BA71" s="15">
        <f>'Agency North'!BA71+'Agency South'!BA71</f>
        <v>1102.7404153007078</v>
      </c>
      <c r="BB71" s="15">
        <f>'Agency North'!BB71+'Agency South'!BB71</f>
        <v>1289.2013599719562</v>
      </c>
      <c r="BC71" s="15">
        <f>'Agency North'!BC71+'Agency South'!BC71</f>
        <v>1412.7629482263953</v>
      </c>
      <c r="BD71" s="15">
        <f>'Agency North'!BD71+'Agency South'!BD71</f>
        <v>1257.752157479805</v>
      </c>
      <c r="BE71" s="15">
        <f>'Agency North'!BE71+'Agency South'!BE71</f>
        <v>1401.9283940984974</v>
      </c>
      <c r="BF71" s="15">
        <f>'Agency North'!BF71+'Agency South'!BF71</f>
        <v>1568.1626850885355</v>
      </c>
      <c r="BG71" s="15">
        <f>'Agency North'!BG71+'Agency South'!BG71</f>
        <v>1393.005283057543</v>
      </c>
      <c r="BH71" s="15">
        <f>'Agency North'!BH71+'Agency South'!BH71</f>
        <v>1532.5738614790648</v>
      </c>
      <c r="BI71" s="96">
        <f>'Agency North'!BI71+'Agency South'!BI71</f>
        <v>1716.9081523594486</v>
      </c>
      <c r="BJ71" s="15">
        <f>'Agency North'!BJ71+'Agency South'!BJ71</f>
        <v>173.04545117582319</v>
      </c>
      <c r="BK71" s="15">
        <f>'Agency North'!BK71+'Agency South'!BK71</f>
        <v>162.79102971575526</v>
      </c>
      <c r="BL71" s="15">
        <f>'Agency North'!BL71+'Agency South'!BL71</f>
        <v>1394.9453969478263</v>
      </c>
      <c r="BM71" s="15">
        <f>'Agency North'!BM71+'Agency South'!BM71</f>
        <v>1303.1641923209163</v>
      </c>
      <c r="BN71" s="15">
        <f>'Agency North'!BN71+'Agency South'!BN71</f>
        <v>1518.0756419411787</v>
      </c>
      <c r="BO71" s="15">
        <f>'Agency North'!BO71+'Agency South'!BO71</f>
        <v>1622.6047752585796</v>
      </c>
      <c r="BP71" s="15">
        <f>'Agency North'!BP71+'Agency South'!BP71</f>
        <v>1462.5352123793518</v>
      </c>
      <c r="BQ71" s="15">
        <f>'Agency North'!BQ71+'Agency South'!BQ71</f>
        <v>1624.3237187506622</v>
      </c>
      <c r="BR71" s="15">
        <f>'Agency North'!BR71+'Agency South'!BR71</f>
        <v>1787.1539384893858</v>
      </c>
      <c r="BS71" s="15">
        <f>'Agency North'!BS71+'Agency South'!BS71</f>
        <v>1588.063593890196</v>
      </c>
      <c r="BT71" s="15">
        <f>'Agency North'!BT71+'Agency South'!BT71</f>
        <v>1741.3984084188098</v>
      </c>
      <c r="BU71" s="96">
        <f>'Agency North'!BU71+'Agency South'!BU71</f>
        <v>1905.3734479714926</v>
      </c>
      <c r="BV71" s="15">
        <f>'Agency North'!BV71+'Agency South'!BV71</f>
        <v>201.91057165523574</v>
      </c>
      <c r="BW71" s="15">
        <f>'Agency North'!BW71+'Agency South'!BW71</f>
        <v>190.21447363096706</v>
      </c>
      <c r="BX71" s="15">
        <f>'Agency North'!BX71+'Agency South'!BX71</f>
        <v>1633.3782796198086</v>
      </c>
      <c r="BY71" s="15">
        <f>'Agency North'!BY71+'Agency South'!BY71</f>
        <v>1548.8265610403728</v>
      </c>
      <c r="BZ71" s="15">
        <f>'Agency North'!BZ71+'Agency South'!BZ71</f>
        <v>1803.8411287995627</v>
      </c>
      <c r="CA71" s="15">
        <f>'Agency North'!CA71+'Agency South'!CA71</f>
        <v>1926.365310293827</v>
      </c>
      <c r="CB71" s="15">
        <f>'Agency North'!CB71+'Agency South'!CB71</f>
        <v>1760.5252233679416</v>
      </c>
      <c r="CC71" s="15">
        <f>'Agency North'!CC71+'Agency South'!CC71</f>
        <v>1974.968763316414</v>
      </c>
      <c r="CD71" s="15">
        <f>'Agency North'!CD71+'Agency South'!CD71</f>
        <v>2170.044850094625</v>
      </c>
      <c r="CE71" s="15">
        <f>'Agency North'!CE71+'Agency South'!CE71</f>
        <v>1957.467887783142</v>
      </c>
      <c r="CF71" s="15">
        <f>'Agency North'!CF71+'Agency South'!CF71</f>
        <v>2154.7985167989</v>
      </c>
      <c r="CG71" s="96">
        <f>'Agency North'!CG71+'Agency South'!CG71</f>
        <v>2353.9069701172139</v>
      </c>
      <c r="CH71" s="15">
        <f>'Agency North'!CH71+'Agency South'!CH71</f>
        <v>240.23909246321961</v>
      </c>
      <c r="CI71" s="15">
        <f>'Agency North'!CI71+'Agency South'!CI71</f>
        <v>225.95202265440707</v>
      </c>
      <c r="CJ71" s="15">
        <f>'Agency North'!CJ71+'Agency South'!CJ71</f>
        <v>1942.2855838599439</v>
      </c>
      <c r="CK71" s="15">
        <f>'Agency North'!CK71+'Agency South'!CK71</f>
        <v>1840.4802485406326</v>
      </c>
      <c r="CL71" s="15">
        <f>'Agency North'!CL71+'Agency South'!CL71</f>
        <v>2141.4223069878667</v>
      </c>
      <c r="CM71" s="15">
        <f>'Agency North'!CM71+'Agency South'!CM71</f>
        <v>2285.8237873774719</v>
      </c>
      <c r="CN71" s="15">
        <f>'Agency North'!CN71+'Agency South'!CN71</f>
        <v>2087.9194939760996</v>
      </c>
      <c r="CO71" s="15">
        <f>'Agency North'!CO71+'Agency South'!CO71</f>
        <v>2341.2673362953756</v>
      </c>
      <c r="CP71" s="15">
        <f>'Agency North'!CP71+'Agency South'!CP71</f>
        <v>2571.7955479509815</v>
      </c>
      <c r="CQ71" s="15">
        <f>'Agency North'!CQ71+'Agency South'!CQ71</f>
        <v>2346.4442499518409</v>
      </c>
      <c r="CR71" s="15">
        <f>'Agency North'!CR71+'Agency South'!CR71</f>
        <v>2603.1365792762699</v>
      </c>
      <c r="CS71" s="96">
        <f>'Agency North'!CS71+'Agency South'!CS71</f>
        <v>2843.4457793690462</v>
      </c>
    </row>
    <row r="72" spans="1:97" s="15" customFormat="1" x14ac:dyDescent="0.25">
      <c r="A72" s="15" t="s">
        <v>6</v>
      </c>
      <c r="B72" s="15">
        <f>'Agency North'!B72+'Agency South'!B72</f>
        <v>143</v>
      </c>
      <c r="C72" s="15">
        <f>'Agency North'!C72+'Agency South'!C72</f>
        <v>130</v>
      </c>
      <c r="D72" s="15">
        <f>'Agency North'!D72+'Agency South'!D72</f>
        <v>117</v>
      </c>
      <c r="E72" s="15">
        <f>'Agency North'!E72+'Agency South'!E72</f>
        <v>198</v>
      </c>
      <c r="F72" s="15">
        <f>'Agency North'!F72+'Agency South'!F72</f>
        <v>236.5</v>
      </c>
      <c r="G72" s="15">
        <f>'Agency North'!G72+'Agency South'!G72</f>
        <v>219</v>
      </c>
      <c r="H72" s="15">
        <f>'Agency North'!H72+'Agency South'!H72</f>
        <v>241</v>
      </c>
      <c r="I72" s="15">
        <f>'Agency North'!I72+'Agency South'!I72</f>
        <v>176</v>
      </c>
      <c r="J72" s="15">
        <f>'Agency North'!J72+'Agency South'!J72</f>
        <v>299.5</v>
      </c>
      <c r="K72" s="15">
        <f>'Agency North'!K72+'Agency South'!K72</f>
        <v>288</v>
      </c>
      <c r="L72" s="15">
        <f>'Agency North'!L72+'Agency South'!L72</f>
        <v>231</v>
      </c>
      <c r="M72" s="96">
        <f>'Agency North'!M72+'Agency South'!M72</f>
        <v>613.5</v>
      </c>
      <c r="N72" s="277">
        <f>'Agency North'!N72+'Agency South'!N72</f>
        <v>135</v>
      </c>
      <c r="O72" s="277">
        <f>'Agency North'!O72+'Agency South'!O72</f>
        <v>82</v>
      </c>
      <c r="P72" s="277">
        <f>'Agency North'!P72+'Agency South'!P72</f>
        <v>90</v>
      </c>
      <c r="Q72" s="277">
        <f>'Agency North'!Q72+'Agency South'!Q72</f>
        <v>250</v>
      </c>
      <c r="R72" s="277">
        <f>'Agency North'!R72+'Agency South'!R72</f>
        <v>256</v>
      </c>
      <c r="S72" s="277">
        <f>'Agency North'!S72+'Agency South'!S72</f>
        <v>433.5</v>
      </c>
      <c r="T72" s="277">
        <f>'Agency North'!T72+'Agency South'!T72</f>
        <v>399</v>
      </c>
      <c r="U72" s="277">
        <f>'Agency North'!U72+'Agency South'!U72</f>
        <v>337</v>
      </c>
      <c r="V72" s="15">
        <f>'Agency North'!V72+'Agency South'!V72</f>
        <v>535.42399999999998</v>
      </c>
      <c r="W72" s="15">
        <f>'Agency North'!W72+'Agency South'!W72</f>
        <v>565.24080169792001</v>
      </c>
      <c r="X72" s="15">
        <f>'Agency North'!X72+'Agency South'!X72</f>
        <v>664.54106136678411</v>
      </c>
      <c r="Y72" s="96">
        <f>'Agency North'!Y72+'Agency South'!Y72</f>
        <v>796.74974020841591</v>
      </c>
      <c r="Z72" s="15">
        <f>'Agency North'!Z72+'Agency South'!Z72</f>
        <v>262.51836260084525</v>
      </c>
      <c r="AA72" s="15">
        <f>'Agency North'!AA72+'Agency South'!AA72</f>
        <v>90.913209732893364</v>
      </c>
      <c r="AB72" s="15">
        <f>'Agency North'!AB72+'Agency South'!AB72</f>
        <v>184.849164564359</v>
      </c>
      <c r="AC72" s="15">
        <f>'Agency North'!AC72+'Agency South'!AC72</f>
        <v>430.80760276493004</v>
      </c>
      <c r="AD72" s="15">
        <f>'Agency North'!AD72+'Agency South'!AD72</f>
        <v>451.41345066117015</v>
      </c>
      <c r="AE72" s="15">
        <f>'Agency North'!AE72+'Agency South'!AE72</f>
        <v>569.87914099882732</v>
      </c>
      <c r="AF72" s="15">
        <f>'Agency North'!AF72+'Agency South'!AF72</f>
        <v>671.57646261260948</v>
      </c>
      <c r="AG72" s="15">
        <f>'Agency North'!AG72+'Agency South'!AG72</f>
        <v>507.07782754608638</v>
      </c>
      <c r="AH72" s="15">
        <f>'Agency North'!AH72+'Agency South'!AH72</f>
        <v>641.50638222004932</v>
      </c>
      <c r="AI72" s="15">
        <f>'Agency North'!AI72+'Agency South'!AI72</f>
        <v>700.8066990382265</v>
      </c>
      <c r="AJ72" s="15">
        <f>'Agency North'!AJ72+'Agency South'!AJ72</f>
        <v>580.30665262901323</v>
      </c>
      <c r="AK72" s="96">
        <f>'Agency North'!AK72+'Agency South'!AK72</f>
        <v>712.83126369217837</v>
      </c>
      <c r="AL72" s="15">
        <f>'Agency North'!AL72+'Agency South'!AL72</f>
        <v>351.87674171521144</v>
      </c>
      <c r="AM72" s="15">
        <f>'Agency North'!AM72+'Agency South'!AM72</f>
        <v>120.14361378594873</v>
      </c>
      <c r="AN72" s="15">
        <f>'Agency North'!AN72+'Agency South'!AN72</f>
        <v>240.18435136382169</v>
      </c>
      <c r="AO72" s="15">
        <f>'Agency North'!AO72+'Agency South'!AO72</f>
        <v>677.23730994787888</v>
      </c>
      <c r="AP72" s="15">
        <f>'Agency North'!AP72+'Agency South'!AP72</f>
        <v>659.69568926741192</v>
      </c>
      <c r="AQ72" s="15">
        <f>'Agency North'!AQ72+'Agency South'!AQ72</f>
        <v>775.28103400792315</v>
      </c>
      <c r="AR72" s="15">
        <f>'Agency North'!AR72+'Agency South'!AR72</f>
        <v>799.16580101678142</v>
      </c>
      <c r="AS72" s="15">
        <f>'Agency North'!AS72+'Agency South'!AS72</f>
        <v>724.36922176827306</v>
      </c>
      <c r="AT72" s="15">
        <f>'Agency North'!AT72+'Agency South'!AT72</f>
        <v>861.05213447594906</v>
      </c>
      <c r="AU72" s="15">
        <f>'Agency North'!AU72+'Agency South'!AU72</f>
        <v>880.86799589287239</v>
      </c>
      <c r="AV72" s="15">
        <f>'Agency North'!AV72+'Agency South'!AV72</f>
        <v>789.85441579182657</v>
      </c>
      <c r="AW72" s="96">
        <f>'Agency North'!AW72+'Agency South'!AW72</f>
        <v>941.19283654701053</v>
      </c>
      <c r="AX72" s="15">
        <f>'Agency North'!AX72+'Agency South'!AX72</f>
        <v>425.32053643787134</v>
      </c>
      <c r="AY72" s="15">
        <f>'Agency North'!AY72+'Agency South'!AY72</f>
        <v>146.17925916973601</v>
      </c>
      <c r="AZ72" s="15">
        <f>'Agency North'!AZ72+'Agency South'!AZ72</f>
        <v>302.62226306448093</v>
      </c>
      <c r="BA72" s="15">
        <f>'Agency North'!BA72+'Agency South'!BA72</f>
        <v>923.77972772507496</v>
      </c>
      <c r="BB72" s="15">
        <f>'Agency North'!BB72+'Agency South'!BB72</f>
        <v>944.4316884148127</v>
      </c>
      <c r="BC72" s="15">
        <f>'Agency North'!BC72+'Agency South'!BC72</f>
        <v>1013.4837731625171</v>
      </c>
      <c r="BD72" s="15">
        <f>'Agency North'!BD72+'Agency South'!BD72</f>
        <v>1014.5576851502185</v>
      </c>
      <c r="BE72" s="15">
        <f>'Agency North'!BE72+'Agency South'!BE72</f>
        <v>1024.2096362655761</v>
      </c>
      <c r="BF72" s="15">
        <f>'Agency North'!BF72+'Agency South'!BF72</f>
        <v>1118.6504136900548</v>
      </c>
      <c r="BG72" s="15">
        <f>'Agency North'!BG72+'Agency South'!BG72</f>
        <v>1113.6423921858491</v>
      </c>
      <c r="BH72" s="15">
        <f>'Agency North'!BH72+'Agency South'!BH72</f>
        <v>1116.6153459429515</v>
      </c>
      <c r="BI72" s="96">
        <f>'Agency North'!BI72+'Agency South'!BI72</f>
        <v>1223.6267902229099</v>
      </c>
      <c r="BJ72" s="15">
        <f>'Agency North'!BJ72+'Agency South'!BJ72</f>
        <v>520.47759864498562</v>
      </c>
      <c r="BK72" s="15">
        <f>'Agency North'!BK72+'Agency South'!BK72</f>
        <v>177.66066382032642</v>
      </c>
      <c r="BL72" s="15">
        <f>'Agency North'!BL72+'Agency South'!BL72</f>
        <v>368.3412019441115</v>
      </c>
      <c r="BM72" s="15">
        <f>'Agency North'!BM72+'Agency South'!BM72</f>
        <v>1102.6909733785571</v>
      </c>
      <c r="BN72" s="15">
        <f>'Agency North'!BN72+'Agency South'!BN72</f>
        <v>1116.3035312101345</v>
      </c>
      <c r="BO72" s="15">
        <f>'Agency North'!BO72+'Agency South'!BO72</f>
        <v>1193.2530882566225</v>
      </c>
      <c r="BP72" s="15">
        <f>'Agency North'!BP72+'Agency South'!BP72</f>
        <v>1176.4536332209786</v>
      </c>
      <c r="BQ72" s="15">
        <f>'Agency North'!BQ72+'Agency South'!BQ72</f>
        <v>1190.9588877365632</v>
      </c>
      <c r="BR72" s="15">
        <f>'Agency North'!BR72+'Agency South'!BR72</f>
        <v>1306.2300502892504</v>
      </c>
      <c r="BS72" s="15">
        <f>'Agency North'!BS72+'Agency South'!BS72</f>
        <v>1269.0058885196386</v>
      </c>
      <c r="BT72" s="15">
        <f>'Agency North'!BT72+'Agency South'!BT72</f>
        <v>1272.971610975475</v>
      </c>
      <c r="BU72" s="96">
        <f>'Agency North'!BU72+'Agency South'!BU72</f>
        <v>1390.1495647618299</v>
      </c>
      <c r="BV72" s="15">
        <f>'Agency North'!BV72+'Agency South'!BV72</f>
        <v>578.86596087580097</v>
      </c>
      <c r="BW72" s="15">
        <f>'Agency North'!BW72+'Agency South'!BW72</f>
        <v>207.23681107975992</v>
      </c>
      <c r="BX72" s="15">
        <f>'Agency North'!BX72+'Agency South'!BX72</f>
        <v>430.42111434061053</v>
      </c>
      <c r="BY72" s="15">
        <f>'Agency North'!BY72+'Agency South'!BY72</f>
        <v>1290.9594315874097</v>
      </c>
      <c r="BZ72" s="15">
        <f>'Agency North'!BZ72+'Agency South'!BZ72</f>
        <v>1327.2268916948788</v>
      </c>
      <c r="CA72" s="15">
        <f>'Agency North'!CA72+'Agency South'!CA72</f>
        <v>1417.4656782679954</v>
      </c>
      <c r="CB72" s="15">
        <f>'Agency North'!CB72+'Agency South'!CB72</f>
        <v>1396.9140899959662</v>
      </c>
      <c r="CC72" s="15">
        <f>'Agency North'!CC72+'Agency South'!CC72</f>
        <v>1450.057872368466</v>
      </c>
      <c r="CD72" s="15">
        <f>'Agency North'!CD72+'Agency South'!CD72</f>
        <v>1588.1054254123478</v>
      </c>
      <c r="CE72" s="15">
        <f>'Agency North'!CE72+'Agency South'!CE72</f>
        <v>1540.9115065257731</v>
      </c>
      <c r="CF72" s="15">
        <f>'Agency North'!CF72+'Agency South'!CF72</f>
        <v>1578.1123582300029</v>
      </c>
      <c r="CG72" s="96">
        <f>'Agency North'!CG72+'Agency South'!CG72</f>
        <v>1720.2988462372118</v>
      </c>
      <c r="CH72" s="15">
        <f>'Agency North'!CH72+'Agency South'!CH72</f>
        <v>691.19349887978456</v>
      </c>
      <c r="CI72" s="15">
        <f>'Agency North'!CI72+'Agency South'!CI72</f>
        <v>246.62397397374173</v>
      </c>
      <c r="CJ72" s="15">
        <f>'Agency North'!CJ72+'Agency South'!CJ72</f>
        <v>511.26477074911361</v>
      </c>
      <c r="CK72" s="15">
        <f>'Agency North'!CK72+'Agency South'!CK72</f>
        <v>1535.2655855569519</v>
      </c>
      <c r="CL72" s="15">
        <f>'Agency North'!CL72+'Agency South'!CL72</f>
        <v>1576.8321623190782</v>
      </c>
      <c r="CM72" s="15">
        <f>'Agency North'!CM72+'Agency South'!CM72</f>
        <v>1682.9944836268978</v>
      </c>
      <c r="CN72" s="15">
        <f>'Agency North'!CN72+'Agency South'!CN72</f>
        <v>1657.4463963837366</v>
      </c>
      <c r="CO72" s="15">
        <f>'Agency North'!CO72+'Agency South'!CO72</f>
        <v>1719.8501850461553</v>
      </c>
      <c r="CP72" s="15">
        <f>'Agency North'!CP72+'Agency South'!CP72</f>
        <v>1882.932910107686</v>
      </c>
      <c r="CQ72" s="15">
        <f>'Agency North'!CQ72+'Agency South'!CQ72</f>
        <v>1847.5870644122924</v>
      </c>
      <c r="CR72" s="15">
        <f>'Agency North'!CR72+'Agency South'!CR72</f>
        <v>1907.1033308567844</v>
      </c>
      <c r="CS72" s="96">
        <f>'Agency North'!CS72+'Agency South'!CS72</f>
        <v>2078.5960305139906</v>
      </c>
    </row>
    <row r="73" spans="1:97" s="15" customFormat="1" x14ac:dyDescent="0.25">
      <c r="A73" s="15" t="s">
        <v>7</v>
      </c>
      <c r="B73" s="15">
        <f>'Agency North'!B73+'Agency South'!B73</f>
        <v>157</v>
      </c>
      <c r="C73" s="15">
        <f>'Agency North'!C73+'Agency South'!C73</f>
        <v>151</v>
      </c>
      <c r="D73" s="15">
        <f>'Agency North'!D73+'Agency South'!D73</f>
        <v>242</v>
      </c>
      <c r="E73" s="15">
        <f>'Agency North'!E73+'Agency South'!E73</f>
        <v>159</v>
      </c>
      <c r="F73" s="15">
        <f>'Agency North'!F73+'Agency South'!F73</f>
        <v>173.5</v>
      </c>
      <c r="G73" s="15">
        <f>'Agency North'!G73+'Agency South'!G73</f>
        <v>346.5</v>
      </c>
      <c r="H73" s="15">
        <f>'Agency North'!H73+'Agency South'!H73</f>
        <v>323</v>
      </c>
      <c r="I73" s="15">
        <f>'Agency North'!I73+'Agency South'!I73</f>
        <v>189</v>
      </c>
      <c r="J73" s="15">
        <f>'Agency North'!J73+'Agency South'!J73</f>
        <v>391</v>
      </c>
      <c r="K73" s="15">
        <f>'Agency North'!K73+'Agency South'!K73</f>
        <v>287</v>
      </c>
      <c r="L73" s="15">
        <f>'Agency North'!L73+'Agency South'!L73</f>
        <v>508</v>
      </c>
      <c r="M73" s="96">
        <f>'Agency North'!M73+'Agency South'!M73</f>
        <v>469.5</v>
      </c>
      <c r="N73" s="277">
        <f>'Agency North'!N73+'Agency South'!N73</f>
        <v>180.5</v>
      </c>
      <c r="O73" s="277">
        <f>'Agency North'!O73+'Agency South'!O73</f>
        <v>227</v>
      </c>
      <c r="P73" s="277">
        <f>'Agency North'!P73+'Agency South'!P73</f>
        <v>286</v>
      </c>
      <c r="Q73" s="277">
        <f>'Agency North'!Q73+'Agency South'!Q73</f>
        <v>128</v>
      </c>
      <c r="R73" s="277">
        <f>'Agency North'!R73+'Agency South'!R73</f>
        <v>263</v>
      </c>
      <c r="S73" s="277">
        <f>'Agency North'!S73+'Agency South'!S73</f>
        <v>426.5</v>
      </c>
      <c r="T73" s="277">
        <f>'Agency North'!T73+'Agency South'!T73</f>
        <v>320</v>
      </c>
      <c r="U73" s="277">
        <f>'Agency North'!U73+'Agency South'!U73</f>
        <v>454</v>
      </c>
      <c r="V73" s="15">
        <f>'Agency North'!V73+'Agency South'!V73</f>
        <v>425.82799999999997</v>
      </c>
      <c r="W73" s="15">
        <f>'Agency North'!W73+'Agency South'!W73</f>
        <v>354.68249999999995</v>
      </c>
      <c r="X73" s="15">
        <f>'Agency North'!X73+'Agency South'!X73</f>
        <v>473.58803663263996</v>
      </c>
      <c r="Y73" s="96">
        <f>'Agency North'!Y73+'Agency South'!Y73</f>
        <v>623.93536671675201</v>
      </c>
      <c r="Z73" s="15">
        <f>'Agency North'!Z73+'Agency South'!Z73</f>
        <v>195.92659894036399</v>
      </c>
      <c r="AA73" s="15">
        <f>'Agency North'!AA73+'Agency South'!AA73</f>
        <v>215.41628683151689</v>
      </c>
      <c r="AB73" s="15">
        <f>'Agency North'!AB73+'Agency South'!AB73</f>
        <v>140.86584178942752</v>
      </c>
      <c r="AC73" s="15">
        <f>'Agency North'!AC73+'Agency South'!AC73</f>
        <v>149.40975880923716</v>
      </c>
      <c r="AD73" s="15">
        <f>'Agency North'!AD73+'Agency South'!AD73</f>
        <v>410.13815290654827</v>
      </c>
      <c r="AE73" s="15">
        <f>'Agency North'!AE73+'Agency South'!AE73</f>
        <v>415.97033523983498</v>
      </c>
      <c r="AF73" s="15">
        <f>'Agency North'!AF73+'Agency South'!AF73</f>
        <v>469.86766115462308</v>
      </c>
      <c r="AG73" s="15">
        <f>'Agency North'!AG73+'Agency South'!AG73</f>
        <v>635.28673347583754</v>
      </c>
      <c r="AH73" s="15">
        <f>'Agency North'!AH73+'Agency South'!AH73</f>
        <v>470.45554422329474</v>
      </c>
      <c r="AI73" s="15">
        <f>'Agency North'!AI73+'Agency South'!AI73</f>
        <v>527.59392562386938</v>
      </c>
      <c r="AJ73" s="15">
        <f>'Agency North'!AJ73+'Agency South'!AJ73</f>
        <v>656.69792417813051</v>
      </c>
      <c r="AK73" s="96">
        <f>'Agency North'!AK73+'Agency South'!AK73</f>
        <v>538.15411317207679</v>
      </c>
      <c r="AL73" s="15">
        <f>'Agency North'!AL73+'Agency South'!AL73</f>
        <v>235.04914836958116</v>
      </c>
      <c r="AM73" s="15">
        <f>'Agency North'!AM73+'Agency South'!AM73</f>
        <v>285.50174533300566</v>
      </c>
      <c r="AN73" s="15">
        <f>'Agency North'!AN73+'Agency South'!AN73</f>
        <v>182.59199369472623</v>
      </c>
      <c r="AO73" s="15">
        <f>'Agency North'!AO73+'Agency South'!AO73</f>
        <v>196.0552117167415</v>
      </c>
      <c r="AP73" s="15">
        <f>'Agency North'!AP73+'Agency South'!AP73</f>
        <v>642.07043617981867</v>
      </c>
      <c r="AQ73" s="15">
        <f>'Agency North'!AQ73+'Agency South'!AQ73</f>
        <v>605.69775639340423</v>
      </c>
      <c r="AR73" s="15">
        <f>'Agency North'!AR73+'Agency South'!AR73</f>
        <v>649.48937663720938</v>
      </c>
      <c r="AS73" s="15">
        <f>'Agency North'!AS73+'Agency South'!AS73</f>
        <v>758.4534350617389</v>
      </c>
      <c r="AT73" s="15">
        <f>'Agency North'!AT73+'Agency South'!AT73</f>
        <v>668.93575656060125</v>
      </c>
      <c r="AU73" s="15">
        <f>'Agency North'!AU73+'Agency South'!AU73</f>
        <v>713.46350209150535</v>
      </c>
      <c r="AV73" s="15">
        <f>'Agency North'!AV73+'Agency South'!AV73</f>
        <v>825.33926673931921</v>
      </c>
      <c r="AW73" s="96">
        <f>'Agency North'!AW73+'Agency South'!AW73</f>
        <v>729.58847465604345</v>
      </c>
      <c r="AX73" s="15">
        <f>'Agency North'!AX73+'Agency South'!AX73</f>
        <v>314.28564956309845</v>
      </c>
      <c r="AY73" s="15">
        <f>'Agency North'!AY73+'Agency South'!AY73</f>
        <v>343.02464376361939</v>
      </c>
      <c r="AZ73" s="15">
        <f>'Agency North'!AZ73+'Agency South'!AZ73</f>
        <v>228.94745185576039</v>
      </c>
      <c r="BA73" s="15">
        <f>'Agency North'!BA73+'Agency South'!BA73</f>
        <v>242.97533554132977</v>
      </c>
      <c r="BB73" s="15">
        <f>'Agency North'!BB73+'Agency South'!BB73</f>
        <v>871.41339777763449</v>
      </c>
      <c r="BC73" s="15">
        <f>'Agency North'!BC73+'Agency South'!BC73</f>
        <v>865.93774724367177</v>
      </c>
      <c r="BD73" s="15">
        <f>'Agency North'!BD73+'Agency South'!BD73</f>
        <v>848.21023469609281</v>
      </c>
      <c r="BE73" s="15">
        <f>'Agency North'!BE73+'Agency South'!BE73</f>
        <v>963.22733764486941</v>
      </c>
      <c r="BF73" s="15">
        <f>'Agency North'!BF73+'Agency South'!BF73</f>
        <v>951.01621114002978</v>
      </c>
      <c r="BG73" s="15">
        <f>'Agency North'!BG73+'Agency South'!BG73</f>
        <v>926.36581597413419</v>
      </c>
      <c r="BH73" s="15">
        <f>'Agency North'!BH73+'Agency South'!BH73</f>
        <v>1043.5736970900771</v>
      </c>
      <c r="BI73" s="96">
        <f>'Agency North'!BI73+'Agency South'!BI73</f>
        <v>1037.4133978764175</v>
      </c>
      <c r="BJ73" s="15">
        <f>'Agency North'!BJ73+'Agency South'!BJ73</f>
        <v>379.03763766981911</v>
      </c>
      <c r="BK73" s="15">
        <f>'Agency North'!BK73+'Agency South'!BK73</f>
        <v>421.08108670959746</v>
      </c>
      <c r="BL73" s="15">
        <f>'Agency North'!BL73+'Agency South'!BL73</f>
        <v>278.4463512153597</v>
      </c>
      <c r="BM73" s="15">
        <f>'Agency North'!BM73+'Agency South'!BM73</f>
        <v>298.25802553435261</v>
      </c>
      <c r="BN73" s="15">
        <f>'Agency North'!BN73+'Agency South'!BN73</f>
        <v>1040.092877091231</v>
      </c>
      <c r="BO73" s="15">
        <f>'Agency North'!BO73+'Agency South'!BO73</f>
        <v>1023.37287743203</v>
      </c>
      <c r="BP73" s="15">
        <f>'Agency North'!BP73+'Agency South'!BP73</f>
        <v>1008.6442982768128</v>
      </c>
      <c r="BQ73" s="15">
        <f>'Agency North'!BQ73+'Agency South'!BQ73</f>
        <v>1117.0358707228215</v>
      </c>
      <c r="BR73" s="15">
        <f>'Agency North'!BR73+'Agency South'!BR73</f>
        <v>1114.372974813886</v>
      </c>
      <c r="BS73" s="15">
        <f>'Agency North'!BS73+'Agency South'!BS73</f>
        <v>1081.78313674213</v>
      </c>
      <c r="BT73" s="15">
        <f>'Agency North'!BT73+'Agency South'!BT73</f>
        <v>1189.1892084676276</v>
      </c>
      <c r="BU73" s="96">
        <f>'Agency North'!BU73+'Agency South'!BU73</f>
        <v>1182.45683740356</v>
      </c>
      <c r="BV73" s="15">
        <f>'Agency North'!BV73+'Agency South'!BV73</f>
        <v>432.51668611948844</v>
      </c>
      <c r="BW73" s="15">
        <f>'Agency North'!BW73+'Agency South'!BW73</f>
        <v>468.83982070088183</v>
      </c>
      <c r="BX73" s="15">
        <f>'Agency North'!BX73+'Agency South'!BX73</f>
        <v>325.50522344395779</v>
      </c>
      <c r="BY73" s="15">
        <f>'Agency North'!BY73+'Agency South'!BY73</f>
        <v>348.50742244952676</v>
      </c>
      <c r="BZ73" s="15">
        <f>'Agency North'!BZ73+'Agency South'!BZ73</f>
        <v>1217.4875739220704</v>
      </c>
      <c r="CA73" s="15">
        <f>'Agency North'!CA73+'Agency South'!CA73</f>
        <v>1216.4022049796972</v>
      </c>
      <c r="CB73" s="15">
        <f>'Agency North'!CB73+'Agency South'!CB73</f>
        <v>1198.3645589811695</v>
      </c>
      <c r="CC73" s="15">
        <f>'Agency North'!CC73+'Agency South'!CC73</f>
        <v>1341.5717487164252</v>
      </c>
      <c r="CD73" s="15">
        <f>'Agency North'!CD73+'Agency South'!CD73</f>
        <v>1356.7362780547378</v>
      </c>
      <c r="CE73" s="15">
        <f>'Agency North'!CE73+'Agency South'!CE73</f>
        <v>1315.246738027367</v>
      </c>
      <c r="CF73" s="15">
        <f>'Agency North'!CF73+'Agency South'!CF73</f>
        <v>1452.2835627102343</v>
      </c>
      <c r="CG73" s="96">
        <f>'Agency North'!CG73+'Agency South'!CG73</f>
        <v>1466.0105472846585</v>
      </c>
      <c r="CH73" s="15">
        <f>'Agency North'!CH73+'Agency South'!CH73</f>
        <v>517.38306338723874</v>
      </c>
      <c r="CI73" s="15">
        <f>'Agency North'!CI73+'Agency South'!CI73</f>
        <v>560.05716450865862</v>
      </c>
      <c r="CJ73" s="15">
        <f>'Agency North'!CJ73+'Agency South'!CJ73</f>
        <v>386.80056437226398</v>
      </c>
      <c r="CK73" s="15">
        <f>'Agency North'!CK73+'Agency South'!CK73</f>
        <v>413.98071673963659</v>
      </c>
      <c r="CL73" s="15">
        <f>'Agency North'!CL73+'Agency South'!CL73</f>
        <v>1448.0290555631059</v>
      </c>
      <c r="CM73" s="15">
        <f>'Agency North'!CM73+'Agency South'!CM73</f>
        <v>1445.3853213264003</v>
      </c>
      <c r="CN73" s="15">
        <f>'Agency North'!CN73+'Agency South'!CN73</f>
        <v>1422.7269258198714</v>
      </c>
      <c r="CO73" s="15">
        <f>'Agency North'!CO73+'Agency South'!CO73</f>
        <v>1591.9062973525399</v>
      </c>
      <c r="CP73" s="15">
        <f>'Agency North'!CP73+'Agency South'!CP73</f>
        <v>1609.3886525436524</v>
      </c>
      <c r="CQ73" s="15">
        <f>'Agency North'!CQ73+'Agency South'!CQ73</f>
        <v>1577.7743621204008</v>
      </c>
      <c r="CR73" s="15">
        <f>'Agency North'!CR73+'Agency South'!CR73</f>
        <v>1755.5652844054459</v>
      </c>
      <c r="CS73" s="96">
        <f>'Agency North'!CS73+'Agency South'!CS73</f>
        <v>1771.928363730065</v>
      </c>
    </row>
    <row r="74" spans="1:97" s="15" customFormat="1" x14ac:dyDescent="0.25">
      <c r="A74" s="15" t="s">
        <v>8</v>
      </c>
      <c r="B74" s="15">
        <f>'Agency North'!B74+'Agency South'!B74</f>
        <v>90</v>
      </c>
      <c r="C74" s="15">
        <f>'Agency North'!C74+'Agency South'!C74</f>
        <v>77</v>
      </c>
      <c r="D74" s="15">
        <f>'Agency North'!D74+'Agency South'!D74</f>
        <v>160</v>
      </c>
      <c r="E74" s="15">
        <f>'Agency North'!E74+'Agency South'!E74</f>
        <v>209</v>
      </c>
      <c r="F74" s="15">
        <f>'Agency North'!F74+'Agency South'!F74</f>
        <v>226</v>
      </c>
      <c r="G74" s="15">
        <f>'Agency North'!G74+'Agency South'!G74</f>
        <v>177</v>
      </c>
      <c r="H74" s="15">
        <f>'Agency North'!H74+'Agency South'!H74</f>
        <v>168</v>
      </c>
      <c r="I74" s="15">
        <f>'Agency North'!I74+'Agency South'!I74</f>
        <v>178</v>
      </c>
      <c r="J74" s="15">
        <f>'Agency North'!J74+'Agency South'!J74</f>
        <v>323</v>
      </c>
      <c r="K74" s="15">
        <f>'Agency North'!K74+'Agency South'!K74</f>
        <v>235</v>
      </c>
      <c r="L74" s="15">
        <f>'Agency North'!L74+'Agency South'!L74</f>
        <v>389</v>
      </c>
      <c r="M74" s="96">
        <f>'Agency North'!M74+'Agency South'!M74</f>
        <v>406</v>
      </c>
      <c r="N74" s="277">
        <f>'Agency North'!N74+'Agency South'!N74</f>
        <v>150.5</v>
      </c>
      <c r="O74" s="277">
        <f>'Agency North'!O74+'Agency South'!O74</f>
        <v>144</v>
      </c>
      <c r="P74" s="277">
        <f>'Agency North'!P74+'Agency South'!P74</f>
        <v>396</v>
      </c>
      <c r="Q74" s="277">
        <f>'Agency North'!Q74+'Agency South'!Q74</f>
        <v>269</v>
      </c>
      <c r="R74" s="277">
        <f>'Agency North'!R74+'Agency South'!R74</f>
        <v>183</v>
      </c>
      <c r="S74" s="277">
        <f>'Agency North'!S74+'Agency South'!S74</f>
        <v>172</v>
      </c>
      <c r="T74" s="277">
        <f>'Agency North'!T74+'Agency South'!T74</f>
        <v>165</v>
      </c>
      <c r="U74" s="277">
        <f>'Agency North'!U74+'Agency South'!U74</f>
        <v>226</v>
      </c>
      <c r="V74" s="15">
        <f>'Agency North'!V74+'Agency South'!V74</f>
        <v>609.58920000000012</v>
      </c>
      <c r="W74" s="15">
        <f>'Agency North'!W74+'Agency South'!W74</f>
        <v>511.83929999999998</v>
      </c>
      <c r="X74" s="15">
        <f>'Agency North'!X74+'Agency South'!X74</f>
        <v>634.45360000000005</v>
      </c>
      <c r="Y74" s="96">
        <f>'Agency North'!Y74+'Agency South'!Y74</f>
        <v>835.21551681280005</v>
      </c>
      <c r="Z74" s="15">
        <f>'Agency North'!Z74+'Agency South'!Z74</f>
        <v>319.04518877079857</v>
      </c>
      <c r="AA74" s="15">
        <f>'Agency North'!AA74+'Agency South'!AA74</f>
        <v>347.6500845187262</v>
      </c>
      <c r="AB74" s="15">
        <f>'Agency North'!AB74+'Agency South'!AB74</f>
        <v>834.56051556146758</v>
      </c>
      <c r="AC74" s="15">
        <f>'Agency North'!AC74+'Agency South'!AC74</f>
        <v>593.00178395629598</v>
      </c>
      <c r="AD74" s="15">
        <f>'Agency North'!AD74+'Agency South'!AD74</f>
        <v>427.84803135498413</v>
      </c>
      <c r="AE74" s="15">
        <f>'Agency North'!AE74+'Agency South'!AE74</f>
        <v>431.08981401210912</v>
      </c>
      <c r="AF74" s="15">
        <f>'Agency North'!AF74+'Agency South'!AF74</f>
        <v>530.15066168391002</v>
      </c>
      <c r="AG74" s="15">
        <f>'Agency North'!AG74+'Agency South'!AG74</f>
        <v>734.32606481026232</v>
      </c>
      <c r="AH74" s="15">
        <f>'Agency North'!AH74+'Agency South'!AH74</f>
        <v>907.45009876629183</v>
      </c>
      <c r="AI74" s="15">
        <f>'Agency North'!AI74+'Agency South'!AI74</f>
        <v>844.13554504095646</v>
      </c>
      <c r="AJ74" s="15">
        <f>'Agency North'!AJ74+'Agency South'!AJ74</f>
        <v>904.71718896034599</v>
      </c>
      <c r="AK74" s="96">
        <f>'Agency North'!AK74+'Agency South'!AK74</f>
        <v>980.9077526312285</v>
      </c>
      <c r="AL74" s="15">
        <f>'Agency North'!AL74+'Agency South'!AL74</f>
        <v>415.7107579923827</v>
      </c>
      <c r="AM74" s="15">
        <f>'Agency North'!AM74+'Agency South'!AM74</f>
        <v>420.09088457740745</v>
      </c>
      <c r="AN74" s="15">
        <f>'Agency North'!AN74+'Agency South'!AN74</f>
        <v>989.43256322121943</v>
      </c>
      <c r="AO74" s="15">
        <f>'Agency North'!AO74+'Agency South'!AO74</f>
        <v>751.05226854386183</v>
      </c>
      <c r="AP74" s="15">
        <f>'Agency North'!AP74+'Agency South'!AP74</f>
        <v>561.10545876235813</v>
      </c>
      <c r="AQ74" s="15">
        <f>'Agency North'!AQ74+'Agency South'!AQ74</f>
        <v>631.2663776666476</v>
      </c>
      <c r="AR74" s="15">
        <f>'Agency North'!AR74+'Agency South'!AR74</f>
        <v>800.46587258657678</v>
      </c>
      <c r="AS74" s="15">
        <f>'Agency North'!AS74+'Agency South'!AS74</f>
        <v>1088.2621456144113</v>
      </c>
      <c r="AT74" s="15">
        <f>'Agency North'!AT74+'Agency South'!AT74</f>
        <v>1205.5384587438225</v>
      </c>
      <c r="AU74" s="15">
        <f>'Agency North'!AU74+'Agency South'!AU74</f>
        <v>1131.1545213209765</v>
      </c>
      <c r="AV74" s="15">
        <f>'Agency North'!AV74+'Agency South'!AV74</f>
        <v>1208.0973979257788</v>
      </c>
      <c r="AW74" s="96">
        <f>'Agency North'!AW74+'Agency South'!AW74</f>
        <v>1309.2228002239565</v>
      </c>
      <c r="AX74" s="15">
        <f>'Agency North'!AX74+'Agency South'!AX74</f>
        <v>554.70491832642927</v>
      </c>
      <c r="AY74" s="15">
        <f>'Agency North'!AY74+'Agency South'!AY74</f>
        <v>558.09978677284857</v>
      </c>
      <c r="AZ74" s="15">
        <f>'Agency North'!AZ74+'Agency South'!AZ74</f>
        <v>1347.2002425077812</v>
      </c>
      <c r="BA74" s="15">
        <f>'Agency North'!BA74+'Agency South'!BA74</f>
        <v>969.85661207860846</v>
      </c>
      <c r="BB74" s="15">
        <f>'Agency North'!BB74+'Agency South'!BB74</f>
        <v>692.31332946424641</v>
      </c>
      <c r="BC74" s="15">
        <f>'Agency North'!BC74+'Agency South'!BC74</f>
        <v>828.1041495219763</v>
      </c>
      <c r="BD74" s="15">
        <f>'Agency North'!BD74+'Agency South'!BD74</f>
        <v>1091.0368208831826</v>
      </c>
      <c r="BE74" s="15">
        <f>'Agency North'!BE74+'Agency South'!BE74</f>
        <v>1467.5421919670298</v>
      </c>
      <c r="BF74" s="15">
        <f>'Agency North'!BF74+'Agency South'!BF74</f>
        <v>1585.1488546448022</v>
      </c>
      <c r="BG74" s="15">
        <f>'Agency North'!BG74+'Agency South'!BG74</f>
        <v>1496.1727915547399</v>
      </c>
      <c r="BH74" s="15">
        <f>'Agency North'!BH74+'Agency South'!BH74</f>
        <v>1587.7077747458893</v>
      </c>
      <c r="BI74" s="96">
        <f>'Agency North'!BI74+'Agency South'!BI74</f>
        <v>1711.8108235784707</v>
      </c>
      <c r="BJ74" s="15">
        <f>'Agency North'!BJ74+'Agency South'!BJ74</f>
        <v>683.96385103131161</v>
      </c>
      <c r="BK74" s="15">
        <f>'Agency North'!BK74+'Agency South'!BK74</f>
        <v>685.77363364728512</v>
      </c>
      <c r="BL74" s="15">
        <f>'Agency North'!BL74+'Agency South'!BL74</f>
        <v>1659.7457019904562</v>
      </c>
      <c r="BM74" s="15">
        <f>'Agency North'!BM74+'Agency South'!BM74</f>
        <v>1188.4910689606199</v>
      </c>
      <c r="BN74" s="15">
        <f>'Agency North'!BN74+'Agency South'!BN74</f>
        <v>852.22708297404301</v>
      </c>
      <c r="BO74" s="15">
        <f>'Agency North'!BO74+'Agency South'!BO74</f>
        <v>997.75151050937609</v>
      </c>
      <c r="BP74" s="15">
        <f>'Agency North'!BP74+'Agency South'!BP74</f>
        <v>1313.9691770495051</v>
      </c>
      <c r="BQ74" s="15">
        <f>'Agency North'!BQ74+'Agency South'!BQ74</f>
        <v>1755.0780082230899</v>
      </c>
      <c r="BR74" s="15">
        <f>'Agency North'!BR74+'Agency South'!BR74</f>
        <v>1883.8565235172432</v>
      </c>
      <c r="BS74" s="15">
        <f>'Agency North'!BS74+'Agency South'!BS74</f>
        <v>1763.7904803993247</v>
      </c>
      <c r="BT74" s="15">
        <f>'Agency North'!BT74+'Agency South'!BT74</f>
        <v>1857.6116631041175</v>
      </c>
      <c r="BU74" s="96">
        <f>'Agency North'!BU74+'Agency South'!BU74</f>
        <v>1981.5739868284345</v>
      </c>
      <c r="BV74" s="15">
        <f>'Agency North'!BV74+'Agency South'!BV74</f>
        <v>788.08416022276538</v>
      </c>
      <c r="BW74" s="15">
        <f>'Agency North'!BW74+'Agency South'!BW74</f>
        <v>783.81951740145712</v>
      </c>
      <c r="BX74" s="15">
        <f>'Agency North'!BX74+'Agency South'!BX74</f>
        <v>1876.4574340247236</v>
      </c>
      <c r="BY74" s="15">
        <f>'Agency North'!BY74+'Agency South'!BY74</f>
        <v>1345.0882749603404</v>
      </c>
      <c r="BZ74" s="15">
        <f>'Agency North'!BZ74+'Agency South'!BZ74</f>
        <v>968.05607064227752</v>
      </c>
      <c r="CA74" s="15">
        <f>'Agency North'!CA74+'Agency South'!CA74</f>
        <v>1167.8729700887457</v>
      </c>
      <c r="CB74" s="15">
        <f>'Agency North'!CB74+'Agency South'!CB74</f>
        <v>1550.3030628454956</v>
      </c>
      <c r="CC74" s="15">
        <f>'Agency North'!CC74+'Agency South'!CC74</f>
        <v>2100.7483843219825</v>
      </c>
      <c r="CD74" s="15">
        <f>'Agency North'!CD74+'Agency South'!CD74</f>
        <v>2264.0576027461866</v>
      </c>
      <c r="CE74" s="15">
        <f>'Agency North'!CE74+'Agency South'!CE74</f>
        <v>2129.7978516474159</v>
      </c>
      <c r="CF74" s="15">
        <f>'Agency North'!CF74+'Agency South'!CF74</f>
        <v>2263.7945257582405</v>
      </c>
      <c r="CG74" s="96">
        <f>'Agency North'!CG74+'Agency South'!CG74</f>
        <v>2422.4794150228608</v>
      </c>
      <c r="CH74" s="15">
        <f>'Agency North'!CH74+'Agency South'!CH74</f>
        <v>935.97495845530693</v>
      </c>
      <c r="CI74" s="15">
        <f>'Agency North'!CI74+'Agency South'!CI74</f>
        <v>934.59536830175057</v>
      </c>
      <c r="CJ74" s="15">
        <f>'Agency North'!CJ74+'Agency South'!CJ74</f>
        <v>2243.0260111760863</v>
      </c>
      <c r="CK74" s="15">
        <f>'Agency North'!CK74+'Agency South'!CK74</f>
        <v>1605.764671743204</v>
      </c>
      <c r="CL74" s="15">
        <f>'Agency North'!CL74+'Agency South'!CL74</f>
        <v>1153.0432140561461</v>
      </c>
      <c r="CM74" s="15">
        <f>'Agency North'!CM74+'Agency South'!CM74</f>
        <v>1388.1134927480912</v>
      </c>
      <c r="CN74" s="15">
        <f>'Agency North'!CN74+'Agency South'!CN74</f>
        <v>1841.6980748578881</v>
      </c>
      <c r="CO74" s="15">
        <f>'Agency North'!CO74+'Agency South'!CO74</f>
        <v>2494.7398521988416</v>
      </c>
      <c r="CP74" s="15">
        <f>'Agency North'!CP74+'Agency South'!CP74</f>
        <v>2687.083282348668</v>
      </c>
      <c r="CQ74" s="15">
        <f>'Agency North'!CQ74+'Agency South'!CQ74</f>
        <v>2553.9688964253128</v>
      </c>
      <c r="CR74" s="15">
        <f>'Agency North'!CR74+'Agency South'!CR74</f>
        <v>2737.4772358105402</v>
      </c>
      <c r="CS74" s="96">
        <f>'Agency North'!CS74+'Agency South'!CS74</f>
        <v>2928.7169239473556</v>
      </c>
    </row>
    <row r="75" spans="1:97" s="15" customFormat="1" x14ac:dyDescent="0.25">
      <c r="A75" s="15" t="s">
        <v>1</v>
      </c>
      <c r="B75" s="15">
        <f>'Agency North'!B75+'Agency South'!B75</f>
        <v>63</v>
      </c>
      <c r="C75" s="15">
        <f>'Agency North'!C75+'Agency South'!C75</f>
        <v>70</v>
      </c>
      <c r="D75" s="15">
        <f>'Agency North'!D75+'Agency South'!D75</f>
        <v>101</v>
      </c>
      <c r="E75" s="15">
        <f>'Agency North'!E75+'Agency South'!E75</f>
        <v>154</v>
      </c>
      <c r="F75" s="15">
        <f>'Agency North'!F75+'Agency South'!F75</f>
        <v>169</v>
      </c>
      <c r="G75" s="15">
        <f>'Agency North'!G75+'Agency South'!G75</f>
        <v>172.5</v>
      </c>
      <c r="H75" s="15">
        <f>'Agency North'!H75+'Agency South'!H75</f>
        <v>204</v>
      </c>
      <c r="I75" s="15">
        <f>'Agency North'!I75+'Agency South'!I75</f>
        <v>152</v>
      </c>
      <c r="J75" s="15">
        <f>'Agency North'!J75+'Agency South'!J75</f>
        <v>302</v>
      </c>
      <c r="K75" s="15">
        <f>'Agency North'!K75+'Agency South'!K75</f>
        <v>231</v>
      </c>
      <c r="L75" s="15">
        <f>'Agency North'!L75+'Agency South'!L75</f>
        <v>455</v>
      </c>
      <c r="M75" s="96">
        <f>'Agency North'!M75+'Agency South'!M75</f>
        <v>450</v>
      </c>
      <c r="N75" s="277">
        <f>'Agency North'!N75+'Agency South'!N75</f>
        <v>116</v>
      </c>
      <c r="O75" s="277">
        <f>'Agency North'!O75+'Agency South'!O75</f>
        <v>139</v>
      </c>
      <c r="P75" s="277">
        <f>'Agency North'!P75+'Agency South'!P75</f>
        <v>298</v>
      </c>
      <c r="Q75" s="277">
        <f>'Agency North'!Q75+'Agency South'!Q75</f>
        <v>217</v>
      </c>
      <c r="R75" s="277">
        <f>'Agency North'!R75+'Agency South'!R75</f>
        <v>266</v>
      </c>
      <c r="S75" s="277">
        <f>'Agency North'!S75+'Agency South'!S75</f>
        <v>396</v>
      </c>
      <c r="T75" s="277">
        <f>'Agency North'!T75+'Agency South'!T75</f>
        <v>225</v>
      </c>
      <c r="U75" s="277">
        <f>'Agency North'!U75+'Agency South'!U75</f>
        <v>206.5</v>
      </c>
      <c r="V75" s="15">
        <f>'Agency North'!V75+'Agency South'!V75</f>
        <v>425.76690000000002</v>
      </c>
      <c r="W75" s="15">
        <f>'Agency North'!W75+'Agency South'!W75</f>
        <v>372.86969999999997</v>
      </c>
      <c r="X75" s="15">
        <f>'Agency North'!X75+'Agency South'!X75</f>
        <v>505.91999999999996</v>
      </c>
      <c r="Y75" s="96">
        <f>'Agency North'!Y75+'Agency South'!Y75</f>
        <v>906.28320000000008</v>
      </c>
      <c r="Z75" s="15">
        <f>'Agency North'!Z75+'Agency South'!Z75</f>
        <v>340.75325925925927</v>
      </c>
      <c r="AA75" s="15">
        <f>'Agency North'!AA75+'Agency South'!AA75</f>
        <v>442.67354545454549</v>
      </c>
      <c r="AB75" s="15">
        <f>'Agency North'!AB75+'Agency South'!AB75</f>
        <v>981.86716228974547</v>
      </c>
      <c r="AC75" s="15">
        <f>'Agency North'!AC75+'Agency South'!AC75</f>
        <v>1008.3270839204595</v>
      </c>
      <c r="AD75" s="15">
        <f>'Agency North'!AD75+'Agency South'!AD75</f>
        <v>1114.8458387606486</v>
      </c>
      <c r="AE75" s="15">
        <f>'Agency North'!AE75+'Agency South'!AE75</f>
        <v>1180.7413233683819</v>
      </c>
      <c r="AF75" s="15">
        <f>'Agency North'!AF75+'Agency South'!AF75</f>
        <v>940.05823359901819</v>
      </c>
      <c r="AG75" s="15">
        <f>'Agency North'!AG75+'Agency South'!AG75</f>
        <v>848.141702433565</v>
      </c>
      <c r="AH75" s="15">
        <f>'Agency North'!AH75+'Agency South'!AH75</f>
        <v>876.87114571655343</v>
      </c>
      <c r="AI75" s="15">
        <f>'Agency North'!AI75+'Agency South'!AI75</f>
        <v>804.36454499573506</v>
      </c>
      <c r="AJ75" s="15">
        <f>'Agency North'!AJ75+'Agency South'!AJ75</f>
        <v>881.39228398380374</v>
      </c>
      <c r="AK75" s="96">
        <f>'Agency North'!AK75+'Agency South'!AK75</f>
        <v>1070.3641373770301</v>
      </c>
      <c r="AL75" s="15">
        <f>'Agency North'!AL75+'Agency South'!AL75</f>
        <v>500.66947702871937</v>
      </c>
      <c r="AM75" s="15">
        <f>'Agency North'!AM75+'Agency South'!AM75</f>
        <v>595.36050358832222</v>
      </c>
      <c r="AN75" s="15">
        <f>'Agency North'!AN75+'Agency South'!AN75</f>
        <v>1259.7173109473674</v>
      </c>
      <c r="AO75" s="15">
        <f>'Agency North'!AO75+'Agency South'!AO75</f>
        <v>1202.1200146924812</v>
      </c>
      <c r="AP75" s="15">
        <f>'Agency North'!AP75+'Agency South'!AP75</f>
        <v>1308.2414818629609</v>
      </c>
      <c r="AQ75" s="15">
        <f>'Agency North'!AQ75+'Agency South'!AQ75</f>
        <v>1412.6078220630811</v>
      </c>
      <c r="AR75" s="15">
        <f>'Agency North'!AR75+'Agency South'!AR75</f>
        <v>1163.2933233324447</v>
      </c>
      <c r="AS75" s="15">
        <f>'Agency North'!AS75+'Agency South'!AS75</f>
        <v>1057.2489290984527</v>
      </c>
      <c r="AT75" s="15">
        <f>'Agency North'!AT75+'Agency South'!AT75</f>
        <v>1169.5868629248985</v>
      </c>
      <c r="AU75" s="15">
        <f>'Agency North'!AU75+'Agency South'!AU75</f>
        <v>1112.0770860371981</v>
      </c>
      <c r="AV75" s="15">
        <f>'Agency North'!AV75+'Agency South'!AV75</f>
        <v>1228.9136931830628</v>
      </c>
      <c r="AW75" s="96">
        <f>'Agency North'!AW75+'Agency South'!AW75</f>
        <v>1374.8228288468435</v>
      </c>
      <c r="AX75" s="15">
        <f>'Agency North'!AX75+'Agency South'!AX75</f>
        <v>650.21866914804878</v>
      </c>
      <c r="AY75" s="15">
        <f>'Agency North'!AY75+'Agency South'!AY75</f>
        <v>763.4158501909717</v>
      </c>
      <c r="AZ75" s="15">
        <f>'Agency North'!AZ75+'Agency South'!AZ75</f>
        <v>1628.8486636637745</v>
      </c>
      <c r="BA75" s="15">
        <f>'Agency North'!BA75+'Agency South'!BA75</f>
        <v>1505.6385373394237</v>
      </c>
      <c r="BB75" s="15">
        <f>'Agency North'!BB75+'Agency South'!BB75</f>
        <v>1643.7705524051555</v>
      </c>
      <c r="BC75" s="15">
        <f>'Agency North'!BC75+'Agency South'!BC75</f>
        <v>1757.5760325167014</v>
      </c>
      <c r="BD75" s="15">
        <f>'Agency North'!BD75+'Agency South'!BD75</f>
        <v>1442.5682645362144</v>
      </c>
      <c r="BE75" s="15">
        <f>'Agency North'!BE75+'Agency South'!BE75</f>
        <v>1319.4364888285127</v>
      </c>
      <c r="BF75" s="15">
        <f>'Agency North'!BF75+'Agency South'!BF75</f>
        <v>1516.5118021805565</v>
      </c>
      <c r="BG75" s="15">
        <f>'Agency North'!BG75+'Agency South'!BG75</f>
        <v>1531.9318933903241</v>
      </c>
      <c r="BH75" s="15">
        <f>'Agency North'!BH75+'Agency South'!BH75</f>
        <v>1717.5716773837439</v>
      </c>
      <c r="BI75" s="96">
        <f>'Agency North'!BI75+'Agency South'!BI75</f>
        <v>1933.2113448805949</v>
      </c>
      <c r="BJ75" s="15">
        <f>'Agency North'!BJ75+'Agency South'!BJ75</f>
        <v>882.22808990140538</v>
      </c>
      <c r="BK75" s="15">
        <f>'Agency North'!BK75+'Agency South'!BK75</f>
        <v>1027.8283857025331</v>
      </c>
      <c r="BL75" s="15">
        <f>'Agency North'!BL75+'Agency South'!BL75</f>
        <v>2151.123612518184</v>
      </c>
      <c r="BM75" s="15">
        <f>'Agency North'!BM75+'Agency South'!BM75</f>
        <v>2055.9860067093095</v>
      </c>
      <c r="BN75" s="15">
        <f>'Agency North'!BN75+'Agency South'!BN75</f>
        <v>2229.9789981558861</v>
      </c>
      <c r="BO75" s="15">
        <f>'Agency North'!BO75+'Agency South'!BO75</f>
        <v>2355.3722071472903</v>
      </c>
      <c r="BP75" s="15">
        <f>'Agency North'!BP75+'Agency South'!BP75</f>
        <v>1925.9852668513954</v>
      </c>
      <c r="BQ75" s="15">
        <f>'Agency North'!BQ75+'Agency South'!BQ75</f>
        <v>1746.4902361235318</v>
      </c>
      <c r="BR75" s="15">
        <f>'Agency North'!BR75+'Agency South'!BR75</f>
        <v>1954.9884384341856</v>
      </c>
      <c r="BS75" s="15">
        <f>'Agency North'!BS75+'Agency South'!BS75</f>
        <v>1911.2808243423528</v>
      </c>
      <c r="BT75" s="15">
        <f>'Agency North'!BT75+'Agency South'!BT75</f>
        <v>2109.3047339127475</v>
      </c>
      <c r="BU75" s="96">
        <f>'Agency North'!BU75+'Agency South'!BU75</f>
        <v>2353.3471545206289</v>
      </c>
      <c r="BV75" s="15">
        <f>'Agency North'!BV75+'Agency South'!BV75</f>
        <v>1079.3274918316556</v>
      </c>
      <c r="BW75" s="15">
        <f>'Agency North'!BW75+'Agency South'!BW75</f>
        <v>1244.986067137128</v>
      </c>
      <c r="BX75" s="15">
        <f>'Agency North'!BX75+'Agency South'!BX75</f>
        <v>2586.0426148272645</v>
      </c>
      <c r="BY75" s="15">
        <f>'Agency North'!BY75+'Agency South'!BY75</f>
        <v>2449.1022125927338</v>
      </c>
      <c r="BZ75" s="15">
        <f>'Agency North'!BZ75+'Agency South'!BZ75</f>
        <v>2630.5000300192478</v>
      </c>
      <c r="CA75" s="15">
        <f>'Agency North'!CA75+'Agency South'!CA75</f>
        <v>2762.8788194628469</v>
      </c>
      <c r="CB75" s="15">
        <f>'Agency North'!CB75+'Agency South'!CB75</f>
        <v>2257.2646610390625</v>
      </c>
      <c r="CC75" s="15">
        <f>'Agency North'!CC75+'Agency South'!CC75</f>
        <v>2060.2138034677428</v>
      </c>
      <c r="CD75" s="15">
        <f>'Agency North'!CD75+'Agency South'!CD75</f>
        <v>2320.9561291110422</v>
      </c>
      <c r="CE75" s="15">
        <f>'Agency North'!CE75+'Agency South'!CE75</f>
        <v>2291.371841147843</v>
      </c>
      <c r="CF75" s="15">
        <f>'Agency North'!CF75+'Agency South'!CF75</f>
        <v>2556.9341867430344</v>
      </c>
      <c r="CG75" s="96">
        <f>'Agency North'!CG75+'Agency South'!CG75</f>
        <v>2879.070759421099</v>
      </c>
      <c r="CH75" s="15">
        <f>'Agency North'!CH75+'Agency South'!CH75</f>
        <v>1284.8798720436007</v>
      </c>
      <c r="CI75" s="15">
        <f>'Agency North'!CI75+'Agency South'!CI75</f>
        <v>1483.9454342506019</v>
      </c>
      <c r="CJ75" s="15">
        <f>'Agency North'!CJ75+'Agency South'!CJ75</f>
        <v>3090.3724058024218</v>
      </c>
      <c r="CK75" s="15">
        <f>'Agency North'!CK75+'Agency South'!CK75</f>
        <v>2939.155547938381</v>
      </c>
      <c r="CL75" s="15">
        <f>'Agency North'!CL75+'Agency South'!CL75</f>
        <v>3168.5125532920993</v>
      </c>
      <c r="CM75" s="15">
        <f>'Agency North'!CM75+'Agency South'!CM75</f>
        <v>3336.7747386562532</v>
      </c>
      <c r="CN75" s="15">
        <f>'Agency North'!CN75+'Agency South'!CN75</f>
        <v>2727.7177801841522</v>
      </c>
      <c r="CO75" s="15">
        <f>'Agency North'!CO75+'Agency South'!CO75</f>
        <v>2490.7505503557027</v>
      </c>
      <c r="CP75" s="15">
        <f>'Agency North'!CP75+'Agency South'!CP75</f>
        <v>2805.4920084759315</v>
      </c>
      <c r="CQ75" s="15">
        <f>'Agency North'!CQ75+'Agency South'!CQ75</f>
        <v>2793.3438561676662</v>
      </c>
      <c r="CR75" s="15">
        <f>'Agency North'!CR75+'Agency South'!CR75</f>
        <v>3141.6303522486014</v>
      </c>
      <c r="CS75" s="96">
        <f>'Agency North'!CS75+'Agency South'!CS75</f>
        <v>3536.2448211774663</v>
      </c>
    </row>
    <row r="76" spans="1:97" s="15" customFormat="1" x14ac:dyDescent="0.25">
      <c r="A76" s="15" t="s">
        <v>2</v>
      </c>
      <c r="B76" s="15">
        <f>'Agency North'!B76+'Agency South'!B76</f>
        <v>26</v>
      </c>
      <c r="C76" s="15">
        <f>'Agency North'!C76+'Agency South'!C76</f>
        <v>20</v>
      </c>
      <c r="D76" s="15">
        <f>'Agency North'!D76+'Agency South'!D76</f>
        <v>26</v>
      </c>
      <c r="E76" s="15">
        <f>'Agency North'!E76+'Agency South'!E76</f>
        <v>21</v>
      </c>
      <c r="F76" s="15">
        <f>'Agency North'!F76+'Agency South'!F76</f>
        <v>43</v>
      </c>
      <c r="G76" s="15">
        <f>'Agency North'!G76+'Agency South'!G76</f>
        <v>48.5</v>
      </c>
      <c r="H76" s="15">
        <f>'Agency North'!H76+'Agency South'!H76</f>
        <v>53</v>
      </c>
      <c r="I76" s="15">
        <f>'Agency North'!I76+'Agency South'!I76</f>
        <v>60.5</v>
      </c>
      <c r="J76" s="15">
        <f>'Agency North'!J76+'Agency South'!J76</f>
        <v>140</v>
      </c>
      <c r="K76" s="15">
        <f>'Agency North'!K76+'Agency South'!K76</f>
        <v>89.5</v>
      </c>
      <c r="L76" s="15">
        <f>'Agency North'!L76+'Agency South'!L76</f>
        <v>250</v>
      </c>
      <c r="M76" s="96">
        <f>'Agency North'!M76+'Agency South'!M76</f>
        <v>281.5</v>
      </c>
      <c r="N76" s="277">
        <f>'Agency North'!N76+'Agency South'!N76</f>
        <v>89</v>
      </c>
      <c r="O76" s="277">
        <f>'Agency North'!O76+'Agency South'!O76</f>
        <v>76</v>
      </c>
      <c r="P76" s="277">
        <f>'Agency North'!P76+'Agency South'!P76</f>
        <v>184</v>
      </c>
      <c r="Q76" s="277">
        <f>'Agency North'!Q76+'Agency South'!Q76</f>
        <v>113</v>
      </c>
      <c r="R76" s="277">
        <f>'Agency North'!R76+'Agency South'!R76</f>
        <v>143</v>
      </c>
      <c r="S76" s="277">
        <f>'Agency North'!S76+'Agency South'!S76</f>
        <v>271</v>
      </c>
      <c r="T76" s="277">
        <f>'Agency North'!T76+'Agency South'!T76</f>
        <v>157</v>
      </c>
      <c r="U76" s="277">
        <f>'Agency North'!U76+'Agency South'!U76</f>
        <v>186</v>
      </c>
      <c r="V76" s="15">
        <f>'Agency North'!V76+'Agency South'!V76</f>
        <v>312.52019999999999</v>
      </c>
      <c r="W76" s="15">
        <f>'Agency North'!W76+'Agency South'!W76</f>
        <v>283.85857999999996</v>
      </c>
      <c r="X76" s="15">
        <f>'Agency North'!X76+'Agency South'!X76</f>
        <v>371.60820000000001</v>
      </c>
      <c r="Y76" s="96">
        <f>'Agency North'!Y76+'Agency South'!Y76</f>
        <v>486.14670000000001</v>
      </c>
      <c r="Z76" s="15">
        <f>'Agency North'!Z76+'Agency South'!Z76</f>
        <v>186.00800000000001</v>
      </c>
      <c r="AA76" s="15">
        <f>'Agency North'!AA76+'Agency South'!AA76</f>
        <v>167.62666666666667</v>
      </c>
      <c r="AB76" s="15">
        <f>'Agency North'!AB76+'Agency South'!AB76</f>
        <v>357.24506666666662</v>
      </c>
      <c r="AC76" s="15">
        <f>'Agency North'!AC76+'Agency South'!AC76</f>
        <v>338.65483999999992</v>
      </c>
      <c r="AD76" s="15">
        <f>'Agency North'!AD76+'Agency South'!AD76</f>
        <v>409.51540800000004</v>
      </c>
      <c r="AE76" s="15">
        <f>'Agency North'!AE76+'Agency South'!AE76</f>
        <v>484.80743780160003</v>
      </c>
      <c r="AF76" s="15">
        <f>'Agency North'!AF76+'Agency South'!AF76</f>
        <v>484.12255842826562</v>
      </c>
      <c r="AG76" s="15">
        <f>'Agency North'!AG76+'Agency South'!AG76</f>
        <v>612.2820756720705</v>
      </c>
      <c r="AH76" s="15">
        <f>'Agency North'!AH76+'Agency South'!AH76</f>
        <v>771.04244721663213</v>
      </c>
      <c r="AI76" s="15">
        <f>'Agency North'!AI76+'Agency South'!AI76</f>
        <v>786.92456543688149</v>
      </c>
      <c r="AJ76" s="15">
        <f>'Agency North'!AJ76+'Agency South'!AJ76</f>
        <v>930.36427285207606</v>
      </c>
      <c r="AK76" s="96">
        <f>'Agency North'!AK76+'Agency South'!AK76</f>
        <v>1066.4960076602356</v>
      </c>
      <c r="AL76" s="15">
        <f>'Agency North'!AL76+'Agency South'!AL76</f>
        <v>402.26362046096972</v>
      </c>
      <c r="AM76" s="15">
        <f>'Agency North'!AM76+'Agency South'!AM76</f>
        <v>333.10256039562591</v>
      </c>
      <c r="AN76" s="15">
        <f>'Agency North'!AN76+'Agency South'!AN76</f>
        <v>673.91014410683738</v>
      </c>
      <c r="AO76" s="15">
        <f>'Agency North'!AO76+'Agency South'!AO76</f>
        <v>639.89968113837472</v>
      </c>
      <c r="AP76" s="15">
        <f>'Agency North'!AP76+'Agency South'!AP76</f>
        <v>712.0139270623979</v>
      </c>
      <c r="AQ76" s="15">
        <f>'Agency North'!AQ76+'Agency South'!AQ76</f>
        <v>775.91844069795479</v>
      </c>
      <c r="AR76" s="15">
        <f>'Agency North'!AR76+'Agency South'!AR76</f>
        <v>707.46529241017902</v>
      </c>
      <c r="AS76" s="15">
        <f>'Agency North'!AS76+'Agency South'!AS76</f>
        <v>864.07051596562201</v>
      </c>
      <c r="AT76" s="15">
        <f>'Agency North'!AT76+'Agency South'!AT76</f>
        <v>1044.9080328935333</v>
      </c>
      <c r="AU76" s="15">
        <f>'Agency North'!AU76+'Agency South'!AU76</f>
        <v>997.37457032663201</v>
      </c>
      <c r="AV76" s="15">
        <f>'Agency North'!AV76+'Agency South'!AV76</f>
        <v>1105.6370198023792</v>
      </c>
      <c r="AW76" s="96">
        <f>'Agency North'!AW76+'Agency South'!AW76</f>
        <v>1215.726577575691</v>
      </c>
      <c r="AX76" s="15">
        <f>'Agency North'!AX76+'Agency South'!AX76</f>
        <v>531.48257702038734</v>
      </c>
      <c r="AY76" s="15">
        <f>'Agency North'!AY76+'Agency South'!AY76</f>
        <v>441.23201462211296</v>
      </c>
      <c r="AZ76" s="15">
        <f>'Agency North'!AZ76+'Agency South'!AZ76</f>
        <v>943.26134755420821</v>
      </c>
      <c r="BA76" s="15">
        <f>'Agency North'!BA76+'Agency South'!BA76</f>
        <v>881.18493276106005</v>
      </c>
      <c r="BB76" s="15">
        <f>'Agency North'!BB76+'Agency South'!BB76</f>
        <v>1020.7450394084983</v>
      </c>
      <c r="BC76" s="15">
        <f>'Agency North'!BC76+'Agency South'!BC76</f>
        <v>1099.5237303264321</v>
      </c>
      <c r="BD76" s="15">
        <f>'Agency North'!BD76+'Agency South'!BD76</f>
        <v>1012.8174728505451</v>
      </c>
      <c r="BE76" s="15">
        <f>'Agency North'!BE76+'Agency South'!BE76</f>
        <v>1232.3282941749585</v>
      </c>
      <c r="BF76" s="15">
        <f>'Agency North'!BF76+'Agency South'!BF76</f>
        <v>1462.5529962681173</v>
      </c>
      <c r="BG76" s="15">
        <f>'Agency North'!BG76+'Agency South'!BG76</f>
        <v>1365.2778943478347</v>
      </c>
      <c r="BH76" s="15">
        <f>'Agency North'!BH76+'Agency South'!BH76</f>
        <v>1492.9309626015124</v>
      </c>
      <c r="BI76" s="96">
        <f>'Agency North'!BI76+'Agency South'!BI76</f>
        <v>1598.4560435132646</v>
      </c>
      <c r="BJ76" s="15">
        <f>'Agency North'!BJ76+'Agency South'!BJ76</f>
        <v>664.2078909252923</v>
      </c>
      <c r="BK76" s="15">
        <f>'Agency North'!BK76+'Agency South'!BK76</f>
        <v>545.197748850278</v>
      </c>
      <c r="BL76" s="15">
        <f>'Agency North'!BL76+'Agency South'!BL76</f>
        <v>1156.4870852802496</v>
      </c>
      <c r="BM76" s="15">
        <f>'Agency North'!BM76+'Agency South'!BM76</f>
        <v>1107.6108653102183</v>
      </c>
      <c r="BN76" s="15">
        <f>'Agency North'!BN76+'Agency South'!BN76</f>
        <v>1270.8118330304137</v>
      </c>
      <c r="BO76" s="15">
        <f>'Agency North'!BO76+'Agency South'!BO76</f>
        <v>1356.5120065263109</v>
      </c>
      <c r="BP76" s="15">
        <f>'Agency North'!BP76+'Agency South'!BP76</f>
        <v>1297.8978979387425</v>
      </c>
      <c r="BQ76" s="15">
        <f>'Agency North'!BQ76+'Agency South'!BQ76</f>
        <v>1576.1089508154394</v>
      </c>
      <c r="BR76" s="15">
        <f>'Agency North'!BR76+'Agency South'!BR76</f>
        <v>1877.2789700992416</v>
      </c>
      <c r="BS76" s="15">
        <f>'Agency North'!BS76+'Agency South'!BS76</f>
        <v>1765.7682404238697</v>
      </c>
      <c r="BT76" s="15">
        <f>'Agency North'!BT76+'Agency South'!BT76</f>
        <v>1904.1537952441281</v>
      </c>
      <c r="BU76" s="96">
        <f>'Agency North'!BU76+'Agency South'!BU76</f>
        <v>2044.300993098042</v>
      </c>
      <c r="BV76" s="15">
        <f>'Agency North'!BV76+'Agency South'!BV76</f>
        <v>851.14097733218284</v>
      </c>
      <c r="BW76" s="15">
        <f>'Agency North'!BW76+'Agency South'!BW76</f>
        <v>687.42805836160233</v>
      </c>
      <c r="BX76" s="15">
        <f>'Agency North'!BX76+'Agency South'!BX76</f>
        <v>1455.4828643671312</v>
      </c>
      <c r="BY76" s="15">
        <f>'Agency North'!BY76+'Agency South'!BY76</f>
        <v>1393.1651574269504</v>
      </c>
      <c r="BZ76" s="15">
        <f>'Agency North'!BZ76+'Agency South'!BZ76</f>
        <v>1564.4516243141748</v>
      </c>
      <c r="CA76" s="15">
        <f>'Agency North'!CA76+'Agency South'!CA76</f>
        <v>1650.3129658092507</v>
      </c>
      <c r="CB76" s="15">
        <f>'Agency North'!CB76+'Agency South'!CB76</f>
        <v>1557.9444447888777</v>
      </c>
      <c r="CC76" s="15">
        <f>'Agency North'!CC76+'Agency South'!CC76</f>
        <v>1904.3534839760539</v>
      </c>
      <c r="CD76" s="15">
        <f>'Agency North'!CD76+'Agency South'!CD76</f>
        <v>2249.5913586492134</v>
      </c>
      <c r="CE76" s="15">
        <f>'Agency North'!CE76+'Agency South'!CE76</f>
        <v>2097.0669556582116</v>
      </c>
      <c r="CF76" s="15">
        <f>'Agency North'!CF76+'Agency South'!CF76</f>
        <v>2257.5941883791461</v>
      </c>
      <c r="CG76" s="96">
        <f>'Agency North'!CG76+'Agency South'!CG76</f>
        <v>2398.7072207489477</v>
      </c>
      <c r="CH76" s="15">
        <f>'Agency North'!CH76+'Agency South'!CH76</f>
        <v>962.24495592872472</v>
      </c>
      <c r="CI76" s="15">
        <f>'Agency North'!CI76+'Agency South'!CI76</f>
        <v>773.60897658817601</v>
      </c>
      <c r="CJ76" s="15">
        <f>'Agency North'!CJ76+'Agency South'!CJ76</f>
        <v>1639.8718390167564</v>
      </c>
      <c r="CK76" s="15">
        <f>'Agency North'!CK76+'Agency South'!CK76</f>
        <v>1581.4925903259759</v>
      </c>
      <c r="CL76" s="15">
        <f>'Agency North'!CL76+'Agency South'!CL76</f>
        <v>1788.7564414364829</v>
      </c>
      <c r="CM76" s="15">
        <f>'Agency North'!CM76+'Agency South'!CM76</f>
        <v>1900.8743746349055</v>
      </c>
      <c r="CN76" s="15">
        <f>'Agency North'!CN76+'Agency South'!CN76</f>
        <v>1818.132695708407</v>
      </c>
      <c r="CO76" s="15">
        <f>'Agency North'!CO76+'Agency South'!CO76</f>
        <v>2229.0973520931238</v>
      </c>
      <c r="CP76" s="15">
        <f>'Agency North'!CP76+'Agency South'!CP76</f>
        <v>2639.42293013581</v>
      </c>
      <c r="CQ76" s="15">
        <f>'Agency North'!CQ76+'Agency South'!CQ76</f>
        <v>2506.0466978187005</v>
      </c>
      <c r="CR76" s="15">
        <f>'Agency North'!CR76+'Agency South'!CR76</f>
        <v>2725.8971285791977</v>
      </c>
      <c r="CS76" s="96">
        <f>'Agency North'!CS76+'Agency South'!CS76</f>
        <v>2905.8986628103821</v>
      </c>
    </row>
    <row r="77" spans="1:97" s="16" customFormat="1" x14ac:dyDescent="0.25">
      <c r="A77" s="16" t="s">
        <v>3</v>
      </c>
      <c r="B77" s="16">
        <f>'Agency North'!B77+'Agency South'!B77</f>
        <v>693</v>
      </c>
      <c r="C77" s="16">
        <f>'Agency North'!C77+'Agency South'!C77</f>
        <v>591</v>
      </c>
      <c r="D77" s="16">
        <f>'Agency North'!D77+'Agency South'!D77</f>
        <v>960</v>
      </c>
      <c r="E77" s="16">
        <f>'Agency North'!E77+'Agency South'!E77</f>
        <v>1131</v>
      </c>
      <c r="F77" s="16">
        <f>'Agency North'!F77+'Agency South'!F77</f>
        <v>1144</v>
      </c>
      <c r="G77" s="16">
        <f>'Agency North'!G77+'Agency South'!G77</f>
        <v>1358</v>
      </c>
      <c r="H77" s="16">
        <f>'Agency North'!H77+'Agency South'!H77</f>
        <v>1465</v>
      </c>
      <c r="I77" s="16">
        <f>'Agency North'!I77+'Agency South'!I77</f>
        <v>1053</v>
      </c>
      <c r="J77" s="16">
        <f>'Agency North'!J77+'Agency South'!J77</f>
        <v>2003</v>
      </c>
      <c r="K77" s="16">
        <f>'Agency North'!K77+'Agency South'!K77</f>
        <v>1541</v>
      </c>
      <c r="L77" s="16">
        <f>'Agency North'!L77+'Agency South'!L77</f>
        <v>2588</v>
      </c>
      <c r="M77" s="97">
        <f>'Agency North'!M77+'Agency South'!M77</f>
        <v>2937</v>
      </c>
      <c r="N77" s="281">
        <f>'Agency North'!N77+'Agency South'!N77</f>
        <v>800</v>
      </c>
      <c r="O77" s="281">
        <f>'Agency North'!O77+'Agency South'!O77</f>
        <v>805</v>
      </c>
      <c r="P77" s="281">
        <f>'Agency North'!P77+'Agency South'!P77</f>
        <v>1910</v>
      </c>
      <c r="Q77" s="281">
        <f>'Agency North'!Q77+'Agency South'!Q77</f>
        <v>1480</v>
      </c>
      <c r="R77" s="281">
        <f>'Agency North'!R77+'Agency South'!R77</f>
        <v>1605</v>
      </c>
      <c r="S77" s="281">
        <f>'Agency North'!S77+'Agency South'!S77</f>
        <v>2754</v>
      </c>
      <c r="T77" s="281">
        <f>'Agency North'!T77+'Agency South'!T77</f>
        <v>1769</v>
      </c>
      <c r="U77" s="281">
        <f>'Agency North'!U77+'Agency South'!U77</f>
        <v>1988.5</v>
      </c>
      <c r="V77" s="16">
        <f>'Agency North'!V77+'Agency South'!V77</f>
        <v>3227.1864746118404</v>
      </c>
      <c r="W77" s="16">
        <f>'Agency North'!W77+'Agency South'!W77</f>
        <v>2996.0668973245438</v>
      </c>
      <c r="X77" s="16">
        <f>'Agency North'!X77+'Agency South'!X77</f>
        <v>3620.9728338554487</v>
      </c>
      <c r="Y77" s="97">
        <f>'Agency North'!Y77+'Agency South'!Y77</f>
        <v>4741.3573425175891</v>
      </c>
      <c r="Z77" s="16">
        <f>'Agency North'!Z77+'Agency South'!Z77</f>
        <v>1392.1310197283105</v>
      </c>
      <c r="AA77" s="16">
        <f>'Agency North'!AA77+'Agency South'!AA77</f>
        <v>1348.3621621142865</v>
      </c>
      <c r="AB77" s="16">
        <f>'Agency North'!AB77+'Agency South'!AB77</f>
        <v>3045.2695404261103</v>
      </c>
      <c r="AC77" s="16">
        <f>'Agency North'!AC77+'Agency South'!AC77</f>
        <v>3044.7469761216944</v>
      </c>
      <c r="AD77" s="16">
        <f>'Agency North'!AD77+'Agency South'!AD77</f>
        <v>3534.9591166715854</v>
      </c>
      <c r="AE77" s="16">
        <f>'Agency North'!AE77+'Agency South'!AE77</f>
        <v>4032.8084308938833</v>
      </c>
      <c r="AF77" s="16">
        <f>'Agency North'!AF77+'Agency South'!AF77</f>
        <v>3721.1306895084845</v>
      </c>
      <c r="AG77" s="16">
        <f>'Agency North'!AG77+'Agency South'!AG77</f>
        <v>4141.3275183915339</v>
      </c>
      <c r="AH77" s="16">
        <f>'Agency North'!AH77+'Agency South'!AH77</f>
        <v>4660.6501773405189</v>
      </c>
      <c r="AI77" s="16">
        <f>'Agency North'!AI77+'Agency South'!AI77</f>
        <v>4387.7721933164175</v>
      </c>
      <c r="AJ77" s="16">
        <f>'Agency North'!AJ77+'Agency South'!AJ77</f>
        <v>4846.9398353509405</v>
      </c>
      <c r="AK77" s="97">
        <f>'Agency North'!AK77+'Agency South'!AK77</f>
        <v>5462.0987517470958</v>
      </c>
      <c r="AL77" s="16">
        <f>'Agency North'!AL77+'Agency South'!AL77</f>
        <v>2022.7757638813021</v>
      </c>
      <c r="AM77" s="16">
        <f>'Agency North'!AM77+'Agency South'!AM77</f>
        <v>1865.107334308643</v>
      </c>
      <c r="AN77" s="16">
        <f>'Agency North'!AN77+'Agency South'!AN77</f>
        <v>4196.0510258635695</v>
      </c>
      <c r="AO77" s="16">
        <f>'Agency North'!AO77+'Agency South'!AO77</f>
        <v>4232.9010087703391</v>
      </c>
      <c r="AP77" s="16">
        <f>'Agency North'!AP77+'Agency South'!AP77</f>
        <v>4865.9057307570292</v>
      </c>
      <c r="AQ77" s="16">
        <f>'Agency North'!AQ77+'Agency South'!AQ77</f>
        <v>5312.2597163967766</v>
      </c>
      <c r="AR77" s="16">
        <f>'Agency North'!AR77+'Agency South'!AR77</f>
        <v>5010.1245830592907</v>
      </c>
      <c r="AS77" s="16">
        <f>'Agency North'!AS77+'Agency South'!AS77</f>
        <v>5574.6743116522284</v>
      </c>
      <c r="AT77" s="16">
        <f>'Agency North'!AT77+'Agency South'!AT77</f>
        <v>6189.5588517444876</v>
      </c>
      <c r="AU77" s="16">
        <f>'Agency North'!AU77+'Agency South'!AU77</f>
        <v>5820.300610221364</v>
      </c>
      <c r="AV77" s="16">
        <f>'Agency North'!AV77+'Agency South'!AV77</f>
        <v>6340.5238056405906</v>
      </c>
      <c r="AW77" s="97">
        <f>'Agency North'!AW77+'Agency South'!AW77</f>
        <v>6873.7570219848822</v>
      </c>
      <c r="AX77" s="16">
        <f>'Agency North'!AX77+'Agency South'!AX77</f>
        <v>2618.3813344930136</v>
      </c>
      <c r="AY77" s="16">
        <f>'Agency North'!AY77+'Agency South'!AY77</f>
        <v>2385.7000735941974</v>
      </c>
      <c r="AZ77" s="16">
        <f>'Agency North'!AZ77+'Agency South'!AZ77</f>
        <v>5629.5130222830194</v>
      </c>
      <c r="BA77" s="16">
        <f>'Agency North'!BA77+'Agency South'!BA77</f>
        <v>5626.1755607462055</v>
      </c>
      <c r="BB77" s="16">
        <f>'Agency North'!BB77+'Agency South'!BB77</f>
        <v>6461.8753674423042</v>
      </c>
      <c r="BC77" s="16">
        <f>'Agency North'!BC77+'Agency South'!BC77</f>
        <v>6977.3883809976942</v>
      </c>
      <c r="BD77" s="16">
        <f>'Agency North'!BD77+'Agency South'!BD77</f>
        <v>6666.9426355960586</v>
      </c>
      <c r="BE77" s="16">
        <f>'Agency North'!BE77+'Agency South'!BE77</f>
        <v>7408.6723429794438</v>
      </c>
      <c r="BF77" s="16">
        <f>'Agency North'!BF77+'Agency South'!BF77</f>
        <v>8202.0429630120962</v>
      </c>
      <c r="BG77" s="16">
        <f>'Agency North'!BG77+'Agency South'!BG77</f>
        <v>7826.3960705104255</v>
      </c>
      <c r="BH77" s="16">
        <f>'Agency North'!BH77+'Agency South'!BH77</f>
        <v>8490.9733192432395</v>
      </c>
      <c r="BI77" s="97">
        <f>'Agency North'!BI77+'Agency South'!BI77</f>
        <v>9221.4265524311049</v>
      </c>
      <c r="BJ77" s="16">
        <f>'Agency North'!BJ77+'Agency South'!BJ77</f>
        <v>3302.9605193486373</v>
      </c>
      <c r="BK77" s="16">
        <f>'Agency North'!BK77+'Agency South'!BK77</f>
        <v>3020.3325484457755</v>
      </c>
      <c r="BL77" s="16">
        <f>'Agency North'!BL77+'Agency South'!BL77</f>
        <v>7009.0893498961868</v>
      </c>
      <c r="BM77" s="16">
        <f>'Agency North'!BM77+'Agency South'!BM77</f>
        <v>7056.2011322139742</v>
      </c>
      <c r="BN77" s="16">
        <f>'Agency North'!BN77+'Agency South'!BN77</f>
        <v>8027.4899644028865</v>
      </c>
      <c r="BO77" s="16">
        <f>'Agency North'!BO77+'Agency South'!BO77</f>
        <v>8548.8664651302097</v>
      </c>
      <c r="BP77" s="16">
        <f>'Agency North'!BP77+'Agency South'!BP77</f>
        <v>8185.4854857167866</v>
      </c>
      <c r="BQ77" s="16">
        <f>'Agency North'!BQ77+'Agency South'!BQ77</f>
        <v>9009.9956723721079</v>
      </c>
      <c r="BR77" s="16">
        <f>'Agency North'!BR77+'Agency South'!BR77</f>
        <v>9923.8808956431913</v>
      </c>
      <c r="BS77" s="16">
        <f>'Agency North'!BS77+'Agency South'!BS77</f>
        <v>9379.6921643175119</v>
      </c>
      <c r="BT77" s="16">
        <f>'Agency North'!BT77+'Agency South'!BT77</f>
        <v>10074.629420122907</v>
      </c>
      <c r="BU77" s="97">
        <f>'Agency North'!BU77+'Agency South'!BU77</f>
        <v>10857.201984583988</v>
      </c>
      <c r="BV77" s="16">
        <f>'Agency North'!BV77+'Agency South'!BV77</f>
        <v>3931.8458480371291</v>
      </c>
      <c r="BW77" s="16">
        <f>'Agency North'!BW77+'Agency South'!BW77</f>
        <v>3582.5247483117964</v>
      </c>
      <c r="BX77" s="16">
        <f>'Agency North'!BX77+'Agency South'!BX77</f>
        <v>8307.2875306234964</v>
      </c>
      <c r="BY77" s="16">
        <f>'Agency North'!BY77+'Agency South'!BY77</f>
        <v>8375.6490600573343</v>
      </c>
      <c r="BZ77" s="16">
        <f>'Agency North'!BZ77+'Agency South'!BZ77</f>
        <v>9511.5633193922113</v>
      </c>
      <c r="CA77" s="16">
        <f>'Agency North'!CA77+'Agency South'!CA77</f>
        <v>10141.297948902364</v>
      </c>
      <c r="CB77" s="16">
        <f>'Agency North'!CB77+'Agency South'!CB77</f>
        <v>9721.3160410185119</v>
      </c>
      <c r="CC77" s="16">
        <f>'Agency North'!CC77+'Agency South'!CC77</f>
        <v>10831.914056167085</v>
      </c>
      <c r="CD77" s="16">
        <f>'Agency North'!CD77+'Agency South'!CD77</f>
        <v>11949.491644068154</v>
      </c>
      <c r="CE77" s="16">
        <f>'Agency North'!CE77+'Agency South'!CE77</f>
        <v>11331.862780789754</v>
      </c>
      <c r="CF77" s="16">
        <f>'Agency North'!CF77+'Agency South'!CF77</f>
        <v>12263.517338619557</v>
      </c>
      <c r="CG77" s="97">
        <f>'Agency North'!CG77+'Agency South'!CG77</f>
        <v>13240.473758831991</v>
      </c>
      <c r="CH77" s="16">
        <f>'Agency North'!CH77+'Agency South'!CH77</f>
        <v>4631.9154411578747</v>
      </c>
      <c r="CI77" s="16">
        <f>'Agency North'!CI77+'Agency South'!CI77</f>
        <v>4224.7829402773359</v>
      </c>
      <c r="CJ77" s="16">
        <f>'Agency North'!CJ77+'Agency South'!CJ77</f>
        <v>9813.6211749765862</v>
      </c>
      <c r="CK77" s="16">
        <f>'Agency North'!CK77+'Agency South'!CK77</f>
        <v>9916.1393608447834</v>
      </c>
      <c r="CL77" s="16">
        <f>'Agency North'!CL77+'Agency South'!CL77</f>
        <v>11276.59573365478</v>
      </c>
      <c r="CM77" s="16">
        <f>'Agency North'!CM77+'Agency South'!CM77</f>
        <v>12039.966198370021</v>
      </c>
      <c r="CN77" s="16">
        <f>'Agency North'!CN77+'Agency South'!CN77</f>
        <v>11555.641366930155</v>
      </c>
      <c r="CO77" s="16">
        <f>'Agency North'!CO77+'Agency South'!CO77</f>
        <v>12867.611573341739</v>
      </c>
      <c r="CP77" s="16">
        <f>'Agency North'!CP77+'Agency South'!CP77</f>
        <v>14196.115331562727</v>
      </c>
      <c r="CQ77" s="16">
        <f>'Agency North'!CQ77+'Agency South'!CQ77</f>
        <v>13625.165126896214</v>
      </c>
      <c r="CR77" s="16">
        <f>'Agency North'!CR77+'Agency South'!CR77</f>
        <v>14870.809911176839</v>
      </c>
      <c r="CS77" s="97">
        <f>'Agency North'!CS77+'Agency South'!CS77</f>
        <v>16064.830581548307</v>
      </c>
    </row>
    <row r="79" spans="1:97" s="4" customFormat="1" x14ac:dyDescent="0.25">
      <c r="A79"/>
      <c r="B79">
        <v>1</v>
      </c>
      <c r="C79" s="12">
        <v>2</v>
      </c>
      <c r="D79" s="12">
        <v>3</v>
      </c>
      <c r="E79" s="12">
        <v>4</v>
      </c>
      <c r="F79" s="12">
        <v>5</v>
      </c>
      <c r="G79" s="12">
        <v>6</v>
      </c>
      <c r="H79" s="12">
        <v>7</v>
      </c>
      <c r="I79" s="12">
        <v>8</v>
      </c>
      <c r="J79" s="12">
        <v>9</v>
      </c>
      <c r="K79" s="12">
        <v>10</v>
      </c>
      <c r="L79" s="12">
        <v>11</v>
      </c>
      <c r="M79" s="112">
        <v>12</v>
      </c>
      <c r="N79" s="274">
        <v>13</v>
      </c>
      <c r="O79" s="274">
        <v>14</v>
      </c>
      <c r="P79" s="274">
        <v>15</v>
      </c>
      <c r="Q79" s="274">
        <v>16</v>
      </c>
      <c r="R79" s="274">
        <v>17</v>
      </c>
      <c r="S79" s="274">
        <v>18</v>
      </c>
      <c r="T79" s="274">
        <v>19</v>
      </c>
      <c r="U79" s="274">
        <v>20</v>
      </c>
      <c r="V79" s="12">
        <v>21</v>
      </c>
      <c r="W79" s="12">
        <v>22</v>
      </c>
      <c r="X79" s="12">
        <v>23</v>
      </c>
      <c r="Y79" s="112">
        <v>24</v>
      </c>
      <c r="Z79" s="12">
        <v>25</v>
      </c>
      <c r="AA79" s="12">
        <v>26</v>
      </c>
      <c r="AB79" s="12">
        <v>27</v>
      </c>
      <c r="AC79" s="12">
        <v>28</v>
      </c>
      <c r="AD79" s="12">
        <v>29</v>
      </c>
      <c r="AE79" s="12">
        <v>30</v>
      </c>
      <c r="AF79" s="12">
        <v>31</v>
      </c>
      <c r="AG79" s="12">
        <v>32</v>
      </c>
      <c r="AH79" s="12">
        <v>33</v>
      </c>
      <c r="AI79" s="12">
        <v>34</v>
      </c>
      <c r="AJ79" s="12">
        <v>35</v>
      </c>
      <c r="AK79" s="112">
        <v>36</v>
      </c>
      <c r="AL79" s="12">
        <v>37</v>
      </c>
      <c r="AM79" s="12">
        <v>38</v>
      </c>
      <c r="AN79" s="12">
        <v>39</v>
      </c>
      <c r="AO79" s="12">
        <v>40</v>
      </c>
      <c r="AP79" s="12">
        <v>41</v>
      </c>
      <c r="AQ79" s="12">
        <v>42</v>
      </c>
      <c r="AR79" s="12">
        <v>43</v>
      </c>
      <c r="AS79" s="12">
        <v>44</v>
      </c>
      <c r="AT79" s="12">
        <v>45</v>
      </c>
      <c r="AU79" s="12">
        <v>46</v>
      </c>
      <c r="AV79" s="12">
        <v>47</v>
      </c>
      <c r="AW79" s="112">
        <v>48</v>
      </c>
      <c r="AX79" s="12">
        <v>49</v>
      </c>
      <c r="AY79" s="12">
        <v>50</v>
      </c>
      <c r="AZ79" s="12">
        <v>51</v>
      </c>
      <c r="BA79" s="12">
        <v>52</v>
      </c>
      <c r="BB79" s="12">
        <v>53</v>
      </c>
      <c r="BC79" s="12">
        <v>54</v>
      </c>
      <c r="BD79" s="12">
        <v>55</v>
      </c>
      <c r="BE79" s="12">
        <v>56</v>
      </c>
      <c r="BF79" s="12">
        <v>57</v>
      </c>
      <c r="BG79" s="12">
        <v>58</v>
      </c>
      <c r="BH79" s="12">
        <v>59</v>
      </c>
      <c r="BI79" s="112">
        <v>60</v>
      </c>
      <c r="BJ79" s="12">
        <v>61</v>
      </c>
      <c r="BK79" s="12">
        <v>62</v>
      </c>
      <c r="BL79" s="12">
        <v>63</v>
      </c>
      <c r="BM79" s="12">
        <v>64</v>
      </c>
      <c r="BN79" s="12">
        <v>65</v>
      </c>
      <c r="BO79" s="12">
        <v>66</v>
      </c>
      <c r="BP79" s="12">
        <v>67</v>
      </c>
      <c r="BQ79" s="12">
        <v>68</v>
      </c>
      <c r="BR79" s="12">
        <v>69</v>
      </c>
      <c r="BS79" s="12">
        <v>70</v>
      </c>
      <c r="BT79" s="12">
        <v>71</v>
      </c>
      <c r="BU79" s="112">
        <v>72</v>
      </c>
      <c r="BV79" s="12">
        <v>73</v>
      </c>
      <c r="BW79" s="12">
        <v>74</v>
      </c>
      <c r="BX79" s="12">
        <v>75</v>
      </c>
      <c r="BY79" s="12">
        <v>76</v>
      </c>
      <c r="BZ79" s="12">
        <v>77</v>
      </c>
      <c r="CA79" s="12">
        <v>78</v>
      </c>
      <c r="CB79" s="12">
        <v>79</v>
      </c>
      <c r="CC79" s="12">
        <v>80</v>
      </c>
      <c r="CD79" s="12">
        <v>81</v>
      </c>
      <c r="CE79" s="12">
        <v>82</v>
      </c>
      <c r="CF79" s="12">
        <v>83</v>
      </c>
      <c r="CG79" s="112">
        <v>84</v>
      </c>
      <c r="CH79" s="12">
        <v>85</v>
      </c>
      <c r="CI79" s="12">
        <v>86</v>
      </c>
      <c r="CJ79" s="12">
        <v>87</v>
      </c>
      <c r="CK79" s="12">
        <v>88</v>
      </c>
      <c r="CL79" s="12">
        <v>89</v>
      </c>
      <c r="CM79" s="12">
        <v>90</v>
      </c>
      <c r="CN79" s="12">
        <v>91</v>
      </c>
      <c r="CO79" s="12">
        <v>92</v>
      </c>
      <c r="CP79" s="12">
        <v>93</v>
      </c>
      <c r="CQ79" s="12">
        <v>94</v>
      </c>
      <c r="CR79" s="12">
        <v>95</v>
      </c>
      <c r="CS79" s="112">
        <v>96</v>
      </c>
    </row>
    <row r="80" spans="1:97" s="2" customFormat="1" x14ac:dyDescent="0.25">
      <c r="A80" s="2" t="s">
        <v>13</v>
      </c>
      <c r="B80" s="3">
        <f t="shared" ref="B80:BM80" si="98">B47</f>
        <v>42005</v>
      </c>
      <c r="C80" s="3">
        <f t="shared" si="98"/>
        <v>42036</v>
      </c>
      <c r="D80" s="3">
        <f t="shared" si="98"/>
        <v>42064</v>
      </c>
      <c r="E80" s="3">
        <f t="shared" si="98"/>
        <v>42095</v>
      </c>
      <c r="F80" s="3">
        <f t="shared" si="98"/>
        <v>42125</v>
      </c>
      <c r="G80" s="3">
        <f t="shared" si="98"/>
        <v>42156</v>
      </c>
      <c r="H80" s="3">
        <f t="shared" si="98"/>
        <v>42186</v>
      </c>
      <c r="I80" s="3">
        <f t="shared" si="98"/>
        <v>42217</v>
      </c>
      <c r="J80" s="3">
        <f t="shared" si="98"/>
        <v>42248</v>
      </c>
      <c r="K80" s="3">
        <f t="shared" si="98"/>
        <v>42278</v>
      </c>
      <c r="L80" s="3">
        <f t="shared" si="98"/>
        <v>42309</v>
      </c>
      <c r="M80" s="95">
        <f t="shared" si="98"/>
        <v>42339</v>
      </c>
      <c r="N80" s="284">
        <f t="shared" si="98"/>
        <v>42370</v>
      </c>
      <c r="O80" s="284">
        <f t="shared" si="98"/>
        <v>42401</v>
      </c>
      <c r="P80" s="284">
        <f t="shared" si="98"/>
        <v>42430</v>
      </c>
      <c r="Q80" s="284">
        <f t="shared" si="98"/>
        <v>42461</v>
      </c>
      <c r="R80" s="284">
        <f t="shared" si="98"/>
        <v>42491</v>
      </c>
      <c r="S80" s="284">
        <f t="shared" si="98"/>
        <v>42522</v>
      </c>
      <c r="T80" s="284">
        <f t="shared" si="98"/>
        <v>42552</v>
      </c>
      <c r="U80" s="284">
        <f t="shared" si="98"/>
        <v>42583</v>
      </c>
      <c r="V80" s="3">
        <f t="shared" si="98"/>
        <v>42614</v>
      </c>
      <c r="W80" s="3">
        <f t="shared" si="98"/>
        <v>42644</v>
      </c>
      <c r="X80" s="3">
        <f t="shared" si="98"/>
        <v>42675</v>
      </c>
      <c r="Y80" s="95">
        <f t="shared" si="98"/>
        <v>42705</v>
      </c>
      <c r="Z80" s="3">
        <f t="shared" si="98"/>
        <v>42752</v>
      </c>
      <c r="AA80" s="3">
        <f t="shared" si="98"/>
        <v>42783</v>
      </c>
      <c r="AB80" s="3">
        <f t="shared" si="98"/>
        <v>42811</v>
      </c>
      <c r="AC80" s="3">
        <f t="shared" si="98"/>
        <v>42842</v>
      </c>
      <c r="AD80" s="3">
        <f t="shared" si="98"/>
        <v>42872</v>
      </c>
      <c r="AE80" s="3">
        <f t="shared" si="98"/>
        <v>42903</v>
      </c>
      <c r="AF80" s="3">
        <f t="shared" si="98"/>
        <v>42933</v>
      </c>
      <c r="AG80" s="3">
        <f t="shared" si="98"/>
        <v>42964</v>
      </c>
      <c r="AH80" s="3">
        <f t="shared" si="98"/>
        <v>42995</v>
      </c>
      <c r="AI80" s="3">
        <f t="shared" si="98"/>
        <v>43025</v>
      </c>
      <c r="AJ80" s="3">
        <f t="shared" si="98"/>
        <v>43056</v>
      </c>
      <c r="AK80" s="95">
        <f t="shared" si="98"/>
        <v>43086</v>
      </c>
      <c r="AL80" s="3">
        <f t="shared" si="98"/>
        <v>43118</v>
      </c>
      <c r="AM80" s="3">
        <f t="shared" si="98"/>
        <v>43149</v>
      </c>
      <c r="AN80" s="3">
        <f t="shared" si="98"/>
        <v>43177</v>
      </c>
      <c r="AO80" s="3">
        <f t="shared" si="98"/>
        <v>43208</v>
      </c>
      <c r="AP80" s="3">
        <f t="shared" si="98"/>
        <v>43238</v>
      </c>
      <c r="AQ80" s="3">
        <f t="shared" si="98"/>
        <v>43269</v>
      </c>
      <c r="AR80" s="3">
        <f t="shared" si="98"/>
        <v>43299</v>
      </c>
      <c r="AS80" s="3">
        <f t="shared" si="98"/>
        <v>43330</v>
      </c>
      <c r="AT80" s="3">
        <f t="shared" si="98"/>
        <v>43361</v>
      </c>
      <c r="AU80" s="3">
        <f t="shared" si="98"/>
        <v>43391</v>
      </c>
      <c r="AV80" s="3">
        <f t="shared" si="98"/>
        <v>43422</v>
      </c>
      <c r="AW80" s="95">
        <f t="shared" si="98"/>
        <v>43452</v>
      </c>
      <c r="AX80" s="3">
        <f t="shared" si="98"/>
        <v>43483</v>
      </c>
      <c r="AY80" s="3">
        <f t="shared" si="98"/>
        <v>43514</v>
      </c>
      <c r="AZ80" s="3">
        <f t="shared" si="98"/>
        <v>43542</v>
      </c>
      <c r="BA80" s="3">
        <f t="shared" si="98"/>
        <v>43573</v>
      </c>
      <c r="BB80" s="3">
        <f t="shared" si="98"/>
        <v>43603</v>
      </c>
      <c r="BC80" s="3">
        <f t="shared" si="98"/>
        <v>43634</v>
      </c>
      <c r="BD80" s="3">
        <f t="shared" si="98"/>
        <v>43664</v>
      </c>
      <c r="BE80" s="3">
        <f t="shared" si="98"/>
        <v>43695</v>
      </c>
      <c r="BF80" s="3">
        <f t="shared" si="98"/>
        <v>43726</v>
      </c>
      <c r="BG80" s="3">
        <f t="shared" si="98"/>
        <v>43756</v>
      </c>
      <c r="BH80" s="3">
        <f t="shared" si="98"/>
        <v>43787</v>
      </c>
      <c r="BI80" s="95">
        <f t="shared" si="98"/>
        <v>43817</v>
      </c>
      <c r="BJ80" s="3">
        <f t="shared" si="98"/>
        <v>43848</v>
      </c>
      <c r="BK80" s="3">
        <f t="shared" si="98"/>
        <v>43879</v>
      </c>
      <c r="BL80" s="3">
        <f t="shared" si="98"/>
        <v>43908</v>
      </c>
      <c r="BM80" s="3">
        <f t="shared" si="98"/>
        <v>43939</v>
      </c>
      <c r="BN80" s="3">
        <f t="shared" ref="BN80:CS80" si="99">BN47</f>
        <v>43969</v>
      </c>
      <c r="BO80" s="3">
        <f t="shared" si="99"/>
        <v>44000</v>
      </c>
      <c r="BP80" s="3">
        <f t="shared" si="99"/>
        <v>44030</v>
      </c>
      <c r="BQ80" s="3">
        <f t="shared" si="99"/>
        <v>44061</v>
      </c>
      <c r="BR80" s="3">
        <f t="shared" si="99"/>
        <v>44092</v>
      </c>
      <c r="BS80" s="3">
        <f t="shared" si="99"/>
        <v>44122</v>
      </c>
      <c r="BT80" s="3">
        <f t="shared" si="99"/>
        <v>44153</v>
      </c>
      <c r="BU80" s="95">
        <f t="shared" si="99"/>
        <v>44183</v>
      </c>
      <c r="BV80" s="3">
        <f t="shared" si="99"/>
        <v>44214</v>
      </c>
      <c r="BW80" s="3">
        <f t="shared" si="99"/>
        <v>44245</v>
      </c>
      <c r="BX80" s="3">
        <f t="shared" si="99"/>
        <v>44273</v>
      </c>
      <c r="BY80" s="3">
        <f t="shared" si="99"/>
        <v>44304</v>
      </c>
      <c r="BZ80" s="3">
        <f t="shared" si="99"/>
        <v>44334</v>
      </c>
      <c r="CA80" s="3">
        <f t="shared" si="99"/>
        <v>44365</v>
      </c>
      <c r="CB80" s="3">
        <f t="shared" si="99"/>
        <v>44395</v>
      </c>
      <c r="CC80" s="3">
        <f t="shared" si="99"/>
        <v>44426</v>
      </c>
      <c r="CD80" s="3">
        <f t="shared" si="99"/>
        <v>44457</v>
      </c>
      <c r="CE80" s="3">
        <f t="shared" si="99"/>
        <v>44487</v>
      </c>
      <c r="CF80" s="3">
        <f t="shared" si="99"/>
        <v>44518</v>
      </c>
      <c r="CG80" s="95">
        <f t="shared" si="99"/>
        <v>44548</v>
      </c>
      <c r="CH80" s="3">
        <f t="shared" si="99"/>
        <v>44579</v>
      </c>
      <c r="CI80" s="3">
        <f t="shared" si="99"/>
        <v>44610</v>
      </c>
      <c r="CJ80" s="3">
        <f t="shared" si="99"/>
        <v>44638</v>
      </c>
      <c r="CK80" s="3">
        <f t="shared" si="99"/>
        <v>44669</v>
      </c>
      <c r="CL80" s="3">
        <f t="shared" si="99"/>
        <v>44699</v>
      </c>
      <c r="CM80" s="3">
        <f t="shared" si="99"/>
        <v>44730</v>
      </c>
      <c r="CN80" s="3">
        <f t="shared" si="99"/>
        <v>44760</v>
      </c>
      <c r="CO80" s="3">
        <f t="shared" si="99"/>
        <v>44791</v>
      </c>
      <c r="CP80" s="3">
        <f t="shared" si="99"/>
        <v>44822</v>
      </c>
      <c r="CQ80" s="3">
        <f t="shared" si="99"/>
        <v>44852</v>
      </c>
      <c r="CR80" s="3">
        <f t="shared" si="99"/>
        <v>44883</v>
      </c>
      <c r="CS80" s="95">
        <f t="shared" si="99"/>
        <v>44913</v>
      </c>
    </row>
    <row r="81" spans="1:99" s="93" customFormat="1" x14ac:dyDescent="0.25">
      <c r="A81" s="93" t="s">
        <v>4</v>
      </c>
      <c r="B81" s="93">
        <f>IFERROR(B70/B48,"")</f>
        <v>2.1578947368421053</v>
      </c>
      <c r="C81" s="93">
        <f t="shared" ref="C81:Y81" si="100">IFERROR(C70/C48,"")</f>
        <v>2.2000000000000002</v>
      </c>
      <c r="D81" s="93">
        <f t="shared" si="100"/>
        <v>3.8048780487804876</v>
      </c>
      <c r="E81" s="93">
        <f t="shared" si="100"/>
        <v>3.1886792452830188</v>
      </c>
      <c r="F81" s="93">
        <f t="shared" si="100"/>
        <v>2.0084745762711864</v>
      </c>
      <c r="G81" s="93">
        <f t="shared" si="100"/>
        <v>2.7314814814814814</v>
      </c>
      <c r="H81" s="93">
        <f t="shared" si="100"/>
        <v>3.3076923076923075</v>
      </c>
      <c r="I81" s="93">
        <f t="shared" si="100"/>
        <v>1.9893617021276595</v>
      </c>
      <c r="J81" s="93">
        <f t="shared" si="100"/>
        <v>2.976923076923077</v>
      </c>
      <c r="K81" s="93">
        <f t="shared" si="100"/>
        <v>2.877049180327869</v>
      </c>
      <c r="L81" s="93">
        <f t="shared" si="100"/>
        <v>3.2962962962962963</v>
      </c>
      <c r="M81" s="132">
        <f t="shared" si="100"/>
        <v>5.1315789473684212</v>
      </c>
      <c r="N81" s="290">
        <f t="shared" si="100"/>
        <v>1.4222222222222223</v>
      </c>
      <c r="O81" s="290">
        <f t="shared" si="100"/>
        <v>1.6341463414634145</v>
      </c>
      <c r="P81" s="290">
        <f t="shared" si="100"/>
        <v>2.523076923076923</v>
      </c>
      <c r="Q81" s="290">
        <f t="shared" si="100"/>
        <v>3.4705882352941178</v>
      </c>
      <c r="R81" s="290">
        <f t="shared" si="100"/>
        <v>2.2400000000000002</v>
      </c>
      <c r="S81" s="290">
        <f t="shared" si="100"/>
        <v>2.09375</v>
      </c>
      <c r="T81" s="290">
        <f t="shared" si="100"/>
        <v>2.3913043478260869</v>
      </c>
      <c r="U81" s="290">
        <f t="shared" si="100"/>
        <v>2.2021276595744679</v>
      </c>
      <c r="V81" s="93">
        <f t="shared" si="100"/>
        <v>3.3431137724550899</v>
      </c>
      <c r="W81" s="93">
        <f t="shared" si="100"/>
        <v>2.979036827195467</v>
      </c>
      <c r="X81" s="93">
        <f t="shared" si="100"/>
        <v>3.1954545454545453</v>
      </c>
      <c r="Y81" s="132">
        <f t="shared" si="100"/>
        <v>3.3062780269058294</v>
      </c>
      <c r="Z81" s="93">
        <f t="shared" ref="Z81:CK81" si="101">IFERROR(Z70/Z48,"")</f>
        <v>1.405128205128205</v>
      </c>
      <c r="AA81" s="93">
        <f t="shared" si="101"/>
        <v>1.4307692307692306</v>
      </c>
      <c r="AB81" s="93">
        <f t="shared" si="101"/>
        <v>2.4569999999999999</v>
      </c>
      <c r="AC81" s="93">
        <f t="shared" si="101"/>
        <v>2.4724440762220379</v>
      </c>
      <c r="AD81" s="93">
        <f t="shared" si="101"/>
        <v>3.1453189726594863</v>
      </c>
      <c r="AE81" s="93">
        <f t="shared" si="101"/>
        <v>3.1737365368682688</v>
      </c>
      <c r="AF81" s="93">
        <f t="shared" si="101"/>
        <v>2.9852112676056333</v>
      </c>
      <c r="AG81" s="93">
        <f t="shared" si="101"/>
        <v>3.1737365368682688</v>
      </c>
      <c r="AH81" s="93">
        <f t="shared" si="101"/>
        <v>3.2305716652858325</v>
      </c>
      <c r="AI81" s="93">
        <f t="shared" si="101"/>
        <v>3.0363628831814413</v>
      </c>
      <c r="AJ81" s="93">
        <f t="shared" si="101"/>
        <v>3.2021541010770509</v>
      </c>
      <c r="AK81" s="132">
        <f t="shared" si="101"/>
        <v>3.2305716652858329</v>
      </c>
      <c r="AL81" s="93">
        <f t="shared" si="101"/>
        <v>1.4530588235294117</v>
      </c>
      <c r="AM81" s="93">
        <f t="shared" si="101"/>
        <v>1.4692941176470589</v>
      </c>
      <c r="AN81" s="93">
        <f t="shared" si="101"/>
        <v>2.4547143459592085</v>
      </c>
      <c r="AO81" s="93">
        <f t="shared" si="101"/>
        <v>2.5007422174513114</v>
      </c>
      <c r="AP81" s="93">
        <f t="shared" si="101"/>
        <v>3.1441596341297515</v>
      </c>
      <c r="AQ81" s="93">
        <f t="shared" si="101"/>
        <v>3.1745740643050371</v>
      </c>
      <c r="AR81" s="93">
        <f t="shared" si="101"/>
        <v>3.0350448764910718</v>
      </c>
      <c r="AS81" s="93">
        <f t="shared" si="101"/>
        <v>3.2538683179328127</v>
      </c>
      <c r="AT81" s="93">
        <f t="shared" si="101"/>
        <v>3.3240192088751046</v>
      </c>
      <c r="AU81" s="93">
        <f t="shared" si="101"/>
        <v>3.1282601366710763</v>
      </c>
      <c r="AV81" s="93">
        <f t="shared" si="101"/>
        <v>3.3004803102194282</v>
      </c>
      <c r="AW81" s="132">
        <f t="shared" si="101"/>
        <v>3.3364611004063289</v>
      </c>
      <c r="AX81" s="93">
        <f t="shared" si="101"/>
        <v>1.5262570438799077</v>
      </c>
      <c r="AY81" s="93">
        <f t="shared" si="101"/>
        <v>1.5447949191685912</v>
      </c>
      <c r="AZ81" s="93">
        <f t="shared" si="101"/>
        <v>2.547969799087034</v>
      </c>
      <c r="BA81" s="93">
        <f t="shared" si="101"/>
        <v>2.604264820930609</v>
      </c>
      <c r="BB81" s="93">
        <f t="shared" si="101"/>
        <v>3.2481058805521821</v>
      </c>
      <c r="BC81" s="93">
        <f t="shared" si="101"/>
        <v>3.2867502530418999</v>
      </c>
      <c r="BD81" s="93">
        <f t="shared" si="101"/>
        <v>3.1381423947230291</v>
      </c>
      <c r="BE81" s="93">
        <f t="shared" si="101"/>
        <v>3.367675517675321</v>
      </c>
      <c r="BF81" s="93">
        <f t="shared" si="101"/>
        <v>3.4478521153186117</v>
      </c>
      <c r="BG81" s="93">
        <f t="shared" si="101"/>
        <v>3.241832834234514</v>
      </c>
      <c r="BH81" s="93">
        <f t="shared" si="101"/>
        <v>3.4211105454679296</v>
      </c>
      <c r="BI81" s="132">
        <f t="shared" si="101"/>
        <v>3.4561430879190644</v>
      </c>
      <c r="BJ81" s="93">
        <f t="shared" si="101"/>
        <v>1.5666752330097089</v>
      </c>
      <c r="BK81" s="93">
        <f t="shared" si="101"/>
        <v>1.5872220000000001</v>
      </c>
      <c r="BL81" s="93">
        <f t="shared" si="101"/>
        <v>2.5936495914017663</v>
      </c>
      <c r="BM81" s="93">
        <f t="shared" si="101"/>
        <v>2.6645312649294395</v>
      </c>
      <c r="BN81" s="93">
        <f t="shared" si="101"/>
        <v>3.3131190278550275</v>
      </c>
      <c r="BO81" s="93">
        <f t="shared" si="101"/>
        <v>3.3540708528985155</v>
      </c>
      <c r="BP81" s="93">
        <f t="shared" si="101"/>
        <v>3.2005571639421269</v>
      </c>
      <c r="BQ81" s="93">
        <f t="shared" si="101"/>
        <v>3.4359497847074425</v>
      </c>
      <c r="BR81" s="93">
        <f t="shared" si="101"/>
        <v>3.5276717822919417</v>
      </c>
      <c r="BS81" s="93">
        <f t="shared" si="101"/>
        <v>3.3160496646029882</v>
      </c>
      <c r="BT81" s="93">
        <f t="shared" si="101"/>
        <v>3.4996385126835188</v>
      </c>
      <c r="BU81" s="132">
        <f t="shared" si="101"/>
        <v>3.536231884843998</v>
      </c>
      <c r="BV81" s="93">
        <f t="shared" si="101"/>
        <v>1.6232604144723617</v>
      </c>
      <c r="BW81" s="93">
        <f t="shared" si="101"/>
        <v>1.6456260518592967</v>
      </c>
      <c r="BX81" s="93">
        <f t="shared" si="101"/>
        <v>2.672010804989486</v>
      </c>
      <c r="BY81" s="93">
        <f t="shared" si="101"/>
        <v>2.7524733990857424</v>
      </c>
      <c r="BZ81" s="93">
        <f t="shared" si="101"/>
        <v>3.4337778916956077</v>
      </c>
      <c r="CA81" s="93">
        <f t="shared" si="101"/>
        <v>3.4761760631098233</v>
      </c>
      <c r="CB81" s="93">
        <f t="shared" si="101"/>
        <v>3.3170434873473593</v>
      </c>
      <c r="CC81" s="93">
        <f t="shared" si="101"/>
        <v>3.5523815010135227</v>
      </c>
      <c r="CD81" s="93">
        <f t="shared" si="101"/>
        <v>3.648627678134678</v>
      </c>
      <c r="CE81" s="93">
        <f t="shared" si="101"/>
        <v>3.4292055262135275</v>
      </c>
      <c r="CF81" s="93">
        <f t="shared" si="101"/>
        <v>3.6153701191175536</v>
      </c>
      <c r="CG81" s="132">
        <f t="shared" si="101"/>
        <v>3.6364718381240215</v>
      </c>
      <c r="CH81" s="93">
        <f t="shared" si="101"/>
        <v>1.6910557881649486</v>
      </c>
      <c r="CI81" s="93">
        <f t="shared" si="101"/>
        <v>1.7149190745154641</v>
      </c>
      <c r="CJ81" s="93">
        <f t="shared" si="101"/>
        <v>2.7764754538062717</v>
      </c>
      <c r="CK81" s="93">
        <f t="shared" si="101"/>
        <v>2.8638332886300932</v>
      </c>
      <c r="CL81" s="93">
        <f t="shared" ref="CL81:CS81" si="102">IFERROR(CL70/CL48,"")</f>
        <v>3.5682474807999185</v>
      </c>
      <c r="CM81" s="93">
        <f t="shared" si="102"/>
        <v>3.6130896972494519</v>
      </c>
      <c r="CN81" s="93">
        <f t="shared" si="102"/>
        <v>3.446650247453841</v>
      </c>
      <c r="CO81" s="93">
        <f t="shared" si="102"/>
        <v>3.6913105396564858</v>
      </c>
      <c r="CP81" s="93">
        <f t="shared" si="102"/>
        <v>3.7933414925330333</v>
      </c>
      <c r="CQ81" s="93">
        <f t="shared" si="102"/>
        <v>3.5562703868099605</v>
      </c>
      <c r="CR81" s="93">
        <f t="shared" si="102"/>
        <v>3.7579052321643354</v>
      </c>
      <c r="CS81" s="132">
        <f t="shared" si="102"/>
        <v>3.7793047078041959</v>
      </c>
    </row>
    <row r="82" spans="1:99" s="93" customFormat="1" x14ac:dyDescent="0.25">
      <c r="A82" s="93" t="s">
        <v>5</v>
      </c>
      <c r="B82" s="93">
        <f t="shared" ref="B82:Y88" si="103">IFERROR(B71/B49,"")</f>
        <v>1.2622950819672132</v>
      </c>
      <c r="C82" s="93">
        <f t="shared" si="103"/>
        <v>1.1805555555555556</v>
      </c>
      <c r="D82" s="93">
        <f t="shared" si="103"/>
        <v>1.4214285714285715</v>
      </c>
      <c r="E82" s="93">
        <f t="shared" si="103"/>
        <v>1.4457831325301205</v>
      </c>
      <c r="F82" s="93">
        <f t="shared" si="103"/>
        <v>1.2358490566037736</v>
      </c>
      <c r="G82" s="93">
        <f t="shared" si="103"/>
        <v>1.3317073170731708</v>
      </c>
      <c r="H82" s="93">
        <f t="shared" si="103"/>
        <v>1.4462809917355373</v>
      </c>
      <c r="I82" s="93">
        <f t="shared" si="103"/>
        <v>1.2971428571428572</v>
      </c>
      <c r="J82" s="93">
        <f t="shared" si="103"/>
        <v>1.5092936802973977</v>
      </c>
      <c r="K82" s="93">
        <f t="shared" si="103"/>
        <v>1.3316831683168318</v>
      </c>
      <c r="L82" s="93">
        <f t="shared" si="103"/>
        <v>1.678191489361702</v>
      </c>
      <c r="M82" s="132">
        <f t="shared" si="103"/>
        <v>1.8985507246376812</v>
      </c>
      <c r="N82" s="290">
        <f t="shared" si="103"/>
        <v>1.3898305084745763</v>
      </c>
      <c r="O82" s="290">
        <f t="shared" si="103"/>
        <v>1.3015873015873016</v>
      </c>
      <c r="P82" s="290">
        <f t="shared" si="103"/>
        <v>1.7807308970099667</v>
      </c>
      <c r="Q82" s="290">
        <f t="shared" si="103"/>
        <v>1.4385245901639345</v>
      </c>
      <c r="R82" s="290">
        <f t="shared" si="103"/>
        <v>1.3578595317725752</v>
      </c>
      <c r="S82" s="290">
        <f t="shared" si="103"/>
        <v>1.6579861111111112</v>
      </c>
      <c r="T82" s="290">
        <f t="shared" si="103"/>
        <v>1.4011142061281336</v>
      </c>
      <c r="U82" s="290">
        <f t="shared" si="103"/>
        <v>1.4156479217603912</v>
      </c>
      <c r="V82" s="93">
        <f t="shared" si="103"/>
        <v>1.7274273863356426</v>
      </c>
      <c r="W82" s="93">
        <f t="shared" si="103"/>
        <v>1.5597573720543789</v>
      </c>
      <c r="X82" s="93">
        <f t="shared" si="103"/>
        <v>1.5982846535091051</v>
      </c>
      <c r="Y82" s="132">
        <f t="shared" si="103"/>
        <v>1.6641792694790078</v>
      </c>
      <c r="Z82" s="93">
        <f t="shared" ref="Z82:CK82" si="104">IFERROR(Z71/Z49,"")</f>
        <v>1.3824619755338676</v>
      </c>
      <c r="AA82" s="93">
        <f t="shared" si="104"/>
        <v>1.2706345102429983</v>
      </c>
      <c r="AB82" s="93">
        <f t="shared" si="104"/>
        <v>1.3672609406708887</v>
      </c>
      <c r="AC82" s="93">
        <f t="shared" si="104"/>
        <v>1.3811566586172828</v>
      </c>
      <c r="AD82" s="93">
        <f t="shared" si="104"/>
        <v>1.5470065246695803</v>
      </c>
      <c r="AE82" s="93">
        <f t="shared" si="104"/>
        <v>1.5853516059040129</v>
      </c>
      <c r="AF82" s="93">
        <f t="shared" si="104"/>
        <v>1.4667096060377782</v>
      </c>
      <c r="AG82" s="93">
        <f t="shared" si="104"/>
        <v>1.5462558816025338</v>
      </c>
      <c r="AH82" s="93">
        <f t="shared" si="104"/>
        <v>1.6127462292986814</v>
      </c>
      <c r="AI82" s="93">
        <f t="shared" si="104"/>
        <v>1.4857829373945728</v>
      </c>
      <c r="AJ82" s="93">
        <f t="shared" si="104"/>
        <v>1.5453591908809603</v>
      </c>
      <c r="AK82" s="132">
        <f t="shared" si="104"/>
        <v>1.6113225760641441</v>
      </c>
      <c r="AL82" s="93">
        <f t="shared" si="104"/>
        <v>1.4317136635829253</v>
      </c>
      <c r="AM82" s="93">
        <f t="shared" si="104"/>
        <v>1.3013782454532787</v>
      </c>
      <c r="AN82" s="93">
        <f t="shared" si="104"/>
        <v>1.399928336950425</v>
      </c>
      <c r="AO82" s="93">
        <f t="shared" si="104"/>
        <v>1.42997793055478</v>
      </c>
      <c r="AP82" s="93">
        <f t="shared" si="104"/>
        <v>1.5976228533601633</v>
      </c>
      <c r="AQ82" s="93">
        <f t="shared" si="104"/>
        <v>1.6485317393868695</v>
      </c>
      <c r="AR82" s="93">
        <f t="shared" si="104"/>
        <v>1.5574892233885265</v>
      </c>
      <c r="AS82" s="93">
        <f t="shared" si="104"/>
        <v>1.6368610976552598</v>
      </c>
      <c r="AT82" s="93">
        <f t="shared" si="104"/>
        <v>1.7071289123146594</v>
      </c>
      <c r="AU82" s="93">
        <f t="shared" si="104"/>
        <v>1.596777110568933</v>
      </c>
      <c r="AV82" s="93">
        <f t="shared" si="104"/>
        <v>1.6542229231824486</v>
      </c>
      <c r="AW82" s="132">
        <f t="shared" si="104"/>
        <v>1.7189134236070265</v>
      </c>
      <c r="AX82" s="93">
        <f t="shared" si="104"/>
        <v>1.5027753006637226</v>
      </c>
      <c r="AY82" s="93">
        <f t="shared" si="104"/>
        <v>1.3600019217411325</v>
      </c>
      <c r="AZ82" s="93">
        <f t="shared" si="104"/>
        <v>1.4687980917560237</v>
      </c>
      <c r="BA82" s="93">
        <f t="shared" si="104"/>
        <v>1.4865131931210571</v>
      </c>
      <c r="BB82" s="93">
        <f t="shared" si="104"/>
        <v>1.6640072945450979</v>
      </c>
      <c r="BC82" s="93">
        <f t="shared" si="104"/>
        <v>1.7174999028335385</v>
      </c>
      <c r="BD82" s="93">
        <f t="shared" si="104"/>
        <v>1.606050550728559</v>
      </c>
      <c r="BE82" s="93">
        <f t="shared" si="104"/>
        <v>1.7030557943812359</v>
      </c>
      <c r="BF82" s="93">
        <f t="shared" si="104"/>
        <v>1.7776620989011906</v>
      </c>
      <c r="BG82" s="93">
        <f t="shared" si="104"/>
        <v>1.6485430889748296</v>
      </c>
      <c r="BH82" s="93">
        <f t="shared" si="104"/>
        <v>1.7206608657342468</v>
      </c>
      <c r="BI82" s="132">
        <f t="shared" si="104"/>
        <v>1.7965754604980033</v>
      </c>
      <c r="BJ82" s="93">
        <f t="shared" si="104"/>
        <v>1.5386942891717472</v>
      </c>
      <c r="BK82" s="93">
        <f t="shared" si="104"/>
        <v>1.3927883831143983</v>
      </c>
      <c r="BL82" s="93">
        <f t="shared" si="104"/>
        <v>1.5028241563715554</v>
      </c>
      <c r="BM82" s="93">
        <f t="shared" si="104"/>
        <v>1.5222605079954472</v>
      </c>
      <c r="BN82" s="93">
        <f t="shared" si="104"/>
        <v>1.7042930273542301</v>
      </c>
      <c r="BO82" s="93">
        <f t="shared" si="104"/>
        <v>1.7547188609224698</v>
      </c>
      <c r="BP82" s="93">
        <f t="shared" si="104"/>
        <v>1.6442278407891995</v>
      </c>
      <c r="BQ82" s="93">
        <f t="shared" si="104"/>
        <v>1.7432616173228621</v>
      </c>
      <c r="BR82" s="93">
        <f t="shared" si="104"/>
        <v>1.8170108750652882</v>
      </c>
      <c r="BS82" s="93">
        <f t="shared" si="104"/>
        <v>1.6883332660358834</v>
      </c>
      <c r="BT82" s="93">
        <f t="shared" si="104"/>
        <v>1.7619918950774331</v>
      </c>
      <c r="BU82" s="132">
        <f t="shared" si="104"/>
        <v>1.8357713769015729</v>
      </c>
      <c r="BV82" s="93">
        <f t="shared" si="104"/>
        <v>1.5910378647800256</v>
      </c>
      <c r="BW82" s="93">
        <f t="shared" si="104"/>
        <v>1.4412461721546925</v>
      </c>
      <c r="BX82" s="93">
        <f t="shared" si="104"/>
        <v>1.5555297536116479</v>
      </c>
      <c r="BY82" s="93">
        <f t="shared" si="104"/>
        <v>1.5747596617577753</v>
      </c>
      <c r="BZ82" s="93">
        <f t="shared" si="104"/>
        <v>1.7639495048670928</v>
      </c>
      <c r="CA82" s="93">
        <f t="shared" si="104"/>
        <v>1.8157846533139903</v>
      </c>
      <c r="CB82" s="93">
        <f t="shared" si="104"/>
        <v>1.7020023611097679</v>
      </c>
      <c r="CC82" s="93">
        <f t="shared" si="104"/>
        <v>1.8023001881795944</v>
      </c>
      <c r="CD82" s="93">
        <f t="shared" si="104"/>
        <v>1.8785249412761678</v>
      </c>
      <c r="CE82" s="93">
        <f t="shared" si="104"/>
        <v>1.7455280129170681</v>
      </c>
      <c r="CF82" s="93">
        <f t="shared" si="104"/>
        <v>1.8206883776655673</v>
      </c>
      <c r="CG82" s="132">
        <f t="shared" si="104"/>
        <v>1.8970837806901875</v>
      </c>
      <c r="CH82" s="93">
        <f t="shared" si="104"/>
        <v>1.6507816247265765</v>
      </c>
      <c r="CI82" s="93">
        <f t="shared" si="104"/>
        <v>1.4946497841628774</v>
      </c>
      <c r="CJ82" s="93">
        <f t="shared" si="104"/>
        <v>1.612231671993636</v>
      </c>
      <c r="CK82" s="93">
        <f t="shared" si="104"/>
        <v>1.6325424459826137</v>
      </c>
      <c r="CL82" s="93">
        <f t="shared" ref="CL82:CS82" si="105">IFERROR(CL71/CL49,"")</f>
        <v>1.8281893690904913</v>
      </c>
      <c r="CM82" s="93">
        <f t="shared" si="105"/>
        <v>1.8823331337957219</v>
      </c>
      <c r="CN82" s="93">
        <f t="shared" si="105"/>
        <v>1.7639943879514266</v>
      </c>
      <c r="CO82" s="93">
        <f t="shared" si="105"/>
        <v>1.8678200996535717</v>
      </c>
      <c r="CP82" s="93">
        <f t="shared" si="105"/>
        <v>1.9473558873667411</v>
      </c>
      <c r="CQ82" s="93">
        <f t="shared" si="105"/>
        <v>1.8070148796122749</v>
      </c>
      <c r="CR82" s="93">
        <f t="shared" si="105"/>
        <v>1.8869880883569585</v>
      </c>
      <c r="CS82" s="132">
        <f t="shared" si="105"/>
        <v>1.9665318545615624</v>
      </c>
    </row>
    <row r="83" spans="1:99" s="93" customFormat="1" x14ac:dyDescent="0.25">
      <c r="A83" s="93" t="s">
        <v>6</v>
      </c>
      <c r="B83" s="93">
        <f t="shared" si="103"/>
        <v>1.3490566037735849</v>
      </c>
      <c r="C83" s="93">
        <f t="shared" si="103"/>
        <v>1.2264150943396226</v>
      </c>
      <c r="D83" s="93">
        <f t="shared" si="103"/>
        <v>1.647887323943662</v>
      </c>
      <c r="E83" s="93">
        <f t="shared" si="103"/>
        <v>1.4142857142857144</v>
      </c>
      <c r="F83" s="93">
        <f t="shared" si="103"/>
        <v>1.4598765432098766</v>
      </c>
      <c r="G83" s="93">
        <f t="shared" si="103"/>
        <v>1.4697986577181208</v>
      </c>
      <c r="H83" s="93">
        <f t="shared" si="103"/>
        <v>1.4345238095238095</v>
      </c>
      <c r="I83" s="93">
        <f t="shared" si="103"/>
        <v>1.3333333333333333</v>
      </c>
      <c r="J83" s="93">
        <f t="shared" si="103"/>
        <v>1.7212643678160919</v>
      </c>
      <c r="K83" s="93">
        <f t="shared" si="103"/>
        <v>1.4187192118226601</v>
      </c>
      <c r="L83" s="93">
        <f t="shared" si="103"/>
        <v>1.9090909090909092</v>
      </c>
      <c r="M83" s="132">
        <f t="shared" si="103"/>
        <v>1.9171875</v>
      </c>
      <c r="N83" s="290">
        <f t="shared" si="103"/>
        <v>1.2980769230769231</v>
      </c>
      <c r="O83" s="290">
        <f t="shared" si="103"/>
        <v>1.4642857142857142</v>
      </c>
      <c r="P83" s="290">
        <f t="shared" si="103"/>
        <v>1.8367346938775511</v>
      </c>
      <c r="Q83" s="290">
        <f t="shared" si="103"/>
        <v>1.4792899408284024</v>
      </c>
      <c r="R83" s="290">
        <f t="shared" si="103"/>
        <v>1.5802469135802468</v>
      </c>
      <c r="S83" s="290">
        <f t="shared" si="103"/>
        <v>1.8685344827586208</v>
      </c>
      <c r="T83" s="290">
        <f t="shared" si="103"/>
        <v>1.33</v>
      </c>
      <c r="U83" s="290">
        <f t="shared" si="103"/>
        <v>1.4780701754385965</v>
      </c>
      <c r="V83" s="93">
        <f t="shared" si="103"/>
        <v>1.6713197652640779</v>
      </c>
      <c r="W83" s="93">
        <f t="shared" si="103"/>
        <v>1.4574509329759096</v>
      </c>
      <c r="X83" s="93">
        <f t="shared" si="103"/>
        <v>1.4832415422872951</v>
      </c>
      <c r="Y83" s="132">
        <f t="shared" si="103"/>
        <v>1.6949672336335655</v>
      </c>
      <c r="Z83" s="93">
        <f t="shared" ref="Z83:CK83" si="106">IFERROR(Z72/Z50,"")</f>
        <v>1.2018884462266279</v>
      </c>
      <c r="AA83" s="93">
        <f t="shared" si="106"/>
        <v>1.4301844910879695</v>
      </c>
      <c r="AB83" s="93">
        <f t="shared" si="106"/>
        <v>1.6760402738175089</v>
      </c>
      <c r="AC83" s="93">
        <f t="shared" si="106"/>
        <v>1.5536656028866287</v>
      </c>
      <c r="AD83" s="93">
        <f t="shared" si="106"/>
        <v>1.6475575611223323</v>
      </c>
      <c r="AE83" s="93">
        <f t="shared" si="106"/>
        <v>1.694442801294034</v>
      </c>
      <c r="AF83" s="93">
        <f t="shared" si="106"/>
        <v>1.5529507493569852</v>
      </c>
      <c r="AG83" s="93">
        <f t="shared" si="106"/>
        <v>1.6485370605041634</v>
      </c>
      <c r="AH83" s="93">
        <f t="shared" si="106"/>
        <v>1.7096919112019004</v>
      </c>
      <c r="AI83" s="93">
        <f t="shared" si="106"/>
        <v>1.5771745789800624</v>
      </c>
      <c r="AJ83" s="93">
        <f t="shared" si="106"/>
        <v>1.6508699304384142</v>
      </c>
      <c r="AK83" s="132">
        <f t="shared" si="106"/>
        <v>1.7090193931607203</v>
      </c>
      <c r="AL83" s="93">
        <f t="shared" si="106"/>
        <v>1.2492369358353097</v>
      </c>
      <c r="AM83" s="93">
        <f t="shared" si="106"/>
        <v>1.4675974486916272</v>
      </c>
      <c r="AN83" s="93">
        <f t="shared" si="106"/>
        <v>1.7148201758658648</v>
      </c>
      <c r="AO83" s="93">
        <f t="shared" si="106"/>
        <v>1.59301567814034</v>
      </c>
      <c r="AP83" s="93">
        <f t="shared" si="106"/>
        <v>1.7131731745082022</v>
      </c>
      <c r="AQ83" s="93">
        <f t="shared" si="106"/>
        <v>1.746965522711857</v>
      </c>
      <c r="AR83" s="93">
        <f t="shared" si="106"/>
        <v>1.6498157298506597</v>
      </c>
      <c r="AS83" s="93">
        <f t="shared" si="106"/>
        <v>1.7566376976831883</v>
      </c>
      <c r="AT83" s="93">
        <f t="shared" si="106"/>
        <v>1.8051458232414446</v>
      </c>
      <c r="AU83" s="93">
        <f t="shared" si="106"/>
        <v>1.6886183364137548</v>
      </c>
      <c r="AV83" s="93">
        <f t="shared" si="106"/>
        <v>1.7741967895210369</v>
      </c>
      <c r="AW83" s="132">
        <f t="shared" si="106"/>
        <v>1.8247833858689617</v>
      </c>
      <c r="AX83" s="93">
        <f t="shared" si="106"/>
        <v>1.3263670248683288</v>
      </c>
      <c r="AY83" s="93">
        <f t="shared" si="106"/>
        <v>1.5429946466005118</v>
      </c>
      <c r="AZ83" s="93">
        <f t="shared" si="106"/>
        <v>1.7864116300943871</v>
      </c>
      <c r="BA83" s="93">
        <f t="shared" si="106"/>
        <v>1.6677710976055515</v>
      </c>
      <c r="BB83" s="93">
        <f t="shared" si="106"/>
        <v>1.7710717218390293</v>
      </c>
      <c r="BC83" s="93">
        <f t="shared" si="106"/>
        <v>1.8242246427462736</v>
      </c>
      <c r="BD83" s="93">
        <f t="shared" si="106"/>
        <v>1.7160834458377203</v>
      </c>
      <c r="BE83" s="93">
        <f t="shared" si="106"/>
        <v>1.8128407676454583</v>
      </c>
      <c r="BF83" s="93">
        <f t="shared" si="106"/>
        <v>1.8836668457859274</v>
      </c>
      <c r="BG83" s="93">
        <f t="shared" si="106"/>
        <v>1.7564040894152084</v>
      </c>
      <c r="BH83" s="93">
        <f t="shared" si="106"/>
        <v>1.8317145433053659</v>
      </c>
      <c r="BI83" s="132">
        <f t="shared" si="106"/>
        <v>1.90427429847651</v>
      </c>
      <c r="BJ83" s="93">
        <f t="shared" si="106"/>
        <v>1.3503077953960601</v>
      </c>
      <c r="BK83" s="93">
        <f t="shared" si="106"/>
        <v>1.5797320702353763</v>
      </c>
      <c r="BL83" s="93">
        <f t="shared" si="106"/>
        <v>1.829433140589442</v>
      </c>
      <c r="BM83" s="93">
        <f t="shared" si="106"/>
        <v>1.7083721259620972</v>
      </c>
      <c r="BN83" s="93">
        <f t="shared" si="106"/>
        <v>1.8140288669185098</v>
      </c>
      <c r="BO83" s="93">
        <f t="shared" si="106"/>
        <v>1.8681437129034826</v>
      </c>
      <c r="BP83" s="93">
        <f t="shared" si="106"/>
        <v>1.7525110777088571</v>
      </c>
      <c r="BQ83" s="93">
        <f t="shared" si="106"/>
        <v>1.855919343172173</v>
      </c>
      <c r="BR83" s="93">
        <f t="shared" si="106"/>
        <v>1.9297203620867502</v>
      </c>
      <c r="BS83" s="93">
        <f t="shared" si="106"/>
        <v>1.7948816640296972</v>
      </c>
      <c r="BT83" s="93">
        <f t="shared" si="106"/>
        <v>1.8759258511509813</v>
      </c>
      <c r="BU83" s="132">
        <f t="shared" si="106"/>
        <v>1.9497276611736323</v>
      </c>
      <c r="BV83" s="93">
        <f t="shared" si="106"/>
        <v>1.393028950932077</v>
      </c>
      <c r="BW83" s="93">
        <f t="shared" si="106"/>
        <v>1.6330081713956295</v>
      </c>
      <c r="BX83" s="93">
        <f t="shared" si="106"/>
        <v>1.8933987376588484</v>
      </c>
      <c r="BY83" s="93">
        <f t="shared" si="106"/>
        <v>1.768073896973507</v>
      </c>
      <c r="BZ83" s="93">
        <f t="shared" si="106"/>
        <v>1.8773301757367977</v>
      </c>
      <c r="CA83" s="93">
        <f t="shared" si="106"/>
        <v>1.9329281207073958</v>
      </c>
      <c r="CB83" s="93">
        <f t="shared" si="106"/>
        <v>1.813842257301532</v>
      </c>
      <c r="CC83" s="93">
        <f t="shared" si="106"/>
        <v>1.9187017385773664</v>
      </c>
      <c r="CD83" s="93">
        <f t="shared" si="106"/>
        <v>1.9949916345913501</v>
      </c>
      <c r="CE83" s="93">
        <f t="shared" si="106"/>
        <v>1.8556566399516536</v>
      </c>
      <c r="CF83" s="93">
        <f t="shared" si="106"/>
        <v>1.9384170368429625</v>
      </c>
      <c r="CG83" s="132">
        <f t="shared" si="106"/>
        <v>2.0148351182474156</v>
      </c>
      <c r="CH83" s="93">
        <f t="shared" si="106"/>
        <v>1.4440842405272758</v>
      </c>
      <c r="CI83" s="93">
        <f t="shared" si="106"/>
        <v>1.694654771954853</v>
      </c>
      <c r="CJ83" s="93">
        <f t="shared" si="106"/>
        <v>1.9628569594950036</v>
      </c>
      <c r="CK83" s="93">
        <f t="shared" si="106"/>
        <v>1.8324689450016816</v>
      </c>
      <c r="CL83" s="93">
        <f t="shared" ref="CL83:CS83" si="107">IFERROR(CL72/CL50,"")</f>
        <v>1.9456812638358654</v>
      </c>
      <c r="CM83" s="93">
        <f t="shared" si="107"/>
        <v>2.0037618535643298</v>
      </c>
      <c r="CN83" s="93">
        <f t="shared" si="107"/>
        <v>1.8800371126149413</v>
      </c>
      <c r="CO83" s="93">
        <f t="shared" si="107"/>
        <v>1.9884727574423391</v>
      </c>
      <c r="CP83" s="93">
        <f t="shared" si="107"/>
        <v>2.0680935509186509</v>
      </c>
      <c r="CQ83" s="93">
        <f t="shared" si="107"/>
        <v>1.921250589439528</v>
      </c>
      <c r="CR83" s="93">
        <f t="shared" si="107"/>
        <v>2.0090064001931069</v>
      </c>
      <c r="CS83" s="132">
        <f t="shared" si="107"/>
        <v>2.0885696329970123</v>
      </c>
    </row>
    <row r="84" spans="1:99" s="93" customFormat="1" x14ac:dyDescent="0.25">
      <c r="A84" s="93" t="s">
        <v>7</v>
      </c>
      <c r="B84" s="93">
        <f t="shared" si="103"/>
        <v>1.2661290322580645</v>
      </c>
      <c r="C84" s="93">
        <f t="shared" si="103"/>
        <v>1.3017241379310345</v>
      </c>
      <c r="D84" s="93">
        <f t="shared" si="103"/>
        <v>1.375</v>
      </c>
      <c r="E84" s="93">
        <f t="shared" si="103"/>
        <v>1.4454545454545455</v>
      </c>
      <c r="F84" s="93">
        <f t="shared" si="103"/>
        <v>1.275735294117647</v>
      </c>
      <c r="G84" s="93">
        <f t="shared" si="103"/>
        <v>1.3482490272373542</v>
      </c>
      <c r="H84" s="93">
        <f t="shared" si="103"/>
        <v>1.3803418803418803</v>
      </c>
      <c r="I84" s="93">
        <f t="shared" si="103"/>
        <v>1.1812499999999999</v>
      </c>
      <c r="J84" s="93">
        <f t="shared" si="103"/>
        <v>1.4481481481481482</v>
      </c>
      <c r="K84" s="93">
        <f t="shared" si="103"/>
        <v>1.3666666666666667</v>
      </c>
      <c r="L84" s="93">
        <f t="shared" si="103"/>
        <v>1.9097744360902256</v>
      </c>
      <c r="M84" s="132">
        <f t="shared" si="103"/>
        <v>1.6189655172413793</v>
      </c>
      <c r="N84" s="290">
        <f t="shared" si="103"/>
        <v>1.227891156462585</v>
      </c>
      <c r="O84" s="290">
        <f t="shared" si="103"/>
        <v>1.2824858757062148</v>
      </c>
      <c r="P84" s="290">
        <f t="shared" si="103"/>
        <v>1.9066666666666667</v>
      </c>
      <c r="Q84" s="290">
        <f t="shared" si="103"/>
        <v>2.064516129032258</v>
      </c>
      <c r="R84" s="290">
        <f t="shared" si="103"/>
        <v>1.7533333333333334</v>
      </c>
      <c r="S84" s="290">
        <f t="shared" si="103"/>
        <v>1.706</v>
      </c>
      <c r="T84" s="290">
        <f t="shared" si="103"/>
        <v>1.5763546798029557</v>
      </c>
      <c r="U84" s="290">
        <f t="shared" si="103"/>
        <v>1.4788273615635179</v>
      </c>
      <c r="V84" s="93">
        <f t="shared" si="103"/>
        <v>2</v>
      </c>
      <c r="W84" s="93">
        <f t="shared" si="103"/>
        <v>1.9</v>
      </c>
      <c r="X84" s="93">
        <f t="shared" si="103"/>
        <v>1.9367330499197477</v>
      </c>
      <c r="Y84" s="132">
        <f t="shared" si="103"/>
        <v>2.1393265684380571</v>
      </c>
      <c r="Z84" s="93">
        <f t="shared" ref="Z84:CK84" si="108">IFERROR(Z73/Z51,"")</f>
        <v>1.2340371681978395</v>
      </c>
      <c r="AA84" s="93">
        <f t="shared" si="108"/>
        <v>1.2976853951070291</v>
      </c>
      <c r="AB84" s="93">
        <f t="shared" si="108"/>
        <v>1.5904343282879578</v>
      </c>
      <c r="AC84" s="93">
        <f t="shared" si="108"/>
        <v>1.6680045011200737</v>
      </c>
      <c r="AD84" s="93">
        <f t="shared" si="108"/>
        <v>1.7517684966781519</v>
      </c>
      <c r="AE84" s="93">
        <f t="shared" si="108"/>
        <v>1.798046048897866</v>
      </c>
      <c r="AF84" s="93">
        <f t="shared" si="108"/>
        <v>1.6545963289294932</v>
      </c>
      <c r="AG84" s="93">
        <f t="shared" si="108"/>
        <v>1.7398201283685009</v>
      </c>
      <c r="AH84" s="93">
        <f t="shared" si="108"/>
        <v>1.8114027953781229</v>
      </c>
      <c r="AI84" s="93">
        <f t="shared" si="108"/>
        <v>1.665286690482344</v>
      </c>
      <c r="AJ84" s="93">
        <f t="shared" si="108"/>
        <v>1.7503283057315753</v>
      </c>
      <c r="AK84" s="132">
        <f t="shared" si="108"/>
        <v>1.8131524478288108</v>
      </c>
      <c r="AL84" s="93">
        <f t="shared" si="108"/>
        <v>1.2760726965473823</v>
      </c>
      <c r="AM84" s="93">
        <f t="shared" si="108"/>
        <v>1.3336732172663381</v>
      </c>
      <c r="AN84" s="93">
        <f t="shared" si="108"/>
        <v>1.6233409404900268</v>
      </c>
      <c r="AO84" s="93">
        <f t="shared" si="108"/>
        <v>1.7085193999079267</v>
      </c>
      <c r="AP84" s="93">
        <f t="shared" si="108"/>
        <v>1.7954127733697431</v>
      </c>
      <c r="AQ84" s="93">
        <f t="shared" si="108"/>
        <v>1.862884516101118</v>
      </c>
      <c r="AR84" s="93">
        <f t="shared" si="108"/>
        <v>1.7400883726230234</v>
      </c>
      <c r="AS84" s="93">
        <f t="shared" si="108"/>
        <v>1.8543846371433863</v>
      </c>
      <c r="AT84" s="93">
        <f t="shared" si="108"/>
        <v>1.9212282732623907</v>
      </c>
      <c r="AU84" s="93">
        <f t="shared" si="108"/>
        <v>1.7784376340840407</v>
      </c>
      <c r="AV84" s="93">
        <f t="shared" si="108"/>
        <v>1.8738098872296145</v>
      </c>
      <c r="AW84" s="132">
        <f t="shared" si="108"/>
        <v>1.9409084560395162</v>
      </c>
      <c r="AX84" s="93">
        <f t="shared" si="108"/>
        <v>1.3541493184442179</v>
      </c>
      <c r="AY84" s="93">
        <f t="shared" si="108"/>
        <v>1.4075346437714866</v>
      </c>
      <c r="AZ84" s="93">
        <f t="shared" si="108"/>
        <v>1.6780917276662743</v>
      </c>
      <c r="BA84" s="93">
        <f t="shared" si="108"/>
        <v>1.7757410315099245</v>
      </c>
      <c r="BB84" s="93">
        <f t="shared" si="108"/>
        <v>1.8812922096711988</v>
      </c>
      <c r="BC84" s="93">
        <f t="shared" si="108"/>
        <v>1.9348711434984669</v>
      </c>
      <c r="BD84" s="93">
        <f t="shared" si="108"/>
        <v>1.814712198372987</v>
      </c>
      <c r="BE84" s="93">
        <f t="shared" si="108"/>
        <v>1.9295800739454576</v>
      </c>
      <c r="BF84" s="93">
        <f t="shared" si="108"/>
        <v>1.9935680757340939</v>
      </c>
      <c r="BG84" s="93">
        <f t="shared" si="108"/>
        <v>1.8540571149102341</v>
      </c>
      <c r="BH84" s="93">
        <f t="shared" si="108"/>
        <v>1.9492796916154633</v>
      </c>
      <c r="BI84" s="132">
        <f t="shared" si="108"/>
        <v>2.0154795812020718</v>
      </c>
      <c r="BJ84" s="93">
        <f t="shared" si="108"/>
        <v>1.3763083407563583</v>
      </c>
      <c r="BK84" s="93">
        <f t="shared" si="108"/>
        <v>1.4374173263325887</v>
      </c>
      <c r="BL84" s="93">
        <f t="shared" si="108"/>
        <v>1.7191804954794476</v>
      </c>
      <c r="BM84" s="93">
        <f t="shared" si="108"/>
        <v>1.8204050179213056</v>
      </c>
      <c r="BN84" s="93">
        <f t="shared" si="108"/>
        <v>1.9269252149822893</v>
      </c>
      <c r="BO84" s="93">
        <f t="shared" si="108"/>
        <v>1.9814984483942479</v>
      </c>
      <c r="BP84" s="93">
        <f t="shared" si="108"/>
        <v>1.8585226360543246</v>
      </c>
      <c r="BQ84" s="93">
        <f t="shared" si="108"/>
        <v>1.9707222726711267</v>
      </c>
      <c r="BR84" s="93">
        <f t="shared" si="108"/>
        <v>2.0424280188319441</v>
      </c>
      <c r="BS84" s="93">
        <f t="shared" si="108"/>
        <v>1.8995706386237936</v>
      </c>
      <c r="BT84" s="93">
        <f t="shared" si="108"/>
        <v>1.9920282443655546</v>
      </c>
      <c r="BU84" s="132">
        <f t="shared" si="108"/>
        <v>2.0637381639283419</v>
      </c>
      <c r="BV84" s="93">
        <f t="shared" si="108"/>
        <v>1.4241527797007119</v>
      </c>
      <c r="BW84" s="93">
        <f t="shared" si="108"/>
        <v>1.4845438452716631</v>
      </c>
      <c r="BX84" s="93">
        <f t="shared" si="108"/>
        <v>1.7811932451338623</v>
      </c>
      <c r="BY84" s="93">
        <f t="shared" si="108"/>
        <v>1.8840352512103149</v>
      </c>
      <c r="BZ84" s="93">
        <f t="shared" si="108"/>
        <v>1.9939622063622688</v>
      </c>
      <c r="CA84" s="93">
        <f t="shared" si="108"/>
        <v>2.0500254408797787</v>
      </c>
      <c r="CB84" s="93">
        <f t="shared" si="108"/>
        <v>1.9233423474976576</v>
      </c>
      <c r="CC84" s="93">
        <f t="shared" si="108"/>
        <v>2.0372583124495836</v>
      </c>
      <c r="CD84" s="93">
        <f t="shared" si="108"/>
        <v>2.1114562977044971</v>
      </c>
      <c r="CE84" s="93">
        <f t="shared" si="108"/>
        <v>1.9638317137846673</v>
      </c>
      <c r="CF84" s="93">
        <f t="shared" si="108"/>
        <v>2.0584080694202416</v>
      </c>
      <c r="CG84" s="132">
        <f t="shared" si="108"/>
        <v>2.132645845563935</v>
      </c>
      <c r="CH84" s="93">
        <f t="shared" si="108"/>
        <v>1.4765072605502363</v>
      </c>
      <c r="CI84" s="93">
        <f t="shared" si="108"/>
        <v>1.539613281367505</v>
      </c>
      <c r="CJ84" s="93">
        <f t="shared" si="108"/>
        <v>1.8451388862937057</v>
      </c>
      <c r="CK84" s="93">
        <f t="shared" si="108"/>
        <v>1.9529522323786244</v>
      </c>
      <c r="CL84" s="93">
        <f t="shared" ref="CL84:CS84" si="109">IFERROR(CL73/CL51,"")</f>
        <v>2.0667761605794817</v>
      </c>
      <c r="CM84" s="93">
        <f t="shared" si="109"/>
        <v>2.1251326483692758</v>
      </c>
      <c r="CN84" s="93">
        <f t="shared" si="109"/>
        <v>1.9935086683940193</v>
      </c>
      <c r="CO84" s="93">
        <f t="shared" si="109"/>
        <v>2.1114785445216175</v>
      </c>
      <c r="CP84" s="93">
        <f t="shared" si="109"/>
        <v>2.1888270182544733</v>
      </c>
      <c r="CQ84" s="93">
        <f t="shared" si="109"/>
        <v>2.033336044262517</v>
      </c>
      <c r="CR84" s="93">
        <f t="shared" si="109"/>
        <v>2.1335371042348328</v>
      </c>
      <c r="CS84" s="132">
        <f t="shared" si="109"/>
        <v>2.210678586307985</v>
      </c>
    </row>
    <row r="85" spans="1:99" s="93" customFormat="1" x14ac:dyDescent="0.25">
      <c r="A85" s="93" t="s">
        <v>8</v>
      </c>
      <c r="B85" s="93">
        <f t="shared" si="103"/>
        <v>1.1111111111111112</v>
      </c>
      <c r="C85" s="93">
        <f t="shared" si="103"/>
        <v>1.1846153846153846</v>
      </c>
      <c r="D85" s="93">
        <f t="shared" si="103"/>
        <v>1.2903225806451613</v>
      </c>
      <c r="E85" s="93">
        <f t="shared" si="103"/>
        <v>1.471830985915493</v>
      </c>
      <c r="F85" s="93">
        <f t="shared" si="103"/>
        <v>1.2417582417582418</v>
      </c>
      <c r="G85" s="93">
        <f t="shared" si="103"/>
        <v>1.2377622377622377</v>
      </c>
      <c r="H85" s="93">
        <f t="shared" si="103"/>
        <v>1.2727272727272727</v>
      </c>
      <c r="I85" s="93">
        <f t="shared" si="103"/>
        <v>1.2714285714285714</v>
      </c>
      <c r="J85" s="93">
        <f t="shared" si="103"/>
        <v>1.2423076923076923</v>
      </c>
      <c r="K85" s="93">
        <f t="shared" si="103"/>
        <v>1.2239583333333333</v>
      </c>
      <c r="L85" s="93">
        <f t="shared" si="103"/>
        <v>1.9547738693467336</v>
      </c>
      <c r="M85" s="132">
        <f t="shared" si="103"/>
        <v>1.742489270386266</v>
      </c>
      <c r="N85" s="290">
        <f t="shared" si="103"/>
        <v>1.2137096774193548</v>
      </c>
      <c r="O85" s="290">
        <f t="shared" si="103"/>
        <v>1.1900826446280992</v>
      </c>
      <c r="P85" s="290">
        <f t="shared" si="103"/>
        <v>1.546875</v>
      </c>
      <c r="Q85" s="290">
        <f t="shared" si="103"/>
        <v>1.4619565217391304</v>
      </c>
      <c r="R85" s="290">
        <f t="shared" si="103"/>
        <v>1.3863636363636365</v>
      </c>
      <c r="S85" s="290">
        <f t="shared" si="103"/>
        <v>1.5087719298245614</v>
      </c>
      <c r="T85" s="290">
        <f t="shared" si="103"/>
        <v>1.4601769911504425</v>
      </c>
      <c r="U85" s="290">
        <f t="shared" si="103"/>
        <v>1.4580645161290322</v>
      </c>
      <c r="V85" s="93">
        <f t="shared" si="103"/>
        <v>1.5434826203208556</v>
      </c>
      <c r="W85" s="93">
        <f t="shared" si="103"/>
        <v>1.3741500817500139</v>
      </c>
      <c r="X85" s="93">
        <f t="shared" si="103"/>
        <v>1.416791943011545</v>
      </c>
      <c r="Y85" s="132">
        <f t="shared" si="103"/>
        <v>1.6484320586633798</v>
      </c>
      <c r="Z85" s="93">
        <f t="shared" ref="Z85:CK85" si="110">IFERROR(Z74/Z52,"")</f>
        <v>1.2257404344617382</v>
      </c>
      <c r="AA85" s="93">
        <f t="shared" si="110"/>
        <v>1.2311661181071416</v>
      </c>
      <c r="AB85" s="93">
        <f t="shared" si="110"/>
        <v>1.4621018401390884</v>
      </c>
      <c r="AC85" s="93">
        <f t="shared" si="110"/>
        <v>1.4434070012491591</v>
      </c>
      <c r="AD85" s="93">
        <f t="shared" si="110"/>
        <v>1.4872560073725305</v>
      </c>
      <c r="AE85" s="93">
        <f t="shared" si="110"/>
        <v>1.5336575218515409</v>
      </c>
      <c r="AF85" s="93">
        <f t="shared" si="110"/>
        <v>1.4063979307855359</v>
      </c>
      <c r="AG85" s="93">
        <f t="shared" si="110"/>
        <v>1.4775150242941746</v>
      </c>
      <c r="AH85" s="93">
        <f t="shared" si="110"/>
        <v>1.5349661689511767</v>
      </c>
      <c r="AI85" s="93">
        <f t="shared" si="110"/>
        <v>1.4164198200430131</v>
      </c>
      <c r="AJ85" s="93">
        <f t="shared" si="110"/>
        <v>1.4702601432751874</v>
      </c>
      <c r="AK85" s="132">
        <f t="shared" si="110"/>
        <v>1.5430346632301963</v>
      </c>
      <c r="AL85" s="93">
        <f t="shared" si="110"/>
        <v>1.2875886786862234</v>
      </c>
      <c r="AM85" s="93">
        <f t="shared" si="110"/>
        <v>1.2693776705238884</v>
      </c>
      <c r="AN85" s="93">
        <f t="shared" si="110"/>
        <v>1.5059861048213627</v>
      </c>
      <c r="AO85" s="93">
        <f t="shared" si="110"/>
        <v>1.4838263576235051</v>
      </c>
      <c r="AP85" s="93">
        <f t="shared" si="110"/>
        <v>1.5289306674021597</v>
      </c>
      <c r="AQ85" s="93">
        <f t="shared" si="110"/>
        <v>1.5679083771652564</v>
      </c>
      <c r="AR85" s="93">
        <f t="shared" si="110"/>
        <v>1.4861993512416034</v>
      </c>
      <c r="AS85" s="93">
        <f t="shared" si="110"/>
        <v>1.5726855294327569</v>
      </c>
      <c r="AT85" s="93">
        <f t="shared" si="110"/>
        <v>1.6479752132043872</v>
      </c>
      <c r="AU85" s="93">
        <f t="shared" si="110"/>
        <v>1.5395338022313363</v>
      </c>
      <c r="AV85" s="93">
        <f t="shared" si="110"/>
        <v>1.598722419857235</v>
      </c>
      <c r="AW85" s="132">
        <f t="shared" si="110"/>
        <v>1.665809946000228</v>
      </c>
      <c r="AX85" s="93">
        <f t="shared" si="110"/>
        <v>1.3676109417009128</v>
      </c>
      <c r="AY85" s="93">
        <f t="shared" si="110"/>
        <v>1.3489350224391747</v>
      </c>
      <c r="AZ85" s="93">
        <f t="shared" si="110"/>
        <v>1.6209253140404785</v>
      </c>
      <c r="BA85" s="93">
        <f t="shared" si="110"/>
        <v>1.5719689720554049</v>
      </c>
      <c r="BB85" s="93">
        <f t="shared" si="110"/>
        <v>1.605214569760339</v>
      </c>
      <c r="BC85" s="93">
        <f t="shared" si="110"/>
        <v>1.6307330191391864</v>
      </c>
      <c r="BD85" s="93">
        <f t="shared" si="110"/>
        <v>1.5298548291260794</v>
      </c>
      <c r="BE85" s="93">
        <f t="shared" si="110"/>
        <v>1.6213948398340066</v>
      </c>
      <c r="BF85" s="93">
        <f t="shared" si="110"/>
        <v>1.6979058321603102</v>
      </c>
      <c r="BG85" s="93">
        <f t="shared" si="110"/>
        <v>1.5797258376679744</v>
      </c>
      <c r="BH85" s="93">
        <f t="shared" si="110"/>
        <v>1.6387910433249269</v>
      </c>
      <c r="BI85" s="132">
        <f t="shared" si="110"/>
        <v>1.713887693953269</v>
      </c>
      <c r="BJ85" s="93">
        <f t="shared" si="110"/>
        <v>1.386969399817324</v>
      </c>
      <c r="BK85" s="93">
        <f t="shared" si="110"/>
        <v>1.3677952738606858</v>
      </c>
      <c r="BL85" s="93">
        <f t="shared" si="110"/>
        <v>1.6246371923457257</v>
      </c>
      <c r="BM85" s="93">
        <f t="shared" si="110"/>
        <v>1.5948341129792893</v>
      </c>
      <c r="BN85" s="93">
        <f t="shared" si="110"/>
        <v>1.6363120542752574</v>
      </c>
      <c r="BO85" s="93">
        <f t="shared" si="110"/>
        <v>1.6718829088837786</v>
      </c>
      <c r="BP85" s="93">
        <f t="shared" si="110"/>
        <v>1.5681040314394055</v>
      </c>
      <c r="BQ85" s="93">
        <f t="shared" si="110"/>
        <v>1.6614837865985022</v>
      </c>
      <c r="BR85" s="93">
        <f t="shared" si="110"/>
        <v>1.7392052078652511</v>
      </c>
      <c r="BS85" s="93">
        <f t="shared" si="110"/>
        <v>1.6181833601630009</v>
      </c>
      <c r="BT85" s="93">
        <f t="shared" si="110"/>
        <v>1.6786489538211544</v>
      </c>
      <c r="BU85" s="132">
        <f t="shared" si="110"/>
        <v>1.7537392413794528</v>
      </c>
      <c r="BV85" s="93">
        <f t="shared" si="110"/>
        <v>1.4344431780711253</v>
      </c>
      <c r="BW85" s="93">
        <f t="shared" si="110"/>
        <v>1.4145324139197035</v>
      </c>
      <c r="BX85" s="93">
        <f t="shared" si="110"/>
        <v>1.6784669065859612</v>
      </c>
      <c r="BY85" s="93">
        <f t="shared" si="110"/>
        <v>1.6470335606739301</v>
      </c>
      <c r="BZ85" s="93">
        <f t="shared" si="110"/>
        <v>1.6887940143619879</v>
      </c>
      <c r="CA85" s="93">
        <f t="shared" si="110"/>
        <v>1.7316676750641651</v>
      </c>
      <c r="CB85" s="93">
        <f t="shared" si="110"/>
        <v>1.6246420202491569</v>
      </c>
      <c r="CC85" s="93">
        <f t="shared" si="110"/>
        <v>1.7172065258692539</v>
      </c>
      <c r="CD85" s="93">
        <f t="shared" si="110"/>
        <v>1.7977168798584691</v>
      </c>
      <c r="CE85" s="93">
        <f t="shared" si="110"/>
        <v>1.6727542379663121</v>
      </c>
      <c r="CF85" s="93">
        <f t="shared" si="110"/>
        <v>1.733386166466881</v>
      </c>
      <c r="CG85" s="132">
        <f t="shared" si="110"/>
        <v>1.8112589108000985</v>
      </c>
      <c r="CH85" s="93">
        <f t="shared" si="110"/>
        <v>1.4872237822935663</v>
      </c>
      <c r="CI85" s="93">
        <f t="shared" si="110"/>
        <v>1.466549270679266</v>
      </c>
      <c r="CJ85" s="93">
        <f t="shared" si="110"/>
        <v>1.7372655968290287</v>
      </c>
      <c r="CK85" s="93">
        <f t="shared" si="110"/>
        <v>1.7050242388923973</v>
      </c>
      <c r="CL85" s="93">
        <f t="shared" ref="CL85:CS85" si="111">IFERROR(CL74/CL52,"")</f>
        <v>1.7480289207105009</v>
      </c>
      <c r="CM85" s="93">
        <f t="shared" si="111"/>
        <v>1.7927998575028017</v>
      </c>
      <c r="CN85" s="93">
        <f t="shared" si="111"/>
        <v>1.6816571073093096</v>
      </c>
      <c r="CO85" s="93">
        <f t="shared" si="111"/>
        <v>1.7773641660243469</v>
      </c>
      <c r="CP85" s="93">
        <f t="shared" si="111"/>
        <v>1.8613761839200749</v>
      </c>
      <c r="CQ85" s="93">
        <f t="shared" si="111"/>
        <v>1.727744441318418</v>
      </c>
      <c r="CR85" s="93">
        <f t="shared" si="111"/>
        <v>1.7944786764953728</v>
      </c>
      <c r="CS85" s="132">
        <f t="shared" si="111"/>
        <v>1.8755399336963094</v>
      </c>
    </row>
    <row r="86" spans="1:99" s="93" customFormat="1" x14ac:dyDescent="0.25">
      <c r="A86" s="93" t="s">
        <v>1</v>
      </c>
      <c r="B86" s="93">
        <f t="shared" si="103"/>
        <v>1</v>
      </c>
      <c r="C86" s="93">
        <f t="shared" si="103"/>
        <v>1.1864406779661016</v>
      </c>
      <c r="D86" s="93">
        <f t="shared" si="103"/>
        <v>1.4428571428571428</v>
      </c>
      <c r="E86" s="93">
        <f t="shared" si="103"/>
        <v>1.375</v>
      </c>
      <c r="F86" s="93">
        <f t="shared" si="103"/>
        <v>1.1901408450704225</v>
      </c>
      <c r="G86" s="93">
        <f t="shared" si="103"/>
        <v>1.1499999999999999</v>
      </c>
      <c r="H86" s="93">
        <f t="shared" si="103"/>
        <v>1.3972602739726028</v>
      </c>
      <c r="I86" s="93">
        <f t="shared" si="103"/>
        <v>1.2063492063492063</v>
      </c>
      <c r="J86" s="93">
        <f t="shared" si="103"/>
        <v>1.4178403755868545</v>
      </c>
      <c r="K86" s="93">
        <f t="shared" si="103"/>
        <v>1.2486486486486486</v>
      </c>
      <c r="L86" s="93">
        <f t="shared" si="103"/>
        <v>2.03125</v>
      </c>
      <c r="M86" s="132">
        <f t="shared" si="103"/>
        <v>1.7857142857142858</v>
      </c>
      <c r="N86" s="290">
        <f t="shared" si="103"/>
        <v>1.1717171717171717</v>
      </c>
      <c r="O86" s="290">
        <f t="shared" si="103"/>
        <v>1.2636363636363637</v>
      </c>
      <c r="P86" s="290">
        <f t="shared" si="103"/>
        <v>1.5767195767195767</v>
      </c>
      <c r="Q86" s="290">
        <f t="shared" si="103"/>
        <v>1.1793478260869565</v>
      </c>
      <c r="R86" s="290">
        <f t="shared" si="103"/>
        <v>1.4301075268817205</v>
      </c>
      <c r="S86" s="290">
        <f t="shared" si="103"/>
        <v>1.6779661016949152</v>
      </c>
      <c r="T86" s="290">
        <f t="shared" si="103"/>
        <v>1.347305389221557</v>
      </c>
      <c r="U86" s="290">
        <f t="shared" si="103"/>
        <v>1.5072992700729928</v>
      </c>
      <c r="V86" s="93">
        <f t="shared" si="103"/>
        <v>1.5548442935005891</v>
      </c>
      <c r="W86" s="93">
        <f t="shared" si="103"/>
        <v>1.3999999999999997</v>
      </c>
      <c r="X86" s="93">
        <f t="shared" si="103"/>
        <v>1.4502757679650502</v>
      </c>
      <c r="Y86" s="132">
        <f t="shared" si="103"/>
        <v>1.6</v>
      </c>
      <c r="Z86" s="93">
        <f t="shared" ref="Z86:CK86" si="112">IFERROR(Z75/Z53,"")</f>
        <v>1.2175847182850685</v>
      </c>
      <c r="AA86" s="93">
        <f t="shared" si="112"/>
        <v>1.3285121858724092</v>
      </c>
      <c r="AB86" s="93">
        <f t="shared" si="112"/>
        <v>1.397849681331758</v>
      </c>
      <c r="AC86" s="93">
        <f t="shared" si="112"/>
        <v>1.3570758833390228</v>
      </c>
      <c r="AD86" s="93">
        <f t="shared" si="112"/>
        <v>1.4444391430936674</v>
      </c>
      <c r="AE86" s="93">
        <f t="shared" si="112"/>
        <v>1.4835966245512722</v>
      </c>
      <c r="AF86" s="93">
        <f t="shared" si="112"/>
        <v>1.3683642310839064</v>
      </c>
      <c r="AG86" s="93">
        <f t="shared" si="112"/>
        <v>1.4445931320789511</v>
      </c>
      <c r="AH86" s="93">
        <f t="shared" si="112"/>
        <v>1.5</v>
      </c>
      <c r="AI86" s="93">
        <f t="shared" si="112"/>
        <v>1.3838379671759993</v>
      </c>
      <c r="AJ86" s="93">
        <f t="shared" si="112"/>
        <v>1.44490648646704</v>
      </c>
      <c r="AK86" s="132">
        <f t="shared" si="112"/>
        <v>1.4999999999999998</v>
      </c>
      <c r="AL86" s="93">
        <f t="shared" si="112"/>
        <v>1.2593341286600519</v>
      </c>
      <c r="AM86" s="93">
        <f t="shared" si="112"/>
        <v>1.3604268019899075</v>
      </c>
      <c r="AN86" s="93">
        <f t="shared" si="112"/>
        <v>1.4316186512448017</v>
      </c>
      <c r="AO86" s="93">
        <f t="shared" si="112"/>
        <v>1.3916684618424602</v>
      </c>
      <c r="AP86" s="93">
        <f t="shared" si="112"/>
        <v>1.4818381632581321</v>
      </c>
      <c r="AQ86" s="93">
        <f t="shared" si="112"/>
        <v>1.5214063128759239</v>
      </c>
      <c r="AR86" s="93">
        <f t="shared" si="112"/>
        <v>1.4312012495361179</v>
      </c>
      <c r="AS86" s="93">
        <f t="shared" si="112"/>
        <v>1.5171719105004413</v>
      </c>
      <c r="AT86" s="93">
        <f t="shared" si="112"/>
        <v>1.575</v>
      </c>
      <c r="AU86" s="93">
        <f t="shared" si="112"/>
        <v>1.4676663471695737</v>
      </c>
      <c r="AV86" s="93">
        <f t="shared" si="112"/>
        <v>1.5324149766211939</v>
      </c>
      <c r="AW86" s="132">
        <f t="shared" si="112"/>
        <v>1.591178476588998</v>
      </c>
      <c r="AX86" s="93">
        <f t="shared" si="112"/>
        <v>1.3268183044076509</v>
      </c>
      <c r="AY86" s="93">
        <f t="shared" si="112"/>
        <v>1.4297508671334236</v>
      </c>
      <c r="AZ86" s="93">
        <f t="shared" si="112"/>
        <v>1.5047181173364921</v>
      </c>
      <c r="BA86" s="93">
        <f t="shared" si="112"/>
        <v>1.4608132280051884</v>
      </c>
      <c r="BB86" s="93">
        <f t="shared" si="112"/>
        <v>1.556423524981994</v>
      </c>
      <c r="BC86" s="93">
        <f t="shared" si="112"/>
        <v>1.5975026888096511</v>
      </c>
      <c r="BD86" s="93">
        <f t="shared" si="112"/>
        <v>1.502757602160173</v>
      </c>
      <c r="BE86" s="93">
        <f t="shared" si="112"/>
        <v>1.5934555708386162</v>
      </c>
      <c r="BF86" s="93">
        <f t="shared" si="112"/>
        <v>1.6537500000000003</v>
      </c>
      <c r="BG86" s="93">
        <f t="shared" si="112"/>
        <v>1.5411957936783041</v>
      </c>
      <c r="BH86" s="93">
        <f t="shared" si="112"/>
        <v>1.6093329510592596</v>
      </c>
      <c r="BI86" s="132">
        <f t="shared" si="112"/>
        <v>1.6708424046617973</v>
      </c>
      <c r="BJ86" s="93">
        <f t="shared" si="112"/>
        <v>1.3607447915575692</v>
      </c>
      <c r="BK86" s="93">
        <f t="shared" si="112"/>
        <v>1.4658448009091016</v>
      </c>
      <c r="BL86" s="93">
        <f t="shared" si="112"/>
        <v>1.5411424874226991</v>
      </c>
      <c r="BM86" s="93">
        <f t="shared" si="112"/>
        <v>1.4974456542881496</v>
      </c>
      <c r="BN86" s="93">
        <f t="shared" si="112"/>
        <v>1.5951594658666961</v>
      </c>
      <c r="BO86" s="93">
        <f t="shared" si="112"/>
        <v>1.6368170906754786</v>
      </c>
      <c r="BP86" s="93">
        <f t="shared" si="112"/>
        <v>1.5400943847463184</v>
      </c>
      <c r="BQ86" s="93">
        <f t="shared" si="112"/>
        <v>1.6328203685756624</v>
      </c>
      <c r="BR86" s="93">
        <f t="shared" si="112"/>
        <v>1.6943940781415396</v>
      </c>
      <c r="BS86" s="93">
        <f t="shared" si="112"/>
        <v>1.5794526697261444</v>
      </c>
      <c r="BT86" s="93">
        <f t="shared" si="112"/>
        <v>1.6495780488957368</v>
      </c>
      <c r="BU86" s="132">
        <f t="shared" si="112"/>
        <v>1.7116748227350502</v>
      </c>
      <c r="BV86" s="93">
        <f t="shared" si="112"/>
        <v>1.4146923851449162</v>
      </c>
      <c r="BW86" s="93">
        <f t="shared" si="112"/>
        <v>1.519600915816669</v>
      </c>
      <c r="BX86" s="93">
        <f t="shared" si="112"/>
        <v>1.597793853559937</v>
      </c>
      <c r="BY86" s="93">
        <f t="shared" si="112"/>
        <v>1.5514129373237464</v>
      </c>
      <c r="BZ86" s="93">
        <f t="shared" si="112"/>
        <v>1.6519990068601085</v>
      </c>
      <c r="CA86" s="93">
        <f t="shared" si="112"/>
        <v>1.6941120725927368</v>
      </c>
      <c r="CB86" s="93">
        <f t="shared" si="112"/>
        <v>1.5951093606035862</v>
      </c>
      <c r="CC86" s="93">
        <f t="shared" si="112"/>
        <v>1.6902474175756419</v>
      </c>
      <c r="CD86" s="93">
        <f t="shared" si="112"/>
        <v>1.7532431774979365</v>
      </c>
      <c r="CE86" s="93">
        <f t="shared" si="112"/>
        <v>1.6347965507618549</v>
      </c>
      <c r="CF86" s="93">
        <f t="shared" si="112"/>
        <v>1.7072153566946857</v>
      </c>
      <c r="CG86" s="132">
        <f t="shared" si="112"/>
        <v>1.7709825923859461</v>
      </c>
      <c r="CH86" s="93">
        <f t="shared" si="112"/>
        <v>1.4739409214621622</v>
      </c>
      <c r="CI86" s="93">
        <f t="shared" si="112"/>
        <v>1.5815278807516699</v>
      </c>
      <c r="CJ86" s="93">
        <f t="shared" si="112"/>
        <v>1.6619554413523465</v>
      </c>
      <c r="CK86" s="93">
        <f t="shared" si="112"/>
        <v>1.6132644625271679</v>
      </c>
      <c r="CL86" s="93">
        <f t="shared" ref="CL86:CS86" si="113">IFERROR(CL75/CL53,"")</f>
        <v>1.7176899904791783</v>
      </c>
      <c r="CM86" s="93">
        <f t="shared" si="113"/>
        <v>1.7611128968651288</v>
      </c>
      <c r="CN86" s="93">
        <f t="shared" si="113"/>
        <v>1.6584072173216102</v>
      </c>
      <c r="CO86" s="93">
        <f t="shared" si="113"/>
        <v>1.7570558060027366</v>
      </c>
      <c r="CP86" s="93">
        <f t="shared" si="113"/>
        <v>1.8222293670433833</v>
      </c>
      <c r="CQ86" s="93">
        <f t="shared" si="113"/>
        <v>1.6986714502229483</v>
      </c>
      <c r="CR86" s="93">
        <f t="shared" si="113"/>
        <v>1.7746008436252558</v>
      </c>
      <c r="CS86" s="132">
        <f t="shared" si="113"/>
        <v>1.8408099885899973</v>
      </c>
    </row>
    <row r="87" spans="1:99" s="93" customFormat="1" x14ac:dyDescent="0.25">
      <c r="A87" s="93" t="s">
        <v>2</v>
      </c>
      <c r="B87" s="93">
        <f t="shared" si="103"/>
        <v>1.1304347826086956</v>
      </c>
      <c r="C87" s="93">
        <f t="shared" si="103"/>
        <v>1.1764705882352942</v>
      </c>
      <c r="D87" s="93">
        <f t="shared" si="103"/>
        <v>1.3</v>
      </c>
      <c r="E87" s="93">
        <f t="shared" si="103"/>
        <v>1</v>
      </c>
      <c r="F87" s="93">
        <f t="shared" si="103"/>
        <v>1.0487804878048781</v>
      </c>
      <c r="G87" s="93">
        <f t="shared" si="103"/>
        <v>1.2124999999999999</v>
      </c>
      <c r="H87" s="93">
        <f t="shared" si="103"/>
        <v>1.2045454545454546</v>
      </c>
      <c r="I87" s="93">
        <f t="shared" si="103"/>
        <v>1.1634615384615385</v>
      </c>
      <c r="J87" s="93">
        <f t="shared" si="103"/>
        <v>1.2389380530973451</v>
      </c>
      <c r="K87" s="93">
        <f t="shared" si="103"/>
        <v>1.1623376623376624</v>
      </c>
      <c r="L87" s="93">
        <f t="shared" si="103"/>
        <v>2</v>
      </c>
      <c r="M87" s="132">
        <f t="shared" si="103"/>
        <v>2.0107142857142857</v>
      </c>
      <c r="N87" s="290">
        <f t="shared" si="103"/>
        <v>1.5614035087719298</v>
      </c>
      <c r="O87" s="290">
        <f t="shared" si="103"/>
        <v>1.4615384615384615</v>
      </c>
      <c r="P87" s="290">
        <f t="shared" si="103"/>
        <v>1.7358490566037736</v>
      </c>
      <c r="Q87" s="290">
        <f t="shared" si="103"/>
        <v>1.3294117647058823</v>
      </c>
      <c r="R87" s="290">
        <f t="shared" si="103"/>
        <v>1.3119266055045871</v>
      </c>
      <c r="S87" s="290">
        <f t="shared" si="103"/>
        <v>1.5485714285714285</v>
      </c>
      <c r="T87" s="290">
        <f t="shared" si="103"/>
        <v>1.2868852459016393</v>
      </c>
      <c r="U87" s="290">
        <f t="shared" si="103"/>
        <v>1.3576642335766422</v>
      </c>
      <c r="V87" s="93">
        <f t="shared" si="103"/>
        <v>1.5475280765345536</v>
      </c>
      <c r="W87" s="93">
        <f t="shared" si="103"/>
        <v>1.4473077117219457</v>
      </c>
      <c r="X87" s="93">
        <f t="shared" si="103"/>
        <v>1.5</v>
      </c>
      <c r="Y87" s="132">
        <f t="shared" si="103"/>
        <v>1.6432146587302392</v>
      </c>
      <c r="Z87" s="93">
        <f t="shared" ref="Z87:CK87" si="114">IFERROR(Z76/Z54,"")</f>
        <v>1.5033379131980926</v>
      </c>
      <c r="AA87" s="93">
        <f t="shared" si="114"/>
        <v>1.3623753792804509</v>
      </c>
      <c r="AB87" s="93">
        <f t="shared" si="114"/>
        <v>1.433590694339663</v>
      </c>
      <c r="AC87" s="93">
        <f t="shared" si="114"/>
        <v>1.410181644956606</v>
      </c>
      <c r="AD87" s="93">
        <f t="shared" si="114"/>
        <v>1.5615862104345151</v>
      </c>
      <c r="AE87" s="93">
        <f t="shared" si="114"/>
        <v>1.6186831161124045</v>
      </c>
      <c r="AF87" s="93">
        <f t="shared" si="114"/>
        <v>1.4845467658629612</v>
      </c>
      <c r="AG87" s="93">
        <f t="shared" si="114"/>
        <v>1.5702644809732504</v>
      </c>
      <c r="AH87" s="93">
        <f t="shared" si="114"/>
        <v>1.6402854627290306</v>
      </c>
      <c r="AI87" s="93">
        <f t="shared" si="114"/>
        <v>1.4992514784622557</v>
      </c>
      <c r="AJ87" s="93">
        <f t="shared" si="114"/>
        <v>1.5698326017783037</v>
      </c>
      <c r="AK87" s="132">
        <f t="shared" si="114"/>
        <v>1.6373400178158326</v>
      </c>
      <c r="AL87" s="93">
        <f t="shared" si="114"/>
        <v>1.5831794939157913</v>
      </c>
      <c r="AM87" s="93">
        <f t="shared" si="114"/>
        <v>1.3940178932974876</v>
      </c>
      <c r="AN87" s="93">
        <f t="shared" si="114"/>
        <v>1.4663803745209472</v>
      </c>
      <c r="AO87" s="93">
        <f t="shared" si="114"/>
        <v>1.4464230454408311</v>
      </c>
      <c r="AP87" s="93">
        <f t="shared" si="114"/>
        <v>1.6024527424525787</v>
      </c>
      <c r="AQ87" s="93">
        <f t="shared" si="114"/>
        <v>1.6540645556501927</v>
      </c>
      <c r="AR87" s="93">
        <f t="shared" si="114"/>
        <v>1.5473317341464854</v>
      </c>
      <c r="AS87" s="93">
        <f t="shared" si="114"/>
        <v>1.6403259204810268</v>
      </c>
      <c r="AT87" s="93">
        <f t="shared" si="114"/>
        <v>1.7058742812308774</v>
      </c>
      <c r="AU87" s="93">
        <f t="shared" si="114"/>
        <v>1.5843659144331621</v>
      </c>
      <c r="AV87" s="93">
        <f t="shared" si="114"/>
        <v>1.6608139856209714</v>
      </c>
      <c r="AW87" s="132">
        <f t="shared" si="114"/>
        <v>1.727680145362259</v>
      </c>
      <c r="AX87" s="93">
        <f t="shared" si="114"/>
        <v>1.6477660626168804</v>
      </c>
      <c r="AY87" s="93">
        <f t="shared" si="114"/>
        <v>1.4666478478978817</v>
      </c>
      <c r="AZ87" s="93">
        <f t="shared" si="114"/>
        <v>1.5419647795936895</v>
      </c>
      <c r="BA87" s="93">
        <f t="shared" si="114"/>
        <v>1.5188791317447066</v>
      </c>
      <c r="BB87" s="93">
        <f t="shared" si="114"/>
        <v>1.6810174351994165</v>
      </c>
      <c r="BC87" s="93">
        <f t="shared" si="114"/>
        <v>1.7310133608337612</v>
      </c>
      <c r="BD87" s="93">
        <f t="shared" si="114"/>
        <v>1.6207200832375082</v>
      </c>
      <c r="BE87" s="93">
        <f t="shared" si="114"/>
        <v>1.7182104833940091</v>
      </c>
      <c r="BF87" s="93">
        <f t="shared" si="114"/>
        <v>1.7822350810328407</v>
      </c>
      <c r="BG87" s="93">
        <f t="shared" si="114"/>
        <v>1.6563146265968005</v>
      </c>
      <c r="BH87" s="93">
        <f t="shared" si="114"/>
        <v>1.7371712511516577</v>
      </c>
      <c r="BI87" s="132">
        <f t="shared" si="114"/>
        <v>1.8020557193615809</v>
      </c>
      <c r="BJ87" s="93">
        <f t="shared" si="114"/>
        <v>1.6777614985249067</v>
      </c>
      <c r="BK87" s="93">
        <f t="shared" si="114"/>
        <v>1.5049098693751308</v>
      </c>
      <c r="BL87" s="93">
        <f t="shared" si="114"/>
        <v>1.5823243869759129</v>
      </c>
      <c r="BM87" s="93">
        <f t="shared" si="114"/>
        <v>1.5555860280468747</v>
      </c>
      <c r="BN87" s="93">
        <f t="shared" si="114"/>
        <v>1.7214932946170263</v>
      </c>
      <c r="BO87" s="93">
        <f t="shared" si="114"/>
        <v>1.7757074037598846</v>
      </c>
      <c r="BP87" s="93">
        <f t="shared" si="114"/>
        <v>1.6631351125138365</v>
      </c>
      <c r="BQ87" s="93">
        <f t="shared" si="114"/>
        <v>1.7627808180428159</v>
      </c>
      <c r="BR87" s="93">
        <f t="shared" si="114"/>
        <v>1.831209812558775</v>
      </c>
      <c r="BS87" s="93">
        <f t="shared" si="114"/>
        <v>1.7015164345318907</v>
      </c>
      <c r="BT87" s="93">
        <f t="shared" si="114"/>
        <v>1.7836290638628982</v>
      </c>
      <c r="BU87" s="132">
        <f t="shared" si="114"/>
        <v>1.853830879620098</v>
      </c>
      <c r="BV87" s="93">
        <f t="shared" si="114"/>
        <v>1.7425236193329026</v>
      </c>
      <c r="BW87" s="93">
        <f t="shared" si="114"/>
        <v>1.5547805566298085</v>
      </c>
      <c r="BX87" s="93">
        <f t="shared" si="114"/>
        <v>1.6338069197534588</v>
      </c>
      <c r="BY87" s="93">
        <f t="shared" si="114"/>
        <v>1.6080631249440416</v>
      </c>
      <c r="BZ87" s="93">
        <f t="shared" si="114"/>
        <v>1.7798443500100747</v>
      </c>
      <c r="CA87" s="93">
        <f t="shared" si="114"/>
        <v>1.8351454407050642</v>
      </c>
      <c r="CB87" s="93">
        <f t="shared" si="114"/>
        <v>1.7187296303925637</v>
      </c>
      <c r="CC87" s="93">
        <f t="shared" si="114"/>
        <v>1.8221572962311803</v>
      </c>
      <c r="CD87" s="93">
        <f t="shared" si="114"/>
        <v>1.8931916743132258</v>
      </c>
      <c r="CE87" s="93">
        <f t="shared" si="114"/>
        <v>1.7591333282176043</v>
      </c>
      <c r="CF87" s="93">
        <f t="shared" si="114"/>
        <v>1.8443690350180981</v>
      </c>
      <c r="CG87" s="132">
        <f t="shared" si="114"/>
        <v>1.9180209928613827</v>
      </c>
      <c r="CH87" s="93">
        <f t="shared" si="114"/>
        <v>1.8113267835936042</v>
      </c>
      <c r="CI87" s="93">
        <f t="shared" si="114"/>
        <v>1.6137336370331723</v>
      </c>
      <c r="CJ87" s="93">
        <f t="shared" si="114"/>
        <v>1.6941174252301763</v>
      </c>
      <c r="CK87" s="93">
        <f t="shared" si="114"/>
        <v>1.668254520636957</v>
      </c>
      <c r="CL87" s="93">
        <f t="shared" ref="CL87:CS87" si="115">IFERROR(CL76/CL54,"")</f>
        <v>1.8475079070904252</v>
      </c>
      <c r="CM87" s="93">
        <f t="shared" si="115"/>
        <v>1.9054925661052222</v>
      </c>
      <c r="CN87" s="93">
        <f t="shared" si="115"/>
        <v>1.7836296429428626</v>
      </c>
      <c r="CO87" s="93">
        <f t="shared" si="115"/>
        <v>1.8907156019332521</v>
      </c>
      <c r="CP87" s="93">
        <f t="shared" si="115"/>
        <v>1.965017422010098</v>
      </c>
      <c r="CQ87" s="93">
        <f t="shared" si="115"/>
        <v>1.8259094418375637</v>
      </c>
      <c r="CR87" s="93">
        <f t="shared" si="115"/>
        <v>1.9137638004681201</v>
      </c>
      <c r="CS87" s="132">
        <f t="shared" si="115"/>
        <v>1.990554415951846</v>
      </c>
    </row>
    <row r="88" spans="1:99" s="94" customFormat="1" x14ac:dyDescent="0.25">
      <c r="A88" s="94" t="s">
        <v>3</v>
      </c>
      <c r="B88" s="94">
        <f t="shared" si="103"/>
        <v>1.2441651705565531</v>
      </c>
      <c r="C88" s="94">
        <f t="shared" si="103"/>
        <v>1.2709677419354839</v>
      </c>
      <c r="D88" s="94">
        <f t="shared" si="103"/>
        <v>1.4953271028037383</v>
      </c>
      <c r="E88" s="94">
        <f t="shared" si="103"/>
        <v>1.5201612903225807</v>
      </c>
      <c r="F88" s="94">
        <f t="shared" si="103"/>
        <v>1.2985244040862656</v>
      </c>
      <c r="G88" s="94">
        <f t="shared" si="103"/>
        <v>1.3607214428857715</v>
      </c>
      <c r="H88" s="94">
        <f t="shared" si="103"/>
        <v>1.4390962671905698</v>
      </c>
      <c r="I88" s="94">
        <f t="shared" si="103"/>
        <v>1.265625</v>
      </c>
      <c r="J88" s="94">
        <f t="shared" si="103"/>
        <v>1.468475073313783</v>
      </c>
      <c r="K88" s="94">
        <f t="shared" si="103"/>
        <v>1.3637168141592921</v>
      </c>
      <c r="L88" s="94">
        <f t="shared" si="103"/>
        <v>1.8959706959706959</v>
      </c>
      <c r="M88" s="124">
        <f t="shared" si="103"/>
        <v>1.8730867346938775</v>
      </c>
      <c r="N88" s="291">
        <f t="shared" si="103"/>
        <v>1.2598425196850394</v>
      </c>
      <c r="O88" s="291">
        <f t="shared" si="103"/>
        <v>1.2983870967741935</v>
      </c>
      <c r="P88" s="291">
        <f t="shared" si="103"/>
        <v>1.7114695340501793</v>
      </c>
      <c r="Q88" s="291">
        <f t="shared" si="103"/>
        <v>1.5117466802860062</v>
      </c>
      <c r="R88" s="291">
        <f t="shared" si="103"/>
        <v>1.4751838235294117</v>
      </c>
      <c r="S88" s="291">
        <f t="shared" si="103"/>
        <v>1.6721311475409837</v>
      </c>
      <c r="T88" s="291">
        <f t="shared" si="103"/>
        <v>1.3503816793893131</v>
      </c>
      <c r="U88" s="291">
        <f t="shared" si="103"/>
        <v>1.4003521126760563</v>
      </c>
      <c r="V88" s="94">
        <f t="shared" si="103"/>
        <v>1.6226000650266286</v>
      </c>
      <c r="W88" s="94">
        <f t="shared" si="103"/>
        <v>1.4681316059252292</v>
      </c>
      <c r="X88" s="94">
        <f t="shared" si="103"/>
        <v>1.5077366598159954</v>
      </c>
      <c r="Y88" s="124">
        <f t="shared" si="103"/>
        <v>1.6662971271207649</v>
      </c>
      <c r="Z88" s="94">
        <f t="shared" ref="Z88:CK88" si="116">IFERROR(Z77/Z55,"")</f>
        <v>1.21040602743353</v>
      </c>
      <c r="AA88" s="94">
        <f t="shared" si="116"/>
        <v>1.2486383741794347</v>
      </c>
      <c r="AB88" s="94">
        <f t="shared" si="116"/>
        <v>1.4030166582032118</v>
      </c>
      <c r="AC88" s="94">
        <f t="shared" si="116"/>
        <v>1.390978153373595</v>
      </c>
      <c r="AD88" s="94">
        <f t="shared" si="116"/>
        <v>1.5075684340395079</v>
      </c>
      <c r="AE88" s="94">
        <f t="shared" si="116"/>
        <v>1.555378745008112</v>
      </c>
      <c r="AF88" s="94">
        <f t="shared" si="116"/>
        <v>1.4408486282416026</v>
      </c>
      <c r="AG88" s="94">
        <f t="shared" si="116"/>
        <v>1.5241608204866186</v>
      </c>
      <c r="AH88" s="94">
        <f t="shared" si="116"/>
        <v>1.5812574378218431</v>
      </c>
      <c r="AI88" s="94">
        <f t="shared" si="116"/>
        <v>1.4617330421115176</v>
      </c>
      <c r="AJ88" s="94">
        <f t="shared" si="116"/>
        <v>1.5267788353612097</v>
      </c>
      <c r="AK88" s="124">
        <f t="shared" si="116"/>
        <v>1.5853491003332512</v>
      </c>
      <c r="AL88" s="94">
        <f t="shared" si="116"/>
        <v>1.2778620962690843</v>
      </c>
      <c r="AM88" s="94">
        <f t="shared" si="116"/>
        <v>1.2868391818636229</v>
      </c>
      <c r="AN88" s="94">
        <f t="shared" si="116"/>
        <v>1.4362270487018023</v>
      </c>
      <c r="AO88" s="94">
        <f t="shared" si="116"/>
        <v>1.4338160443113994</v>
      </c>
      <c r="AP88" s="94">
        <f t="shared" si="116"/>
        <v>1.5615250801310403</v>
      </c>
      <c r="AQ88" s="94">
        <f t="shared" si="116"/>
        <v>1.606036560162319</v>
      </c>
      <c r="AR88" s="94">
        <f t="shared" si="116"/>
        <v>1.5171172136656466</v>
      </c>
      <c r="AS88" s="94">
        <f t="shared" si="116"/>
        <v>1.6098272004459329</v>
      </c>
      <c r="AT88" s="94">
        <f t="shared" si="116"/>
        <v>1.6713498758352998</v>
      </c>
      <c r="AU88" s="94">
        <f t="shared" si="116"/>
        <v>1.5614482016642299</v>
      </c>
      <c r="AV88" s="94">
        <f t="shared" si="116"/>
        <v>1.6298711441915084</v>
      </c>
      <c r="AW88" s="124">
        <f t="shared" si="116"/>
        <v>1.6887114722142216</v>
      </c>
      <c r="AX88" s="94">
        <f t="shared" si="116"/>
        <v>1.3476028598994685</v>
      </c>
      <c r="AY88" s="94">
        <f t="shared" si="116"/>
        <v>1.3535072902797447</v>
      </c>
      <c r="AZ88" s="94">
        <f t="shared" si="116"/>
        <v>1.5134030700451422</v>
      </c>
      <c r="BA88" s="94">
        <f t="shared" si="116"/>
        <v>1.5032211958654094</v>
      </c>
      <c r="BB88" s="94">
        <f t="shared" si="116"/>
        <v>1.636535409185349</v>
      </c>
      <c r="BC88" s="94">
        <f t="shared" si="116"/>
        <v>1.6806628506483996</v>
      </c>
      <c r="BD88" s="94">
        <f t="shared" si="116"/>
        <v>1.5788131219779378</v>
      </c>
      <c r="BE88" s="94">
        <f t="shared" si="116"/>
        <v>1.6757944779504261</v>
      </c>
      <c r="BF88" s="94">
        <f t="shared" si="116"/>
        <v>1.7420000770921842</v>
      </c>
      <c r="BG88" s="94">
        <f t="shared" si="116"/>
        <v>1.6208803750127943</v>
      </c>
      <c r="BH88" s="94">
        <f t="shared" si="116"/>
        <v>1.6926407763576139</v>
      </c>
      <c r="BI88" s="124">
        <f t="shared" si="116"/>
        <v>1.7589758740366537</v>
      </c>
      <c r="BJ88" s="94">
        <f t="shared" si="116"/>
        <v>1.3747386915657356</v>
      </c>
      <c r="BK88" s="94">
        <f t="shared" si="116"/>
        <v>1.3860775977177933</v>
      </c>
      <c r="BL88" s="94">
        <f t="shared" si="116"/>
        <v>1.5431452958571514</v>
      </c>
      <c r="BM88" s="94">
        <f t="shared" si="116"/>
        <v>1.5357252213874319</v>
      </c>
      <c r="BN88" s="94">
        <f t="shared" si="116"/>
        <v>1.6715816182448362</v>
      </c>
      <c r="BO88" s="94">
        <f t="shared" si="116"/>
        <v>1.7169507705464875</v>
      </c>
      <c r="BP88" s="94">
        <f t="shared" si="116"/>
        <v>1.6134647682991619</v>
      </c>
      <c r="BQ88" s="94">
        <f t="shared" si="116"/>
        <v>1.712417472499701</v>
      </c>
      <c r="BR88" s="94">
        <f t="shared" si="116"/>
        <v>1.7811314090895567</v>
      </c>
      <c r="BS88" s="94">
        <f t="shared" si="116"/>
        <v>1.6575417601701272</v>
      </c>
      <c r="BT88" s="94">
        <f t="shared" si="116"/>
        <v>1.7305494442418381</v>
      </c>
      <c r="BU88" s="124">
        <f t="shared" si="116"/>
        <v>1.7981117302530287</v>
      </c>
      <c r="BV88" s="94">
        <f t="shared" si="116"/>
        <v>1.4279392553760026</v>
      </c>
      <c r="BW88" s="94">
        <f t="shared" si="116"/>
        <v>1.4348436041242332</v>
      </c>
      <c r="BX88" s="94">
        <f t="shared" si="116"/>
        <v>1.5957614576214072</v>
      </c>
      <c r="BY88" s="94">
        <f t="shared" si="116"/>
        <v>1.5877762548958327</v>
      </c>
      <c r="BZ88" s="94">
        <f t="shared" si="116"/>
        <v>1.728297472351696</v>
      </c>
      <c r="CA88" s="94">
        <f t="shared" si="116"/>
        <v>1.7757753104029672</v>
      </c>
      <c r="CB88" s="94">
        <f t="shared" si="116"/>
        <v>1.6692463062739122</v>
      </c>
      <c r="CC88" s="94">
        <f t="shared" si="116"/>
        <v>1.7701620972224661</v>
      </c>
      <c r="CD88" s="94">
        <f t="shared" si="116"/>
        <v>1.8413025493656525</v>
      </c>
      <c r="CE88" s="94">
        <f t="shared" si="116"/>
        <v>1.7134690462909576</v>
      </c>
      <c r="CF88" s="94">
        <f t="shared" si="116"/>
        <v>1.7883198417389541</v>
      </c>
      <c r="CG88" s="124">
        <f t="shared" si="116"/>
        <v>1.8577745675559638</v>
      </c>
      <c r="CH88" s="94">
        <f t="shared" si="116"/>
        <v>1.480747674106428</v>
      </c>
      <c r="CI88" s="94">
        <f t="shared" si="116"/>
        <v>1.4893641940040174</v>
      </c>
      <c r="CJ88" s="94">
        <f t="shared" si="116"/>
        <v>1.6554847627740921</v>
      </c>
      <c r="CK88" s="94">
        <f t="shared" si="116"/>
        <v>1.6474117291158592</v>
      </c>
      <c r="CL88" s="94">
        <f t="shared" ref="CL88:CS88" si="117">IFERROR(CL77/CL55,"")</f>
        <v>1.7928592426575376</v>
      </c>
      <c r="CM88" s="94">
        <f t="shared" si="117"/>
        <v>1.8421381625002735</v>
      </c>
      <c r="CN88" s="94">
        <f t="shared" si="117"/>
        <v>1.7311889414052255</v>
      </c>
      <c r="CO88" s="94">
        <f t="shared" si="117"/>
        <v>1.8353881136860488</v>
      </c>
      <c r="CP88" s="94">
        <f t="shared" si="117"/>
        <v>1.9095701496440329</v>
      </c>
      <c r="CQ88" s="94">
        <f t="shared" si="117"/>
        <v>1.7754231713662736</v>
      </c>
      <c r="CR88" s="94">
        <f t="shared" si="117"/>
        <v>1.854533273849218</v>
      </c>
      <c r="CS88" s="124">
        <f t="shared" si="117"/>
        <v>1.9268514114446551</v>
      </c>
    </row>
    <row r="90" spans="1:99" s="4" customFormat="1" x14ac:dyDescent="0.25">
      <c r="A90"/>
      <c r="B90">
        <v>1</v>
      </c>
      <c r="C90" s="12">
        <v>2</v>
      </c>
      <c r="D90" s="12">
        <v>3</v>
      </c>
      <c r="E90" s="12">
        <v>4</v>
      </c>
      <c r="F90" s="12">
        <v>5</v>
      </c>
      <c r="G90" s="12">
        <v>6</v>
      </c>
      <c r="H90" s="12">
        <v>7</v>
      </c>
      <c r="I90" s="12">
        <v>8</v>
      </c>
      <c r="J90" s="12">
        <v>9</v>
      </c>
      <c r="K90" s="12">
        <v>10</v>
      </c>
      <c r="L90" s="12">
        <v>11</v>
      </c>
      <c r="M90" s="112">
        <v>12</v>
      </c>
      <c r="N90" s="274">
        <v>13</v>
      </c>
      <c r="O90" s="274">
        <v>14</v>
      </c>
      <c r="P90" s="274">
        <v>15</v>
      </c>
      <c r="Q90" s="274">
        <v>16</v>
      </c>
      <c r="R90" s="274">
        <v>17</v>
      </c>
      <c r="S90" s="274">
        <v>18</v>
      </c>
      <c r="T90" s="274">
        <v>19</v>
      </c>
      <c r="U90" s="274">
        <v>20</v>
      </c>
      <c r="V90" s="12">
        <v>21</v>
      </c>
      <c r="W90" s="12">
        <v>22</v>
      </c>
      <c r="X90" s="12">
        <v>23</v>
      </c>
      <c r="Y90" s="112">
        <v>24</v>
      </c>
      <c r="Z90" s="12">
        <v>25</v>
      </c>
      <c r="AA90" s="12">
        <v>26</v>
      </c>
      <c r="AB90" s="12">
        <v>27</v>
      </c>
      <c r="AC90" s="12">
        <v>28</v>
      </c>
      <c r="AD90" s="12">
        <v>29</v>
      </c>
      <c r="AE90" s="12">
        <v>30</v>
      </c>
      <c r="AF90" s="12">
        <v>31</v>
      </c>
      <c r="AG90" s="12">
        <v>32</v>
      </c>
      <c r="AH90" s="12">
        <v>33</v>
      </c>
      <c r="AI90" s="12">
        <v>34</v>
      </c>
      <c r="AJ90" s="12">
        <v>35</v>
      </c>
      <c r="AK90" s="112">
        <v>36</v>
      </c>
      <c r="AL90" s="12">
        <v>37</v>
      </c>
      <c r="AM90" s="12">
        <v>38</v>
      </c>
      <c r="AN90" s="12">
        <v>39</v>
      </c>
      <c r="AO90" s="12">
        <v>40</v>
      </c>
      <c r="AP90" s="12">
        <v>41</v>
      </c>
      <c r="AQ90" s="12">
        <v>42</v>
      </c>
      <c r="AR90" s="12">
        <v>43</v>
      </c>
      <c r="AS90" s="12">
        <v>44</v>
      </c>
      <c r="AT90" s="12">
        <v>45</v>
      </c>
      <c r="AU90" s="12">
        <v>46</v>
      </c>
      <c r="AV90" s="12">
        <v>47</v>
      </c>
      <c r="AW90" s="112">
        <v>48</v>
      </c>
      <c r="AX90" s="12">
        <v>49</v>
      </c>
      <c r="AY90" s="12">
        <v>50</v>
      </c>
      <c r="AZ90" s="12">
        <v>51</v>
      </c>
      <c r="BA90" s="12">
        <v>52</v>
      </c>
      <c r="BB90" s="12">
        <v>53</v>
      </c>
      <c r="BC90" s="12">
        <v>54</v>
      </c>
      <c r="BD90" s="12">
        <v>55</v>
      </c>
      <c r="BE90" s="12">
        <v>56</v>
      </c>
      <c r="BF90" s="12">
        <v>57</v>
      </c>
      <c r="BG90" s="12">
        <v>58</v>
      </c>
      <c r="BH90" s="12">
        <v>59</v>
      </c>
      <c r="BI90" s="112">
        <v>60</v>
      </c>
      <c r="BJ90" s="12">
        <v>61</v>
      </c>
      <c r="BK90" s="12">
        <v>62</v>
      </c>
      <c r="BL90" s="12">
        <v>63</v>
      </c>
      <c r="BM90" s="12">
        <v>64</v>
      </c>
      <c r="BN90" s="12">
        <v>65</v>
      </c>
      <c r="BO90" s="12">
        <v>66</v>
      </c>
      <c r="BP90" s="12">
        <v>67</v>
      </c>
      <c r="BQ90" s="12">
        <v>68</v>
      </c>
      <c r="BR90" s="12">
        <v>69</v>
      </c>
      <c r="BS90" s="12">
        <v>70</v>
      </c>
      <c r="BT90" s="12">
        <v>71</v>
      </c>
      <c r="BU90" s="112">
        <v>72</v>
      </c>
      <c r="BV90" s="12">
        <v>73</v>
      </c>
      <c r="BW90" s="12">
        <v>74</v>
      </c>
      <c r="BX90" s="12">
        <v>75</v>
      </c>
      <c r="BY90" s="12">
        <v>76</v>
      </c>
      <c r="BZ90" s="12">
        <v>77</v>
      </c>
      <c r="CA90" s="12">
        <v>78</v>
      </c>
      <c r="CB90" s="12">
        <v>79</v>
      </c>
      <c r="CC90" s="12">
        <v>80</v>
      </c>
      <c r="CD90" s="12">
        <v>81</v>
      </c>
      <c r="CE90" s="12">
        <v>82</v>
      </c>
      <c r="CF90" s="12">
        <v>83</v>
      </c>
      <c r="CG90" s="112">
        <v>84</v>
      </c>
      <c r="CH90" s="12">
        <v>85</v>
      </c>
      <c r="CI90" s="12">
        <v>86</v>
      </c>
      <c r="CJ90" s="12">
        <v>87</v>
      </c>
      <c r="CK90" s="12">
        <v>88</v>
      </c>
      <c r="CL90" s="12">
        <v>89</v>
      </c>
      <c r="CM90" s="12">
        <v>90</v>
      </c>
      <c r="CN90" s="12">
        <v>91</v>
      </c>
      <c r="CO90" s="12">
        <v>92</v>
      </c>
      <c r="CP90" s="12">
        <v>93</v>
      </c>
      <c r="CQ90" s="12">
        <v>94</v>
      </c>
      <c r="CR90" s="12">
        <v>95</v>
      </c>
      <c r="CS90" s="112">
        <v>96</v>
      </c>
    </row>
    <row r="91" spans="1:99" s="2" customFormat="1" x14ac:dyDescent="0.25">
      <c r="A91" s="2" t="s">
        <v>14</v>
      </c>
      <c r="B91" s="3">
        <f t="shared" ref="B91:BM91" si="118">B58</f>
        <v>42005</v>
      </c>
      <c r="C91" s="3">
        <f t="shared" si="118"/>
        <v>42036</v>
      </c>
      <c r="D91" s="3">
        <f t="shared" si="118"/>
        <v>42064</v>
      </c>
      <c r="E91" s="3">
        <f t="shared" si="118"/>
        <v>42095</v>
      </c>
      <c r="F91" s="3">
        <f t="shared" si="118"/>
        <v>42125</v>
      </c>
      <c r="G91" s="3">
        <f t="shared" si="118"/>
        <v>42156</v>
      </c>
      <c r="H91" s="3">
        <f t="shared" si="118"/>
        <v>42186</v>
      </c>
      <c r="I91" s="3">
        <f t="shared" si="118"/>
        <v>42217</v>
      </c>
      <c r="J91" s="3">
        <f t="shared" si="118"/>
        <v>42248</v>
      </c>
      <c r="K91" s="3">
        <f t="shared" si="118"/>
        <v>42278</v>
      </c>
      <c r="L91" s="3">
        <f t="shared" si="118"/>
        <v>42309</v>
      </c>
      <c r="M91" s="95">
        <f t="shared" si="118"/>
        <v>42339</v>
      </c>
      <c r="N91" s="284">
        <f t="shared" si="118"/>
        <v>42370</v>
      </c>
      <c r="O91" s="284">
        <f t="shared" si="118"/>
        <v>42401</v>
      </c>
      <c r="P91" s="284">
        <f t="shared" si="118"/>
        <v>42430</v>
      </c>
      <c r="Q91" s="284">
        <f t="shared" si="118"/>
        <v>42461</v>
      </c>
      <c r="R91" s="284">
        <f t="shared" si="118"/>
        <v>42491</v>
      </c>
      <c r="S91" s="284">
        <f t="shared" si="118"/>
        <v>42522</v>
      </c>
      <c r="T91" s="284">
        <f t="shared" si="118"/>
        <v>42552</v>
      </c>
      <c r="U91" s="284">
        <f t="shared" si="118"/>
        <v>42583</v>
      </c>
      <c r="V91" s="3">
        <f t="shared" si="118"/>
        <v>42614</v>
      </c>
      <c r="W91" s="3">
        <f t="shared" si="118"/>
        <v>42644</v>
      </c>
      <c r="X91" s="3">
        <f t="shared" si="118"/>
        <v>42675</v>
      </c>
      <c r="Y91" s="95">
        <f t="shared" si="118"/>
        <v>42705</v>
      </c>
      <c r="Z91" s="3">
        <f t="shared" si="118"/>
        <v>42752</v>
      </c>
      <c r="AA91" s="3">
        <f t="shared" si="118"/>
        <v>42783</v>
      </c>
      <c r="AB91" s="3">
        <f t="shared" si="118"/>
        <v>42811</v>
      </c>
      <c r="AC91" s="3">
        <f t="shared" si="118"/>
        <v>42842</v>
      </c>
      <c r="AD91" s="3">
        <f t="shared" si="118"/>
        <v>42872</v>
      </c>
      <c r="AE91" s="3">
        <f t="shared" si="118"/>
        <v>42903</v>
      </c>
      <c r="AF91" s="3">
        <f t="shared" si="118"/>
        <v>42933</v>
      </c>
      <c r="AG91" s="3">
        <f t="shared" si="118"/>
        <v>42964</v>
      </c>
      <c r="AH91" s="3">
        <f t="shared" si="118"/>
        <v>42995</v>
      </c>
      <c r="AI91" s="3">
        <f t="shared" si="118"/>
        <v>43025</v>
      </c>
      <c r="AJ91" s="3">
        <f t="shared" si="118"/>
        <v>43056</v>
      </c>
      <c r="AK91" s="95">
        <f t="shared" si="118"/>
        <v>43086</v>
      </c>
      <c r="AL91" s="3">
        <f t="shared" si="118"/>
        <v>43118</v>
      </c>
      <c r="AM91" s="3">
        <f t="shared" si="118"/>
        <v>43149</v>
      </c>
      <c r="AN91" s="3">
        <f t="shared" si="118"/>
        <v>43177</v>
      </c>
      <c r="AO91" s="3">
        <f t="shared" si="118"/>
        <v>43208</v>
      </c>
      <c r="AP91" s="3">
        <f t="shared" si="118"/>
        <v>43238</v>
      </c>
      <c r="AQ91" s="3">
        <f t="shared" si="118"/>
        <v>43269</v>
      </c>
      <c r="AR91" s="3">
        <f t="shared" si="118"/>
        <v>43299</v>
      </c>
      <c r="AS91" s="3">
        <f t="shared" si="118"/>
        <v>43330</v>
      </c>
      <c r="AT91" s="3">
        <f t="shared" si="118"/>
        <v>43361</v>
      </c>
      <c r="AU91" s="3">
        <f t="shared" si="118"/>
        <v>43391</v>
      </c>
      <c r="AV91" s="3">
        <f t="shared" si="118"/>
        <v>43422</v>
      </c>
      <c r="AW91" s="95">
        <f t="shared" si="118"/>
        <v>43452</v>
      </c>
      <c r="AX91" s="3">
        <f t="shared" si="118"/>
        <v>43483</v>
      </c>
      <c r="AY91" s="3">
        <f t="shared" si="118"/>
        <v>43514</v>
      </c>
      <c r="AZ91" s="3">
        <f t="shared" si="118"/>
        <v>43542</v>
      </c>
      <c r="BA91" s="3">
        <f t="shared" si="118"/>
        <v>43573</v>
      </c>
      <c r="BB91" s="3">
        <f t="shared" si="118"/>
        <v>43603</v>
      </c>
      <c r="BC91" s="3">
        <f t="shared" si="118"/>
        <v>43634</v>
      </c>
      <c r="BD91" s="3">
        <f t="shared" si="118"/>
        <v>43664</v>
      </c>
      <c r="BE91" s="3">
        <f t="shared" si="118"/>
        <v>43695</v>
      </c>
      <c r="BF91" s="3">
        <f t="shared" si="118"/>
        <v>43726</v>
      </c>
      <c r="BG91" s="3">
        <f t="shared" si="118"/>
        <v>43756</v>
      </c>
      <c r="BH91" s="3">
        <f t="shared" si="118"/>
        <v>43787</v>
      </c>
      <c r="BI91" s="95">
        <f t="shared" si="118"/>
        <v>43817</v>
      </c>
      <c r="BJ91" s="3">
        <f t="shared" si="118"/>
        <v>43848</v>
      </c>
      <c r="BK91" s="3">
        <f t="shared" si="118"/>
        <v>43879</v>
      </c>
      <c r="BL91" s="3">
        <f t="shared" si="118"/>
        <v>43908</v>
      </c>
      <c r="BM91" s="3">
        <f t="shared" si="118"/>
        <v>43939</v>
      </c>
      <c r="BN91" s="3">
        <f t="shared" ref="BN91:CS91" si="119">BN58</f>
        <v>43969</v>
      </c>
      <c r="BO91" s="3">
        <f t="shared" si="119"/>
        <v>44000</v>
      </c>
      <c r="BP91" s="3">
        <f t="shared" si="119"/>
        <v>44030</v>
      </c>
      <c r="BQ91" s="3">
        <f t="shared" si="119"/>
        <v>44061</v>
      </c>
      <c r="BR91" s="3">
        <f t="shared" si="119"/>
        <v>44092</v>
      </c>
      <c r="BS91" s="3">
        <f t="shared" si="119"/>
        <v>44122</v>
      </c>
      <c r="BT91" s="3">
        <f t="shared" si="119"/>
        <v>44153</v>
      </c>
      <c r="BU91" s="95">
        <f t="shared" si="119"/>
        <v>44183</v>
      </c>
      <c r="BV91" s="3">
        <f t="shared" si="119"/>
        <v>44214</v>
      </c>
      <c r="BW91" s="3">
        <f t="shared" si="119"/>
        <v>44245</v>
      </c>
      <c r="BX91" s="3">
        <f t="shared" si="119"/>
        <v>44273</v>
      </c>
      <c r="BY91" s="3">
        <f t="shared" si="119"/>
        <v>44304</v>
      </c>
      <c r="BZ91" s="3">
        <f t="shared" si="119"/>
        <v>44334</v>
      </c>
      <c r="CA91" s="3">
        <f t="shared" si="119"/>
        <v>44365</v>
      </c>
      <c r="CB91" s="3">
        <f t="shared" si="119"/>
        <v>44395</v>
      </c>
      <c r="CC91" s="3">
        <f t="shared" si="119"/>
        <v>44426</v>
      </c>
      <c r="CD91" s="3">
        <f t="shared" si="119"/>
        <v>44457</v>
      </c>
      <c r="CE91" s="3">
        <f t="shared" si="119"/>
        <v>44487</v>
      </c>
      <c r="CF91" s="3">
        <f t="shared" si="119"/>
        <v>44518</v>
      </c>
      <c r="CG91" s="95">
        <f t="shared" si="119"/>
        <v>44548</v>
      </c>
      <c r="CH91" s="3">
        <f t="shared" si="119"/>
        <v>44579</v>
      </c>
      <c r="CI91" s="3">
        <f t="shared" si="119"/>
        <v>44610</v>
      </c>
      <c r="CJ91" s="3">
        <f t="shared" si="119"/>
        <v>44638</v>
      </c>
      <c r="CK91" s="3">
        <f t="shared" si="119"/>
        <v>44669</v>
      </c>
      <c r="CL91" s="3">
        <f t="shared" si="119"/>
        <v>44699</v>
      </c>
      <c r="CM91" s="3">
        <f t="shared" si="119"/>
        <v>44730</v>
      </c>
      <c r="CN91" s="3">
        <f t="shared" si="119"/>
        <v>44760</v>
      </c>
      <c r="CO91" s="3">
        <f t="shared" si="119"/>
        <v>44791</v>
      </c>
      <c r="CP91" s="3">
        <f t="shared" si="119"/>
        <v>44822</v>
      </c>
      <c r="CQ91" s="3">
        <f t="shared" si="119"/>
        <v>44852</v>
      </c>
      <c r="CR91" s="3">
        <f t="shared" si="119"/>
        <v>44883</v>
      </c>
      <c r="CS91" s="95">
        <f t="shared" si="119"/>
        <v>44913</v>
      </c>
      <c r="CT91" s="3"/>
      <c r="CU91" s="3"/>
    </row>
    <row r="92" spans="1:99" s="13" customFormat="1" x14ac:dyDescent="0.25">
      <c r="A92" s="13" t="s">
        <v>4</v>
      </c>
      <c r="B92" s="13">
        <f t="shared" ref="B92:B99" si="120">IFERROR(B22/B70,"")</f>
        <v>25.032451219512197</v>
      </c>
      <c r="C92" s="13">
        <f t="shared" ref="C92:Y92" si="121">IFERROR(C22/C70,"")</f>
        <v>19.755242424242425</v>
      </c>
      <c r="D92" s="13">
        <f t="shared" si="121"/>
        <v>33.425615384615384</v>
      </c>
      <c r="E92" s="13">
        <f t="shared" si="121"/>
        <v>33.375156804733727</v>
      </c>
      <c r="F92" s="13">
        <f t="shared" si="121"/>
        <v>27.285160337552746</v>
      </c>
      <c r="G92" s="13">
        <f t="shared" si="121"/>
        <v>32.193661016949157</v>
      </c>
      <c r="H92" s="13">
        <f t="shared" si="121"/>
        <v>43.875194767441855</v>
      </c>
      <c r="I92" s="13">
        <f t="shared" si="121"/>
        <v>25.721978609625669</v>
      </c>
      <c r="J92" s="13">
        <f t="shared" si="121"/>
        <v>35.026007751937982</v>
      </c>
      <c r="K92" s="13">
        <f t="shared" si="121"/>
        <v>27.151162393162334</v>
      </c>
      <c r="L92" s="13">
        <f t="shared" si="121"/>
        <v>27.188452247191012</v>
      </c>
      <c r="M92" s="100">
        <f t="shared" si="121"/>
        <v>31.669962393162354</v>
      </c>
      <c r="N92" s="279">
        <f t="shared" si="121"/>
        <v>35.149828124999999</v>
      </c>
      <c r="O92" s="279">
        <f t="shared" si="121"/>
        <v>31.867835820895074</v>
      </c>
      <c r="P92" s="279">
        <f t="shared" si="121"/>
        <v>26.925121951219452</v>
      </c>
      <c r="Q92" s="279">
        <f t="shared" si="121"/>
        <v>37.592350282485882</v>
      </c>
      <c r="R92" s="279">
        <f t="shared" si="121"/>
        <v>31.795125000000002</v>
      </c>
      <c r="S92" s="279">
        <f t="shared" si="121"/>
        <v>27.800063432835824</v>
      </c>
      <c r="T92" s="279">
        <f t="shared" si="121"/>
        <v>31.257836363636365</v>
      </c>
      <c r="U92" s="279">
        <f t="shared" si="121"/>
        <v>25.938352657004828</v>
      </c>
      <c r="V92" s="13">
        <f t="shared" si="121"/>
        <v>30.768404083825903</v>
      </c>
      <c r="W92" s="13">
        <f t="shared" si="121"/>
        <v>30.81589958158996</v>
      </c>
      <c r="X92" s="13">
        <f t="shared" si="121"/>
        <v>30.768136557610244</v>
      </c>
      <c r="Y92" s="100">
        <f t="shared" si="121"/>
        <v>32.913567140884453</v>
      </c>
      <c r="Z92" s="13">
        <f t="shared" ref="Z92:CK92" si="122">IFERROR(Z22/Z70,"")</f>
        <v>31.693197364313757</v>
      </c>
      <c r="AA92" s="13">
        <f t="shared" si="122"/>
        <v>31.760668227028347</v>
      </c>
      <c r="AB92" s="13">
        <f t="shared" si="122"/>
        <v>30.979653859654238</v>
      </c>
      <c r="AC92" s="13">
        <f t="shared" si="122"/>
        <v>31.254670218078466</v>
      </c>
      <c r="AD92" s="13">
        <f t="shared" si="122"/>
        <v>30.986259891370374</v>
      </c>
      <c r="AE92" s="13">
        <f t="shared" si="122"/>
        <v>31.026300390053621</v>
      </c>
      <c r="AF92" s="13">
        <f t="shared" si="122"/>
        <v>30.982002973442846</v>
      </c>
      <c r="AG92" s="13">
        <f t="shared" si="122"/>
        <v>31.026300390053621</v>
      </c>
      <c r="AH92" s="13">
        <f t="shared" si="122"/>
        <v>31.104268101797313</v>
      </c>
      <c r="AI92" s="13">
        <f t="shared" si="122"/>
        <v>31.057408366527898</v>
      </c>
      <c r="AJ92" s="13">
        <f t="shared" si="122"/>
        <v>31.065630208734369</v>
      </c>
      <c r="AK92" s="100">
        <f t="shared" si="122"/>
        <v>31.104268101797313</v>
      </c>
      <c r="AL92" s="13">
        <f t="shared" si="122"/>
        <v>33.550919751362606</v>
      </c>
      <c r="AM92" s="13">
        <f t="shared" si="122"/>
        <v>33.626917246461659</v>
      </c>
      <c r="AN92" s="13">
        <f t="shared" si="122"/>
        <v>32.731889661142056</v>
      </c>
      <c r="AO92" s="13">
        <f t="shared" si="122"/>
        <v>33.035512240106129</v>
      </c>
      <c r="AP92" s="13">
        <f t="shared" si="122"/>
        <v>32.729500513064409</v>
      </c>
      <c r="AQ92" s="13">
        <f t="shared" si="122"/>
        <v>32.787178453453677</v>
      </c>
      <c r="AR92" s="13">
        <f t="shared" si="122"/>
        <v>32.74350007043401</v>
      </c>
      <c r="AS92" s="13">
        <f t="shared" si="122"/>
        <v>32.797331719970849</v>
      </c>
      <c r="AT92" s="13">
        <f t="shared" si="122"/>
        <v>32.890900382547841</v>
      </c>
      <c r="AU92" s="13">
        <f t="shared" si="122"/>
        <v>32.864478515051253</v>
      </c>
      <c r="AV92" s="13">
        <f t="shared" si="122"/>
        <v>32.874500022733152</v>
      </c>
      <c r="AW92" s="100">
        <f t="shared" si="122"/>
        <v>32.422377854449977</v>
      </c>
      <c r="AX92" s="13">
        <f t="shared" si="122"/>
        <v>35.934513653225487</v>
      </c>
      <c r="AY92" s="13">
        <f t="shared" si="122"/>
        <v>36.014906783694414</v>
      </c>
      <c r="AZ92" s="13">
        <f t="shared" si="122"/>
        <v>35.089920233183385</v>
      </c>
      <c r="BA92" s="13">
        <f t="shared" si="122"/>
        <v>35.46819039084459</v>
      </c>
      <c r="BB92" s="13">
        <f t="shared" si="122"/>
        <v>35.12775297034522</v>
      </c>
      <c r="BC92" s="13">
        <f t="shared" si="122"/>
        <v>35.181772380754076</v>
      </c>
      <c r="BD92" s="13">
        <f t="shared" si="122"/>
        <v>35.133128101141644</v>
      </c>
      <c r="BE92" s="13">
        <f t="shared" si="122"/>
        <v>35.193065677042227</v>
      </c>
      <c r="BF92" s="13">
        <f t="shared" si="122"/>
        <v>35.29688705340665</v>
      </c>
      <c r="BG92" s="13">
        <f t="shared" si="122"/>
        <v>35.267616263273574</v>
      </c>
      <c r="BH92" s="13">
        <f t="shared" si="122"/>
        <v>35.278722609505984</v>
      </c>
      <c r="BI92" s="100">
        <f t="shared" si="122"/>
        <v>35.353112048918973</v>
      </c>
      <c r="BJ92" s="13">
        <f t="shared" si="122"/>
        <v>38.195359110955735</v>
      </c>
      <c r="BK92" s="13">
        <f t="shared" si="122"/>
        <v>38.281908362712628</v>
      </c>
      <c r="BL92" s="13">
        <f t="shared" si="122"/>
        <v>37.275974031081454</v>
      </c>
      <c r="BM92" s="13">
        <f t="shared" si="122"/>
        <v>37.663363827202481</v>
      </c>
      <c r="BN92" s="13">
        <f t="shared" si="122"/>
        <v>37.294117683511033</v>
      </c>
      <c r="BO92" s="13">
        <f t="shared" si="122"/>
        <v>37.352852483055557</v>
      </c>
      <c r="BP92" s="13">
        <f t="shared" si="122"/>
        <v>37.300193705837962</v>
      </c>
      <c r="BQ92" s="13">
        <f t="shared" si="122"/>
        <v>37.365360155927164</v>
      </c>
      <c r="BR92" s="13">
        <f t="shared" si="122"/>
        <v>37.453856350432702</v>
      </c>
      <c r="BS92" s="13">
        <f t="shared" si="122"/>
        <v>37.422373350022774</v>
      </c>
      <c r="BT92" s="13">
        <f t="shared" si="122"/>
        <v>37.434320239802346</v>
      </c>
      <c r="BU92" s="100">
        <f t="shared" si="122"/>
        <v>37.514303180936395</v>
      </c>
      <c r="BV92" s="13">
        <f t="shared" si="122"/>
        <v>41.328456547941947</v>
      </c>
      <c r="BW92" s="13">
        <f t="shared" si="122"/>
        <v>41.422788678138168</v>
      </c>
      <c r="BX92" s="13">
        <f t="shared" si="122"/>
        <v>40.318717443692485</v>
      </c>
      <c r="BY92" s="13">
        <f t="shared" si="122"/>
        <v>40.745897794223225</v>
      </c>
      <c r="BZ92" s="13">
        <f t="shared" si="122"/>
        <v>40.276002123828022</v>
      </c>
      <c r="CA92" s="13">
        <f t="shared" si="122"/>
        <v>40.339395156235277</v>
      </c>
      <c r="CB92" s="13">
        <f t="shared" si="122"/>
        <v>40.282559962216332</v>
      </c>
      <c r="CC92" s="13">
        <f t="shared" si="122"/>
        <v>40.378940432029907</v>
      </c>
      <c r="CD92" s="13">
        <f t="shared" si="122"/>
        <v>40.475339146660922</v>
      </c>
      <c r="CE92" s="13">
        <f t="shared" si="122"/>
        <v>40.441050541762202</v>
      </c>
      <c r="CF92" s="13">
        <f t="shared" si="122"/>
        <v>40.467323411789771</v>
      </c>
      <c r="CG92" s="100">
        <f t="shared" si="122"/>
        <v>40.62181867604415</v>
      </c>
      <c r="CH92" s="13">
        <f t="shared" si="122"/>
        <v>45.090440045020046</v>
      </c>
      <c r="CI92" s="13">
        <f t="shared" si="122"/>
        <v>45.19369027605547</v>
      </c>
      <c r="CJ92" s="13">
        <f t="shared" si="122"/>
        <v>43.980973664093518</v>
      </c>
      <c r="CK92" s="13">
        <f t="shared" si="122"/>
        <v>44.451299443399677</v>
      </c>
      <c r="CL92" s="13">
        <f t="shared" ref="CL92:CS92" si="123">IFERROR(CL22/CL70,"")</f>
        <v>43.933866782643051</v>
      </c>
      <c r="CM92" s="13">
        <f t="shared" si="123"/>
        <v>44.003772197109406</v>
      </c>
      <c r="CN92" s="13">
        <f t="shared" si="123"/>
        <v>43.941099746896839</v>
      </c>
      <c r="CO92" s="13">
        <f t="shared" si="123"/>
        <v>44.047364274310958</v>
      </c>
      <c r="CP92" s="13">
        <f t="shared" si="123"/>
        <v>44.15357730404434</v>
      </c>
      <c r="CQ92" s="13">
        <f t="shared" si="123"/>
        <v>44.145394959736528</v>
      </c>
      <c r="CR92" s="13">
        <f t="shared" si="123"/>
        <v>44.144748218688214</v>
      </c>
      <c r="CS92" s="100">
        <f t="shared" si="123"/>
        <v>44.31483292155378</v>
      </c>
    </row>
    <row r="93" spans="1:99" s="13" customFormat="1" x14ac:dyDescent="0.25">
      <c r="A93" s="13" t="s">
        <v>5</v>
      </c>
      <c r="B93" s="13">
        <f t="shared" si="120"/>
        <v>14.38318181818182</v>
      </c>
      <c r="C93" s="13">
        <f t="shared" ref="C93:Y93" si="124">IFERROR(C23/C71,"")</f>
        <v>13.360600000000002</v>
      </c>
      <c r="D93" s="13">
        <f t="shared" si="124"/>
        <v>14.565520100502512</v>
      </c>
      <c r="E93" s="13">
        <f t="shared" si="124"/>
        <v>20.581070833333335</v>
      </c>
      <c r="F93" s="13">
        <f t="shared" si="124"/>
        <v>16.455992366412215</v>
      </c>
      <c r="G93" s="13">
        <f t="shared" si="124"/>
        <v>14.468648351648351</v>
      </c>
      <c r="H93" s="13">
        <f t="shared" si="124"/>
        <v>13.00454</v>
      </c>
      <c r="I93" s="13">
        <f t="shared" si="124"/>
        <v>13.077528634361235</v>
      </c>
      <c r="J93" s="13">
        <f t="shared" si="124"/>
        <v>15.813219211822659</v>
      </c>
      <c r="K93" s="13">
        <f t="shared" si="124"/>
        <v>14.314713754646842</v>
      </c>
      <c r="L93" s="13">
        <f t="shared" si="124"/>
        <v>14.269789223454881</v>
      </c>
      <c r="M93" s="100">
        <f t="shared" si="124"/>
        <v>17.062187022900762</v>
      </c>
      <c r="N93" s="279">
        <f t="shared" si="124"/>
        <v>16.685963414634145</v>
      </c>
      <c r="O93" s="279">
        <f t="shared" si="124"/>
        <v>13.424341463414635</v>
      </c>
      <c r="P93" s="279">
        <f t="shared" si="124"/>
        <v>17.039792910447765</v>
      </c>
      <c r="Q93" s="279">
        <f t="shared" si="124"/>
        <v>21.221091168091196</v>
      </c>
      <c r="R93" s="279">
        <f t="shared" si="124"/>
        <v>15.061581280788179</v>
      </c>
      <c r="S93" s="279">
        <f t="shared" si="124"/>
        <v>13.264700523560283</v>
      </c>
      <c r="T93" s="279">
        <f t="shared" si="124"/>
        <v>13.084938369781332</v>
      </c>
      <c r="U93" s="279">
        <f t="shared" si="124"/>
        <v>13.785278065630431</v>
      </c>
      <c r="V93" s="13">
        <f t="shared" si="124"/>
        <v>15.571593292947421</v>
      </c>
      <c r="W93" s="13">
        <f t="shared" si="124"/>
        <v>15.651303429062441</v>
      </c>
      <c r="X93" s="13">
        <f t="shared" si="124"/>
        <v>15.737926025579865</v>
      </c>
      <c r="Y93" s="100">
        <f t="shared" si="124"/>
        <v>15.694172119439873</v>
      </c>
      <c r="Z93" s="13">
        <f t="shared" ref="Z93:CK93" si="125">IFERROR(Z23/Z71,"")</f>
        <v>13.67766935699367</v>
      </c>
      <c r="AA93" s="13">
        <f t="shared" si="125"/>
        <v>13.699797196906822</v>
      </c>
      <c r="AB93" s="13">
        <f t="shared" si="125"/>
        <v>13.941120980013121</v>
      </c>
      <c r="AC93" s="13">
        <f t="shared" si="125"/>
        <v>13.89194645393583</v>
      </c>
      <c r="AD93" s="13">
        <f t="shared" si="125"/>
        <v>13.916284885220053</v>
      </c>
      <c r="AE93" s="13">
        <f t="shared" si="125"/>
        <v>13.881712320664791</v>
      </c>
      <c r="AF93" s="13">
        <f t="shared" si="125"/>
        <v>13.922268026687044</v>
      </c>
      <c r="AG93" s="13">
        <f t="shared" si="125"/>
        <v>13.91406152923366</v>
      </c>
      <c r="AH93" s="13">
        <f t="shared" si="125"/>
        <v>13.907105473416873</v>
      </c>
      <c r="AI93" s="13">
        <f t="shared" si="125"/>
        <v>13.923566477909553</v>
      </c>
      <c r="AJ93" s="13">
        <f t="shared" si="125"/>
        <v>13.911402758386187</v>
      </c>
      <c r="AK93" s="100">
        <f t="shared" si="125"/>
        <v>13.901560407817787</v>
      </c>
      <c r="AL93" s="13">
        <f t="shared" si="125"/>
        <v>13.868799444927498</v>
      </c>
      <c r="AM93" s="13">
        <f t="shared" si="125"/>
        <v>13.908962303565009</v>
      </c>
      <c r="AN93" s="13">
        <f t="shared" si="125"/>
        <v>13.890295101059314</v>
      </c>
      <c r="AO93" s="13">
        <f t="shared" si="125"/>
        <v>13.9165754945766</v>
      </c>
      <c r="AP93" s="13">
        <f t="shared" si="125"/>
        <v>13.903493801781991</v>
      </c>
      <c r="AQ93" s="13">
        <f t="shared" si="125"/>
        <v>13.915038606706572</v>
      </c>
      <c r="AR93" s="13">
        <f t="shared" si="125"/>
        <v>13.944637577411092</v>
      </c>
      <c r="AS93" s="13">
        <f t="shared" si="125"/>
        <v>13.908456888538179</v>
      </c>
      <c r="AT93" s="13">
        <f t="shared" si="125"/>
        <v>13.914295418677707</v>
      </c>
      <c r="AU93" s="13">
        <f t="shared" si="125"/>
        <v>13.938469150760151</v>
      </c>
      <c r="AV93" s="13">
        <f t="shared" si="125"/>
        <v>13.904952185070314</v>
      </c>
      <c r="AW93" s="100">
        <f t="shared" si="125"/>
        <v>13.888604642502052</v>
      </c>
      <c r="AX93" s="13">
        <f t="shared" si="125"/>
        <v>14.531551032968231</v>
      </c>
      <c r="AY93" s="13">
        <f t="shared" si="125"/>
        <v>14.573112711585042</v>
      </c>
      <c r="AZ93" s="13">
        <f t="shared" si="125"/>
        <v>14.581545320206297</v>
      </c>
      <c r="BA93" s="13">
        <f t="shared" si="125"/>
        <v>14.537547693708463</v>
      </c>
      <c r="BB93" s="13">
        <f t="shared" si="125"/>
        <v>14.56172724953146</v>
      </c>
      <c r="BC93" s="13">
        <f t="shared" si="125"/>
        <v>14.566339894268365</v>
      </c>
      <c r="BD93" s="13">
        <f t="shared" si="125"/>
        <v>14.561331688096278</v>
      </c>
      <c r="BE93" s="13">
        <f t="shared" si="125"/>
        <v>14.563670151582995</v>
      </c>
      <c r="BF93" s="13">
        <f t="shared" si="125"/>
        <v>14.560026120933946</v>
      </c>
      <c r="BG93" s="13">
        <f t="shared" si="125"/>
        <v>14.55006102744832</v>
      </c>
      <c r="BH93" s="13">
        <f t="shared" si="125"/>
        <v>14.555485856167662</v>
      </c>
      <c r="BI93" s="100">
        <f t="shared" si="125"/>
        <v>14.552118749195953</v>
      </c>
      <c r="BJ93" s="13">
        <f t="shared" si="125"/>
        <v>15.405221069643426</v>
      </c>
      <c r="BK93" s="13">
        <f t="shared" si="125"/>
        <v>15.448977962843415</v>
      </c>
      <c r="BL93" s="13">
        <f t="shared" si="125"/>
        <v>15.454026885615901</v>
      </c>
      <c r="BM93" s="13">
        <f t="shared" si="125"/>
        <v>15.413018017708559</v>
      </c>
      <c r="BN93" s="13">
        <f t="shared" si="125"/>
        <v>15.438215669920741</v>
      </c>
      <c r="BO93" s="13">
        <f t="shared" si="125"/>
        <v>15.42853838799383</v>
      </c>
      <c r="BP93" s="13">
        <f t="shared" si="125"/>
        <v>15.435844455720725</v>
      </c>
      <c r="BQ93" s="13">
        <f t="shared" si="125"/>
        <v>15.437545452242079</v>
      </c>
      <c r="BR93" s="13">
        <f t="shared" si="125"/>
        <v>15.424166553171391</v>
      </c>
      <c r="BS93" s="13">
        <f t="shared" si="125"/>
        <v>15.426007859006647</v>
      </c>
      <c r="BT93" s="13">
        <f t="shared" si="125"/>
        <v>15.430965103631808</v>
      </c>
      <c r="BU93" s="100">
        <f t="shared" si="125"/>
        <v>15.412832411675344</v>
      </c>
      <c r="BV93" s="13">
        <f t="shared" si="125"/>
        <v>16.643659700007184</v>
      </c>
      <c r="BW93" s="13">
        <f t="shared" si="125"/>
        <v>16.690966728907693</v>
      </c>
      <c r="BX93" s="13">
        <f t="shared" si="125"/>
        <v>16.696418590108138</v>
      </c>
      <c r="BY93" s="13">
        <f t="shared" si="125"/>
        <v>16.652502160231823</v>
      </c>
      <c r="BZ93" s="13">
        <f t="shared" si="125"/>
        <v>16.679873979545885</v>
      </c>
      <c r="CA93" s="13">
        <f t="shared" si="125"/>
        <v>16.669552637767001</v>
      </c>
      <c r="CB93" s="13">
        <f t="shared" si="125"/>
        <v>16.677951794069859</v>
      </c>
      <c r="CC93" s="13">
        <f t="shared" si="125"/>
        <v>16.673881966889308</v>
      </c>
      <c r="CD93" s="13">
        <f t="shared" si="125"/>
        <v>16.659510756602998</v>
      </c>
      <c r="CE93" s="13">
        <f t="shared" si="125"/>
        <v>16.661749491387688</v>
      </c>
      <c r="CF93" s="13">
        <f t="shared" si="125"/>
        <v>16.664217753216867</v>
      </c>
      <c r="CG93" s="100">
        <f t="shared" si="125"/>
        <v>16.644703368413047</v>
      </c>
      <c r="CH93" s="13">
        <f t="shared" si="125"/>
        <v>18.137128676523769</v>
      </c>
      <c r="CI93" s="13">
        <f t="shared" si="125"/>
        <v>18.188686559907335</v>
      </c>
      <c r="CJ93" s="13">
        <f t="shared" si="125"/>
        <v>18.194927479232867</v>
      </c>
      <c r="CK93" s="13">
        <f t="shared" si="125"/>
        <v>18.147342457029776</v>
      </c>
      <c r="CL93" s="13">
        <f t="shared" ref="CL93:CS93" si="126">IFERROR(CL23/CL71,"")</f>
        <v>18.17725451181018</v>
      </c>
      <c r="CM93" s="13">
        <f t="shared" si="126"/>
        <v>18.166163586105487</v>
      </c>
      <c r="CN93" s="13">
        <f t="shared" si="126"/>
        <v>18.175505645173789</v>
      </c>
      <c r="CO93" s="13">
        <f t="shared" si="126"/>
        <v>18.171170303134904</v>
      </c>
      <c r="CP93" s="13">
        <f t="shared" si="126"/>
        <v>18.155627638815094</v>
      </c>
      <c r="CQ93" s="13">
        <f t="shared" si="126"/>
        <v>18.151750883333527</v>
      </c>
      <c r="CR93" s="13">
        <f t="shared" si="126"/>
        <v>18.16100333773646</v>
      </c>
      <c r="CS93" s="100">
        <f t="shared" si="126"/>
        <v>18.139894556821442</v>
      </c>
    </row>
    <row r="94" spans="1:99" s="13" customFormat="1" x14ac:dyDescent="0.25">
      <c r="A94" s="13" t="s">
        <v>6</v>
      </c>
      <c r="B94" s="13">
        <f t="shared" si="120"/>
        <v>12.821111888111886</v>
      </c>
      <c r="C94" s="13">
        <f t="shared" ref="C94:Y94" si="127">IFERROR(C24/C72,"")</f>
        <v>14.199015384615377</v>
      </c>
      <c r="D94" s="13">
        <f t="shared" si="127"/>
        <v>18.394213675213674</v>
      </c>
      <c r="E94" s="13">
        <f t="shared" si="127"/>
        <v>16.393338383838383</v>
      </c>
      <c r="F94" s="13">
        <f t="shared" si="127"/>
        <v>14.638915433403806</v>
      </c>
      <c r="G94" s="13">
        <f t="shared" si="127"/>
        <v>16.364360730593607</v>
      </c>
      <c r="H94" s="13">
        <f t="shared" si="127"/>
        <v>14.968020746887968</v>
      </c>
      <c r="I94" s="13">
        <f t="shared" si="127"/>
        <v>14.499375000000002</v>
      </c>
      <c r="J94" s="13">
        <f t="shared" si="127"/>
        <v>15.49359265442404</v>
      </c>
      <c r="K94" s="13">
        <f t="shared" si="127"/>
        <v>16.29332638888889</v>
      </c>
      <c r="L94" s="13">
        <f t="shared" si="127"/>
        <v>13.280004329004329</v>
      </c>
      <c r="M94" s="100">
        <f t="shared" si="127"/>
        <v>14.402994295028542</v>
      </c>
      <c r="N94" s="279">
        <f t="shared" si="127"/>
        <v>14.015318518518503</v>
      </c>
      <c r="O94" s="279">
        <f t="shared" si="127"/>
        <v>12.947682926829268</v>
      </c>
      <c r="P94" s="279">
        <f t="shared" si="127"/>
        <v>17.606922222222224</v>
      </c>
      <c r="Q94" s="279">
        <f t="shared" si="127"/>
        <v>15.754151999999999</v>
      </c>
      <c r="R94" s="279">
        <f t="shared" si="127"/>
        <v>14.32756640625</v>
      </c>
      <c r="S94" s="279">
        <f t="shared" si="127"/>
        <v>14.885038062283739</v>
      </c>
      <c r="T94" s="279">
        <f t="shared" si="127"/>
        <v>13.415937343358395</v>
      </c>
      <c r="U94" s="279">
        <f t="shared" si="127"/>
        <v>11.805724035608309</v>
      </c>
      <c r="V94" s="13">
        <f t="shared" si="127"/>
        <v>14.081042314128617</v>
      </c>
      <c r="W94" s="13">
        <f t="shared" si="127"/>
        <v>14.555656786485157</v>
      </c>
      <c r="X94" s="13">
        <f t="shared" si="127"/>
        <v>14.778994272819491</v>
      </c>
      <c r="Y94" s="100">
        <f t="shared" si="127"/>
        <v>14.840434243350952</v>
      </c>
      <c r="Z94" s="13">
        <f t="shared" ref="Z94:CK94" si="128">IFERROR(Z24/Z72,"")</f>
        <v>12.59906537173485</v>
      </c>
      <c r="AA94" s="13">
        <f t="shared" si="128"/>
        <v>12.58286361303931</v>
      </c>
      <c r="AB94" s="13">
        <f t="shared" si="128"/>
        <v>13.436408359924926</v>
      </c>
      <c r="AC94" s="13">
        <f t="shared" si="128"/>
        <v>13.27815544178133</v>
      </c>
      <c r="AD94" s="13">
        <f t="shared" si="128"/>
        <v>13.218835258222253</v>
      </c>
      <c r="AE94" s="13">
        <f t="shared" si="128"/>
        <v>13.167486103692418</v>
      </c>
      <c r="AF94" s="13">
        <f t="shared" si="128"/>
        <v>13.145054125996982</v>
      </c>
      <c r="AG94" s="13">
        <f t="shared" si="128"/>
        <v>13.228743795143307</v>
      </c>
      <c r="AH94" s="13">
        <f t="shared" si="128"/>
        <v>13.145270098961268</v>
      </c>
      <c r="AI94" s="13">
        <f t="shared" si="128"/>
        <v>13.236928690212554</v>
      </c>
      <c r="AJ94" s="13">
        <f t="shared" si="128"/>
        <v>13.252295569462976</v>
      </c>
      <c r="AK94" s="100">
        <f t="shared" si="128"/>
        <v>13.136276133222246</v>
      </c>
      <c r="AL94" s="13">
        <f t="shared" si="128"/>
        <v>13.14781856778859</v>
      </c>
      <c r="AM94" s="13">
        <f t="shared" si="128"/>
        <v>13.04695465878256</v>
      </c>
      <c r="AN94" s="13">
        <f t="shared" si="128"/>
        <v>13.279223158398613</v>
      </c>
      <c r="AO94" s="13">
        <f t="shared" si="128"/>
        <v>13.16017159562892</v>
      </c>
      <c r="AP94" s="13">
        <f t="shared" si="128"/>
        <v>13.329312069769122</v>
      </c>
      <c r="AQ94" s="13">
        <f t="shared" si="128"/>
        <v>13.163266759197684</v>
      </c>
      <c r="AR94" s="13">
        <f t="shared" si="128"/>
        <v>13.287161079072709</v>
      </c>
      <c r="AS94" s="13">
        <f t="shared" si="128"/>
        <v>13.35490020522411</v>
      </c>
      <c r="AT94" s="13">
        <f t="shared" si="128"/>
        <v>13.166517432951915</v>
      </c>
      <c r="AU94" s="13">
        <f t="shared" si="128"/>
        <v>13.271394333197893</v>
      </c>
      <c r="AV94" s="13">
        <f t="shared" si="128"/>
        <v>13.342878573367987</v>
      </c>
      <c r="AW94" s="100">
        <f t="shared" si="128"/>
        <v>13.154327926047692</v>
      </c>
      <c r="AX94" s="13">
        <f t="shared" si="128"/>
        <v>13.98307746624317</v>
      </c>
      <c r="AY94" s="13">
        <f t="shared" si="128"/>
        <v>13.592937795346273</v>
      </c>
      <c r="AZ94" s="13">
        <f t="shared" si="128"/>
        <v>13.804796704174157</v>
      </c>
      <c r="BA94" s="13">
        <f t="shared" si="128"/>
        <v>13.77162792943648</v>
      </c>
      <c r="BB94" s="13">
        <f t="shared" si="128"/>
        <v>13.731034549433298</v>
      </c>
      <c r="BC94" s="13">
        <f t="shared" si="128"/>
        <v>13.70170875459903</v>
      </c>
      <c r="BD94" s="13">
        <f t="shared" si="128"/>
        <v>13.7951398787018</v>
      </c>
      <c r="BE94" s="13">
        <f t="shared" si="128"/>
        <v>13.740439098777573</v>
      </c>
      <c r="BF94" s="13">
        <f t="shared" si="128"/>
        <v>13.685365058711279</v>
      </c>
      <c r="BG94" s="13">
        <f t="shared" si="128"/>
        <v>13.759357334224909</v>
      </c>
      <c r="BH94" s="13">
        <f t="shared" si="128"/>
        <v>13.710734466903382</v>
      </c>
      <c r="BI94" s="100">
        <f t="shared" si="128"/>
        <v>13.657075611494287</v>
      </c>
      <c r="BJ94" s="13">
        <f t="shared" si="128"/>
        <v>14.72431292020209</v>
      </c>
      <c r="BK94" s="13">
        <f t="shared" si="128"/>
        <v>14.414663339306124</v>
      </c>
      <c r="BL94" s="13">
        <f t="shared" si="128"/>
        <v>14.638279993197234</v>
      </c>
      <c r="BM94" s="13">
        <f t="shared" si="128"/>
        <v>14.609017772651757</v>
      </c>
      <c r="BN94" s="13">
        <f t="shared" si="128"/>
        <v>14.566328981141075</v>
      </c>
      <c r="BO94" s="13">
        <f t="shared" si="128"/>
        <v>14.533488259536245</v>
      </c>
      <c r="BP94" s="13">
        <f t="shared" si="128"/>
        <v>14.581145885106809</v>
      </c>
      <c r="BQ94" s="13">
        <f t="shared" si="128"/>
        <v>14.567781543205085</v>
      </c>
      <c r="BR94" s="13">
        <f t="shared" si="128"/>
        <v>14.525329986343996</v>
      </c>
      <c r="BS94" s="13">
        <f t="shared" si="128"/>
        <v>14.551652650028924</v>
      </c>
      <c r="BT94" s="13">
        <f t="shared" si="128"/>
        <v>14.543701272772458</v>
      </c>
      <c r="BU94" s="100">
        <f t="shared" si="128"/>
        <v>14.48392873503715</v>
      </c>
      <c r="BV94" s="13">
        <f t="shared" si="128"/>
        <v>15.864556393268895</v>
      </c>
      <c r="BW94" s="13">
        <f t="shared" si="128"/>
        <v>15.58867987218046</v>
      </c>
      <c r="BX94" s="13">
        <f t="shared" si="128"/>
        <v>15.830672679694375</v>
      </c>
      <c r="BY94" s="13">
        <f t="shared" si="128"/>
        <v>15.798934211827948</v>
      </c>
      <c r="BZ94" s="13">
        <f t="shared" si="128"/>
        <v>15.754514730886889</v>
      </c>
      <c r="CA94" s="13">
        <f t="shared" si="128"/>
        <v>15.719115238279832</v>
      </c>
      <c r="CB94" s="13">
        <f t="shared" si="128"/>
        <v>15.771356588773333</v>
      </c>
      <c r="CC94" s="13">
        <f t="shared" si="128"/>
        <v>15.737566981985459</v>
      </c>
      <c r="CD94" s="13">
        <f t="shared" si="128"/>
        <v>15.691983558135417</v>
      </c>
      <c r="CE94" s="13">
        <f t="shared" si="128"/>
        <v>15.720746150048253</v>
      </c>
      <c r="CF94" s="13">
        <f t="shared" si="128"/>
        <v>15.702748733483604</v>
      </c>
      <c r="CG94" s="100">
        <f t="shared" si="128"/>
        <v>15.638411885244775</v>
      </c>
      <c r="CH94" s="13">
        <f t="shared" si="128"/>
        <v>17.276502038604239</v>
      </c>
      <c r="CI94" s="13">
        <f t="shared" si="128"/>
        <v>16.976218538545751</v>
      </c>
      <c r="CJ94" s="13">
        <f t="shared" si="128"/>
        <v>17.23973706573981</v>
      </c>
      <c r="CK94" s="13">
        <f t="shared" si="128"/>
        <v>17.206279926095952</v>
      </c>
      <c r="CL94" s="13">
        <f t="shared" ref="CL94:CS94" si="129">IFERROR(CL24/CL72,"")</f>
        <v>17.158627201201469</v>
      </c>
      <c r="CM94" s="13">
        <f t="shared" si="129"/>
        <v>17.120595244884431</v>
      </c>
      <c r="CN94" s="13">
        <f t="shared" si="129"/>
        <v>17.177922265278195</v>
      </c>
      <c r="CO94" s="13">
        <f t="shared" si="129"/>
        <v>17.141864458839429</v>
      </c>
      <c r="CP94" s="13">
        <f t="shared" si="129"/>
        <v>17.092594997720248</v>
      </c>
      <c r="CQ94" s="13">
        <f t="shared" si="129"/>
        <v>17.101522632028757</v>
      </c>
      <c r="CR94" s="13">
        <f t="shared" si="129"/>
        <v>17.105170603177772</v>
      </c>
      <c r="CS94" s="100">
        <f t="shared" si="129"/>
        <v>17.035526523855204</v>
      </c>
    </row>
    <row r="95" spans="1:99" s="13" customFormat="1" x14ac:dyDescent="0.25">
      <c r="A95" s="13" t="s">
        <v>7</v>
      </c>
      <c r="B95" s="13">
        <f t="shared" si="120"/>
        <v>13.623292993630573</v>
      </c>
      <c r="C95" s="13">
        <f t="shared" ref="C95:Y95" si="130">IFERROR(C25/C73,"")</f>
        <v>13.41305298013245</v>
      </c>
      <c r="D95" s="13">
        <f t="shared" si="130"/>
        <v>16.542400826446279</v>
      </c>
      <c r="E95" s="13">
        <f t="shared" si="130"/>
        <v>14.258792452830189</v>
      </c>
      <c r="F95" s="13">
        <f t="shared" si="130"/>
        <v>14.454697406340056</v>
      </c>
      <c r="G95" s="13">
        <f t="shared" si="130"/>
        <v>16.507064935064907</v>
      </c>
      <c r="H95" s="13">
        <f t="shared" si="130"/>
        <v>14.52706811145511</v>
      </c>
      <c r="I95" s="13">
        <f t="shared" si="130"/>
        <v>13.658375661375661</v>
      </c>
      <c r="J95" s="13">
        <f t="shared" si="130"/>
        <v>14.382189258312019</v>
      </c>
      <c r="K95" s="13">
        <f t="shared" si="130"/>
        <v>16.290571428571429</v>
      </c>
      <c r="L95" s="13">
        <f t="shared" si="130"/>
        <v>14.782255905511812</v>
      </c>
      <c r="M95" s="100">
        <f t="shared" si="130"/>
        <v>15.924003194888178</v>
      </c>
      <c r="N95" s="279">
        <f t="shared" si="130"/>
        <v>12.943695290858725</v>
      </c>
      <c r="O95" s="279">
        <f t="shared" si="130"/>
        <v>15.047127753303966</v>
      </c>
      <c r="P95" s="279">
        <f t="shared" si="130"/>
        <v>17.881479020979022</v>
      </c>
      <c r="Q95" s="279">
        <f t="shared" si="130"/>
        <v>16.666140624999993</v>
      </c>
      <c r="R95" s="279">
        <f t="shared" si="130"/>
        <v>17.071319391634979</v>
      </c>
      <c r="S95" s="279">
        <f t="shared" si="130"/>
        <v>15.519449003517</v>
      </c>
      <c r="T95" s="279">
        <f t="shared" si="130"/>
        <v>17.0267625</v>
      </c>
      <c r="U95" s="279">
        <f t="shared" si="130"/>
        <v>13.299110132158612</v>
      </c>
      <c r="V95" s="13">
        <f t="shared" si="130"/>
        <v>14.965911119043369</v>
      </c>
      <c r="W95" s="13">
        <f t="shared" si="130"/>
        <v>15.017404580152672</v>
      </c>
      <c r="X95" s="13">
        <f t="shared" si="130"/>
        <v>15.517320104441666</v>
      </c>
      <c r="Y95" s="100">
        <f t="shared" si="130"/>
        <v>15.617676363022845</v>
      </c>
      <c r="Z95" s="13">
        <f t="shared" ref="Z95:CK95" si="131">IFERROR(Z25/Z73,"")</f>
        <v>13.121517402148326</v>
      </c>
      <c r="AA95" s="13">
        <f t="shared" si="131"/>
        <v>13.066024828269047</v>
      </c>
      <c r="AB95" s="13">
        <f t="shared" si="131"/>
        <v>14.592666083824984</v>
      </c>
      <c r="AC95" s="13">
        <f t="shared" si="131"/>
        <v>14.37557597228251</v>
      </c>
      <c r="AD95" s="13">
        <f t="shared" si="131"/>
        <v>14.195181114729136</v>
      </c>
      <c r="AE95" s="13">
        <f t="shared" si="131"/>
        <v>14.104035369855184</v>
      </c>
      <c r="AF95" s="13">
        <f t="shared" si="131"/>
        <v>14.150676688987494</v>
      </c>
      <c r="AG95" s="13">
        <f t="shared" si="131"/>
        <v>14.070127233078338</v>
      </c>
      <c r="AH95" s="13">
        <f t="shared" si="131"/>
        <v>14.102751738237711</v>
      </c>
      <c r="AI95" s="13">
        <f t="shared" si="131"/>
        <v>14.131337020872865</v>
      </c>
      <c r="AJ95" s="13">
        <f t="shared" si="131"/>
        <v>14.180198297325916</v>
      </c>
      <c r="AK95" s="100">
        <f t="shared" si="131"/>
        <v>14.126825266652522</v>
      </c>
      <c r="AL95" s="13">
        <f t="shared" si="131"/>
        <v>14.290425327003335</v>
      </c>
      <c r="AM95" s="13">
        <f t="shared" si="131"/>
        <v>14.230985314988036</v>
      </c>
      <c r="AN95" s="13">
        <f t="shared" si="131"/>
        <v>14.751611836089703</v>
      </c>
      <c r="AO95" s="13">
        <f t="shared" si="131"/>
        <v>14.535333709488421</v>
      </c>
      <c r="AP95" s="13">
        <f t="shared" si="131"/>
        <v>14.339601746171988</v>
      </c>
      <c r="AQ95" s="13">
        <f t="shared" si="131"/>
        <v>14.520618789033014</v>
      </c>
      <c r="AR95" s="13">
        <f t="shared" si="131"/>
        <v>14.420865439723952</v>
      </c>
      <c r="AS95" s="13">
        <f t="shared" si="131"/>
        <v>14.527578487097022</v>
      </c>
      <c r="AT95" s="13">
        <f t="shared" si="131"/>
        <v>14.538603955448847</v>
      </c>
      <c r="AU95" s="13">
        <f t="shared" si="131"/>
        <v>14.408436612273041</v>
      </c>
      <c r="AV95" s="13">
        <f t="shared" si="131"/>
        <v>14.515231498281469</v>
      </c>
      <c r="AW95" s="100">
        <f t="shared" si="131"/>
        <v>14.524087870670373</v>
      </c>
      <c r="AX95" s="13">
        <f t="shared" si="131"/>
        <v>15.25096651846283</v>
      </c>
      <c r="AY95" s="13">
        <f t="shared" si="131"/>
        <v>15.154699936925438</v>
      </c>
      <c r="AZ95" s="13">
        <f t="shared" si="131"/>
        <v>15.319510562034758</v>
      </c>
      <c r="BA95" s="13">
        <f t="shared" si="131"/>
        <v>15.051834758227608</v>
      </c>
      <c r="BB95" s="13">
        <f t="shared" si="131"/>
        <v>15.011138749327785</v>
      </c>
      <c r="BC95" s="13">
        <f t="shared" si="131"/>
        <v>14.938822273372228</v>
      </c>
      <c r="BD95" s="13">
        <f t="shared" si="131"/>
        <v>14.996257390174815</v>
      </c>
      <c r="BE95" s="13">
        <f t="shared" si="131"/>
        <v>15.064745677258324</v>
      </c>
      <c r="BF95" s="13">
        <f t="shared" si="131"/>
        <v>14.926546136372927</v>
      </c>
      <c r="BG95" s="13">
        <f t="shared" si="131"/>
        <v>14.959530772216269</v>
      </c>
      <c r="BH95" s="13">
        <f t="shared" si="131"/>
        <v>15.028394813583905</v>
      </c>
      <c r="BI95" s="100">
        <f t="shared" si="131"/>
        <v>14.891079642303557</v>
      </c>
      <c r="BJ95" s="13">
        <f t="shared" si="131"/>
        <v>15.986458667869574</v>
      </c>
      <c r="BK95" s="13">
        <f t="shared" si="131"/>
        <v>15.947046960050418</v>
      </c>
      <c r="BL95" s="13">
        <f t="shared" si="131"/>
        <v>16.246586303479447</v>
      </c>
      <c r="BM95" s="13">
        <f t="shared" si="131"/>
        <v>15.984872470667126</v>
      </c>
      <c r="BN95" s="13">
        <f t="shared" si="131"/>
        <v>15.925174767080311</v>
      </c>
      <c r="BO95" s="13">
        <f t="shared" si="131"/>
        <v>15.848865267977081</v>
      </c>
      <c r="BP95" s="13">
        <f t="shared" si="131"/>
        <v>15.907586333077681</v>
      </c>
      <c r="BQ95" s="13">
        <f t="shared" si="131"/>
        <v>15.9181957038241</v>
      </c>
      <c r="BR95" s="13">
        <f t="shared" si="131"/>
        <v>15.848162910914853</v>
      </c>
      <c r="BS95" s="13">
        <f t="shared" si="131"/>
        <v>15.879989880382301</v>
      </c>
      <c r="BT95" s="13">
        <f t="shared" si="131"/>
        <v>15.889830958181085</v>
      </c>
      <c r="BU95" s="100">
        <f t="shared" si="131"/>
        <v>15.796864726081537</v>
      </c>
      <c r="BV95" s="13">
        <f t="shared" si="131"/>
        <v>17.288113666281397</v>
      </c>
      <c r="BW95" s="13">
        <f t="shared" si="131"/>
        <v>17.177899683051308</v>
      </c>
      <c r="BX95" s="13">
        <f t="shared" si="131"/>
        <v>17.57303174747646</v>
      </c>
      <c r="BY95" s="13">
        <f t="shared" si="131"/>
        <v>17.289457550502107</v>
      </c>
      <c r="BZ95" s="13">
        <f t="shared" si="131"/>
        <v>17.224737970372441</v>
      </c>
      <c r="CA95" s="13">
        <f t="shared" si="131"/>
        <v>17.144231091912523</v>
      </c>
      <c r="CB95" s="13">
        <f t="shared" si="131"/>
        <v>17.20812911559765</v>
      </c>
      <c r="CC95" s="13">
        <f t="shared" si="131"/>
        <v>17.194907277520056</v>
      </c>
      <c r="CD95" s="13">
        <f t="shared" si="131"/>
        <v>17.121248650126066</v>
      </c>
      <c r="CE95" s="13">
        <f t="shared" si="131"/>
        <v>17.156008849198347</v>
      </c>
      <c r="CF95" s="13">
        <f t="shared" si="131"/>
        <v>17.154570373878116</v>
      </c>
      <c r="CG95" s="100">
        <f t="shared" si="131"/>
        <v>17.055303800175963</v>
      </c>
      <c r="CH95" s="13">
        <f t="shared" si="131"/>
        <v>18.824673777230299</v>
      </c>
      <c r="CI95" s="13">
        <f t="shared" si="131"/>
        <v>18.70504164169494</v>
      </c>
      <c r="CJ95" s="13">
        <f t="shared" si="131"/>
        <v>19.134823093772418</v>
      </c>
      <c r="CK95" s="13">
        <f t="shared" si="131"/>
        <v>18.826526621206359</v>
      </c>
      <c r="CL95" s="13">
        <f t="shared" ref="CL95:CS95" si="132">IFERROR(CL25/CL73,"")</f>
        <v>18.757414229295414</v>
      </c>
      <c r="CM95" s="13">
        <f t="shared" si="132"/>
        <v>18.670656452127833</v>
      </c>
      <c r="CN95" s="13">
        <f t="shared" si="132"/>
        <v>18.740743685446592</v>
      </c>
      <c r="CO95" s="13">
        <f t="shared" si="132"/>
        <v>18.726949674601347</v>
      </c>
      <c r="CP95" s="13">
        <f t="shared" si="132"/>
        <v>18.647669718180357</v>
      </c>
      <c r="CQ95" s="13">
        <f t="shared" si="132"/>
        <v>18.658447582002328</v>
      </c>
      <c r="CR95" s="13">
        <f t="shared" si="132"/>
        <v>18.684718193131005</v>
      </c>
      <c r="CS95" s="100">
        <f t="shared" si="132"/>
        <v>18.577362439085576</v>
      </c>
    </row>
    <row r="96" spans="1:99" s="13" customFormat="1" x14ac:dyDescent="0.25">
      <c r="A96" s="13" t="s">
        <v>8</v>
      </c>
      <c r="B96" s="13">
        <f t="shared" si="120"/>
        <v>9.9205000000000005</v>
      </c>
      <c r="C96" s="13">
        <f t="shared" ref="C96:Y96" si="133">IFERROR(C26/C74,"")</f>
        <v>14.821272727272728</v>
      </c>
      <c r="D96" s="13">
        <f t="shared" si="133"/>
        <v>16.569893749999999</v>
      </c>
      <c r="E96" s="13">
        <f t="shared" si="133"/>
        <v>18.924866028708134</v>
      </c>
      <c r="F96" s="13">
        <f t="shared" si="133"/>
        <v>13.80003982300885</v>
      </c>
      <c r="G96" s="13">
        <f t="shared" si="133"/>
        <v>16.231237288135592</v>
      </c>
      <c r="H96" s="13">
        <f t="shared" si="133"/>
        <v>21.444955357142856</v>
      </c>
      <c r="I96" s="13">
        <f t="shared" si="133"/>
        <v>16.448185393258427</v>
      </c>
      <c r="J96" s="13">
        <f t="shared" si="133"/>
        <v>14.69251083591328</v>
      </c>
      <c r="K96" s="13">
        <f t="shared" si="133"/>
        <v>16.266487234042554</v>
      </c>
      <c r="L96" s="13">
        <f t="shared" si="133"/>
        <v>15.04112853470437</v>
      </c>
      <c r="M96" s="100">
        <f t="shared" si="133"/>
        <v>20.783073891625616</v>
      </c>
      <c r="N96" s="279">
        <f t="shared" si="133"/>
        <v>13.189109634551496</v>
      </c>
      <c r="O96" s="279">
        <f t="shared" si="133"/>
        <v>12.130409722222222</v>
      </c>
      <c r="P96" s="279">
        <f t="shared" si="133"/>
        <v>14.262681818181818</v>
      </c>
      <c r="Q96" s="279">
        <f t="shared" si="133"/>
        <v>20.813052044609663</v>
      </c>
      <c r="R96" s="279">
        <f t="shared" si="133"/>
        <v>16.29884699453552</v>
      </c>
      <c r="S96" s="279">
        <f t="shared" si="133"/>
        <v>15.619860465116279</v>
      </c>
      <c r="T96" s="279">
        <f t="shared" si="133"/>
        <v>15.944375757575758</v>
      </c>
      <c r="U96" s="279">
        <f t="shared" si="133"/>
        <v>17.497730088495576</v>
      </c>
      <c r="V96" s="13">
        <f t="shared" si="133"/>
        <v>14.549338472531995</v>
      </c>
      <c r="W96" s="13">
        <f t="shared" si="133"/>
        <v>14.719947061509346</v>
      </c>
      <c r="X96" s="13">
        <f t="shared" si="133"/>
        <v>14.9127009445608</v>
      </c>
      <c r="Y96" s="100">
        <f t="shared" si="133"/>
        <v>15.07223633432079</v>
      </c>
      <c r="Z96" s="13">
        <f t="shared" ref="Z96:CK96" si="134">IFERROR(Z26/Z74,"")</f>
        <v>12.673518999702562</v>
      </c>
      <c r="AA96" s="13">
        <f t="shared" si="134"/>
        <v>12.76957391790318</v>
      </c>
      <c r="AB96" s="13">
        <f t="shared" si="134"/>
        <v>13.85459814555575</v>
      </c>
      <c r="AC96" s="13">
        <f t="shared" si="134"/>
        <v>13.82493510424014</v>
      </c>
      <c r="AD96" s="13">
        <f t="shared" si="134"/>
        <v>13.927971842835774</v>
      </c>
      <c r="AE96" s="13">
        <f t="shared" si="134"/>
        <v>13.925485059189361</v>
      </c>
      <c r="AF96" s="13">
        <f t="shared" si="134"/>
        <v>13.917959573091178</v>
      </c>
      <c r="AG96" s="13">
        <f t="shared" si="134"/>
        <v>13.873472614775157</v>
      </c>
      <c r="AH96" s="13">
        <f t="shared" si="134"/>
        <v>13.741495440104183</v>
      </c>
      <c r="AI96" s="13">
        <f t="shared" si="134"/>
        <v>13.804806715769294</v>
      </c>
      <c r="AJ96" s="13">
        <f t="shared" si="134"/>
        <v>13.832413516827241</v>
      </c>
      <c r="AK96" s="100">
        <f t="shared" si="134"/>
        <v>13.793348842467676</v>
      </c>
      <c r="AL96" s="13">
        <f t="shared" si="134"/>
        <v>14.217798461316944</v>
      </c>
      <c r="AM96" s="13">
        <f t="shared" si="134"/>
        <v>14.216009027540203</v>
      </c>
      <c r="AN96" s="13">
        <f t="shared" si="134"/>
        <v>14.407389239953362</v>
      </c>
      <c r="AO96" s="13">
        <f t="shared" si="134"/>
        <v>14.365468996856626</v>
      </c>
      <c r="AP96" s="13">
        <f t="shared" si="134"/>
        <v>14.464259343166725</v>
      </c>
      <c r="AQ96" s="13">
        <f t="shared" si="134"/>
        <v>14.414471131554599</v>
      </c>
      <c r="AR96" s="13">
        <f t="shared" si="134"/>
        <v>14.520163350926158</v>
      </c>
      <c r="AS96" s="13">
        <f t="shared" si="134"/>
        <v>14.507367826197466</v>
      </c>
      <c r="AT96" s="13">
        <f t="shared" si="134"/>
        <v>14.481907411962702</v>
      </c>
      <c r="AU96" s="13">
        <f t="shared" si="134"/>
        <v>14.525239133339296</v>
      </c>
      <c r="AV96" s="13">
        <f t="shared" si="134"/>
        <v>14.545099320206424</v>
      </c>
      <c r="AW96" s="100">
        <f t="shared" si="134"/>
        <v>14.474126436782864</v>
      </c>
      <c r="AX96" s="13">
        <f t="shared" si="134"/>
        <v>15.183684443478283</v>
      </c>
      <c r="AY96" s="13">
        <f t="shared" si="134"/>
        <v>15.183331027216934</v>
      </c>
      <c r="AZ96" s="13">
        <f t="shared" si="134"/>
        <v>15.332180212512952</v>
      </c>
      <c r="BA96" s="13">
        <f t="shared" si="134"/>
        <v>15.16827641252263</v>
      </c>
      <c r="BB96" s="13">
        <f t="shared" si="134"/>
        <v>15.186611547183139</v>
      </c>
      <c r="BC96" s="13">
        <f t="shared" si="134"/>
        <v>15.045217520761113</v>
      </c>
      <c r="BD96" s="13">
        <f t="shared" si="134"/>
        <v>15.078858747801942</v>
      </c>
      <c r="BE96" s="13">
        <f t="shared" si="134"/>
        <v>15.079619667049835</v>
      </c>
      <c r="BF96" s="13">
        <f t="shared" si="134"/>
        <v>15.018561020768951</v>
      </c>
      <c r="BG96" s="13">
        <f t="shared" si="134"/>
        <v>15.040944128632207</v>
      </c>
      <c r="BH96" s="13">
        <f t="shared" si="134"/>
        <v>15.064085070398152</v>
      </c>
      <c r="BI96" s="100">
        <f t="shared" si="134"/>
        <v>14.987357570276053</v>
      </c>
      <c r="BJ96" s="13">
        <f t="shared" si="134"/>
        <v>15.871097035577357</v>
      </c>
      <c r="BK96" s="13">
        <f t="shared" si="134"/>
        <v>15.875002348512345</v>
      </c>
      <c r="BL96" s="13">
        <f t="shared" si="134"/>
        <v>16.068935580030839</v>
      </c>
      <c r="BM96" s="13">
        <f t="shared" si="134"/>
        <v>15.989948639330509</v>
      </c>
      <c r="BN96" s="13">
        <f t="shared" si="134"/>
        <v>16.06097395063577</v>
      </c>
      <c r="BO96" s="13">
        <f t="shared" si="134"/>
        <v>15.965440330011843</v>
      </c>
      <c r="BP96" s="13">
        <f t="shared" si="134"/>
        <v>15.997714788642286</v>
      </c>
      <c r="BQ96" s="13">
        <f t="shared" si="134"/>
        <v>15.996105402470791</v>
      </c>
      <c r="BR96" s="13">
        <f t="shared" si="134"/>
        <v>15.928948928418226</v>
      </c>
      <c r="BS96" s="13">
        <f t="shared" si="134"/>
        <v>15.952480788208817</v>
      </c>
      <c r="BT96" s="13">
        <f t="shared" si="134"/>
        <v>15.976409425795865</v>
      </c>
      <c r="BU96" s="100">
        <f t="shared" si="134"/>
        <v>15.885232399612788</v>
      </c>
      <c r="BV96" s="13">
        <f t="shared" si="134"/>
        <v>17.149488644918133</v>
      </c>
      <c r="BW96" s="13">
        <f t="shared" si="134"/>
        <v>17.15233040653435</v>
      </c>
      <c r="BX96" s="13">
        <f t="shared" si="134"/>
        <v>17.351115089927404</v>
      </c>
      <c r="BY96" s="13">
        <f t="shared" si="134"/>
        <v>17.2614547842579</v>
      </c>
      <c r="BZ96" s="13">
        <f t="shared" si="134"/>
        <v>17.332648967357354</v>
      </c>
      <c r="CA96" s="13">
        <f t="shared" si="134"/>
        <v>17.266148104138733</v>
      </c>
      <c r="CB96" s="13">
        <f t="shared" si="134"/>
        <v>17.301825516124964</v>
      </c>
      <c r="CC96" s="13">
        <f t="shared" si="134"/>
        <v>17.277365953805784</v>
      </c>
      <c r="CD96" s="13">
        <f t="shared" si="134"/>
        <v>17.205787354192164</v>
      </c>
      <c r="CE96" s="13">
        <f t="shared" si="134"/>
        <v>17.232117843488783</v>
      </c>
      <c r="CF96" s="13">
        <f t="shared" si="134"/>
        <v>17.247425823525607</v>
      </c>
      <c r="CG96" s="100">
        <f t="shared" si="134"/>
        <v>17.149854789430055</v>
      </c>
      <c r="CH96" s="13">
        <f t="shared" si="134"/>
        <v>18.674468209147079</v>
      </c>
      <c r="CI96" s="13">
        <f t="shared" si="134"/>
        <v>18.678107927763495</v>
      </c>
      <c r="CJ96" s="13">
        <f t="shared" si="134"/>
        <v>18.895044733974746</v>
      </c>
      <c r="CK96" s="13">
        <f t="shared" si="134"/>
        <v>18.797439572487828</v>
      </c>
      <c r="CL96" s="13">
        <f t="shared" ref="CL96:CS96" si="135">IFERROR(CL26/CL74,"")</f>
        <v>18.8750555967742</v>
      </c>
      <c r="CM96" s="13">
        <f t="shared" si="135"/>
        <v>18.803565124458288</v>
      </c>
      <c r="CN96" s="13">
        <f t="shared" si="135"/>
        <v>18.843096626625446</v>
      </c>
      <c r="CO96" s="13">
        <f t="shared" si="135"/>
        <v>18.816981658659014</v>
      </c>
      <c r="CP96" s="13">
        <f t="shared" si="135"/>
        <v>18.739650323303614</v>
      </c>
      <c r="CQ96" s="13">
        <f t="shared" si="135"/>
        <v>18.743624396964378</v>
      </c>
      <c r="CR96" s="13">
        <f t="shared" si="135"/>
        <v>18.786165971115434</v>
      </c>
      <c r="CS96" s="100">
        <f t="shared" si="135"/>
        <v>18.680429002476334</v>
      </c>
    </row>
    <row r="97" spans="1:97" s="13" customFormat="1" x14ac:dyDescent="0.25">
      <c r="A97" s="13" t="s">
        <v>1</v>
      </c>
      <c r="B97" s="13">
        <f t="shared" si="120"/>
        <v>14.515539682539684</v>
      </c>
      <c r="C97" s="13">
        <f t="shared" ref="C97:Y97" si="136">IFERROR(C27/C75,"")</f>
        <v>17.330071428571429</v>
      </c>
      <c r="D97" s="13">
        <f t="shared" si="136"/>
        <v>14.175559405940595</v>
      </c>
      <c r="E97" s="13">
        <f t="shared" si="136"/>
        <v>21.785724025974027</v>
      </c>
      <c r="F97" s="13">
        <f t="shared" si="136"/>
        <v>15.040053254437872</v>
      </c>
      <c r="G97" s="13">
        <f t="shared" si="136"/>
        <v>30.79588115942029</v>
      </c>
      <c r="H97" s="13">
        <f t="shared" si="136"/>
        <v>20.45842156862745</v>
      </c>
      <c r="I97" s="13">
        <f t="shared" si="136"/>
        <v>14.96850657894737</v>
      </c>
      <c r="J97" s="13">
        <f t="shared" si="136"/>
        <v>18.397269867549671</v>
      </c>
      <c r="K97" s="13">
        <f t="shared" si="136"/>
        <v>20.364541125541123</v>
      </c>
      <c r="L97" s="13">
        <f t="shared" si="136"/>
        <v>17.526171428571452</v>
      </c>
      <c r="M97" s="100">
        <f t="shared" si="136"/>
        <v>19.476502222222244</v>
      </c>
      <c r="N97" s="279">
        <f t="shared" si="136"/>
        <v>13.938275862068966</v>
      </c>
      <c r="O97" s="279">
        <f t="shared" si="136"/>
        <v>14.878309352517986</v>
      </c>
      <c r="P97" s="279">
        <f t="shared" si="136"/>
        <v>16.780355704697989</v>
      </c>
      <c r="Q97" s="279">
        <f t="shared" si="136"/>
        <v>15.887009216589862</v>
      </c>
      <c r="R97" s="279">
        <f t="shared" si="136"/>
        <v>17.507304511278193</v>
      </c>
      <c r="S97" s="279">
        <f t="shared" si="136"/>
        <v>14.745431818181819</v>
      </c>
      <c r="T97" s="279">
        <f t="shared" si="136"/>
        <v>18.476511111111112</v>
      </c>
      <c r="U97" s="279">
        <f t="shared" si="136"/>
        <v>17.759150121065378</v>
      </c>
      <c r="V97" s="13">
        <f t="shared" si="136"/>
        <v>15.435629214013584</v>
      </c>
      <c r="W97" s="13">
        <f t="shared" si="136"/>
        <v>15.440517692909884</v>
      </c>
      <c r="X97" s="13">
        <f t="shared" si="136"/>
        <v>15.519995256166984</v>
      </c>
      <c r="Y97" s="100">
        <f t="shared" si="136"/>
        <v>15.51683623838553</v>
      </c>
      <c r="Z97" s="13">
        <f t="shared" ref="Z97:CK97" si="137">IFERROR(Z27/Z75,"")</f>
        <v>14.718223397108135</v>
      </c>
      <c r="AA97" s="13">
        <f t="shared" si="137"/>
        <v>14.797227512509973</v>
      </c>
      <c r="AB97" s="13">
        <f t="shared" si="137"/>
        <v>15.907821358197323</v>
      </c>
      <c r="AC97" s="13">
        <f t="shared" si="137"/>
        <v>15.897268868312354</v>
      </c>
      <c r="AD97" s="13">
        <f t="shared" si="137"/>
        <v>15.889044206050407</v>
      </c>
      <c r="AE97" s="13">
        <f t="shared" si="137"/>
        <v>15.887555725375721</v>
      </c>
      <c r="AF97" s="13">
        <f t="shared" si="137"/>
        <v>15.889808330763154</v>
      </c>
      <c r="AG97" s="13">
        <f t="shared" si="137"/>
        <v>15.889753277005624</v>
      </c>
      <c r="AH97" s="13">
        <f t="shared" si="137"/>
        <v>15.883117933968935</v>
      </c>
      <c r="AI97" s="13">
        <f t="shared" si="137"/>
        <v>15.890466163164364</v>
      </c>
      <c r="AJ97" s="13">
        <f t="shared" si="137"/>
        <v>15.89119570893766</v>
      </c>
      <c r="AK97" s="100">
        <f t="shared" si="137"/>
        <v>15.891038892860513</v>
      </c>
      <c r="AL97" s="13">
        <f t="shared" si="137"/>
        <v>16.522577247916843</v>
      </c>
      <c r="AM97" s="13">
        <f t="shared" si="137"/>
        <v>16.516765393023707</v>
      </c>
      <c r="AN97" s="13">
        <f t="shared" si="137"/>
        <v>16.514488569542095</v>
      </c>
      <c r="AO97" s="13">
        <f t="shared" si="137"/>
        <v>16.513059944447932</v>
      </c>
      <c r="AP97" s="13">
        <f t="shared" si="137"/>
        <v>16.511672295197606</v>
      </c>
      <c r="AQ97" s="13">
        <f t="shared" si="137"/>
        <v>16.511105880236922</v>
      </c>
      <c r="AR97" s="13">
        <f t="shared" si="137"/>
        <v>16.511837633608891</v>
      </c>
      <c r="AS97" s="13">
        <f t="shared" si="137"/>
        <v>16.511561316251864</v>
      </c>
      <c r="AT97" s="13">
        <f t="shared" si="137"/>
        <v>16.510216487590558</v>
      </c>
      <c r="AU97" s="13">
        <f t="shared" si="137"/>
        <v>16.510493905531142</v>
      </c>
      <c r="AV97" s="13">
        <f t="shared" si="137"/>
        <v>16.510813070456901</v>
      </c>
      <c r="AW97" s="100">
        <f t="shared" si="137"/>
        <v>16.510457170385511</v>
      </c>
      <c r="AX97" s="13">
        <f t="shared" si="137"/>
        <v>17.350002263389513</v>
      </c>
      <c r="AY97" s="13">
        <f t="shared" si="137"/>
        <v>17.343649727820324</v>
      </c>
      <c r="AZ97" s="13">
        <f t="shared" si="137"/>
        <v>17.341103148122457</v>
      </c>
      <c r="BA97" s="13">
        <f t="shared" si="137"/>
        <v>17.338301993002965</v>
      </c>
      <c r="BB97" s="13">
        <f t="shared" si="137"/>
        <v>17.337856937920957</v>
      </c>
      <c r="BC97" s="13">
        <f t="shared" si="137"/>
        <v>17.336836217040503</v>
      </c>
      <c r="BD97" s="13">
        <f t="shared" si="137"/>
        <v>17.337425229948156</v>
      </c>
      <c r="BE97" s="13">
        <f t="shared" si="137"/>
        <v>17.337573784179433</v>
      </c>
      <c r="BF97" s="13">
        <f t="shared" si="137"/>
        <v>17.336142876758419</v>
      </c>
      <c r="BG97" s="13">
        <f t="shared" si="137"/>
        <v>17.336320920193799</v>
      </c>
      <c r="BH97" s="13">
        <f t="shared" si="137"/>
        <v>17.336767503042523</v>
      </c>
      <c r="BI97" s="100">
        <f t="shared" si="137"/>
        <v>17.335607131174886</v>
      </c>
      <c r="BJ97" s="13">
        <f t="shared" si="137"/>
        <v>18.391192517123386</v>
      </c>
      <c r="BK97" s="13">
        <f t="shared" si="137"/>
        <v>18.384557715910162</v>
      </c>
      <c r="BL97" s="13">
        <f t="shared" si="137"/>
        <v>18.381172339672958</v>
      </c>
      <c r="BM97" s="13">
        <f t="shared" si="137"/>
        <v>18.379280447338566</v>
      </c>
      <c r="BN97" s="13">
        <f t="shared" si="137"/>
        <v>18.378686487094232</v>
      </c>
      <c r="BO97" s="13">
        <f t="shared" si="137"/>
        <v>18.377180590099467</v>
      </c>
      <c r="BP97" s="13">
        <f t="shared" si="137"/>
        <v>18.378203153293075</v>
      </c>
      <c r="BQ97" s="13">
        <f t="shared" si="137"/>
        <v>18.378119131329655</v>
      </c>
      <c r="BR97" s="13">
        <f t="shared" si="137"/>
        <v>18.376623569832866</v>
      </c>
      <c r="BS97" s="13">
        <f t="shared" si="137"/>
        <v>18.377387519726668</v>
      </c>
      <c r="BT97" s="13">
        <f t="shared" si="137"/>
        <v>18.377992434522962</v>
      </c>
      <c r="BU97" s="100">
        <f t="shared" si="137"/>
        <v>18.377160501284049</v>
      </c>
      <c r="BV97" s="13">
        <f t="shared" si="137"/>
        <v>19.864281261027717</v>
      </c>
      <c r="BW97" s="13">
        <f t="shared" si="137"/>
        <v>19.857112500583209</v>
      </c>
      <c r="BX97" s="13">
        <f t="shared" si="137"/>
        <v>19.853475429990606</v>
      </c>
      <c r="BY97" s="13">
        <f t="shared" si="137"/>
        <v>19.851418099146905</v>
      </c>
      <c r="BZ97" s="13">
        <f t="shared" si="137"/>
        <v>19.850644114942579</v>
      </c>
      <c r="CA97" s="13">
        <f t="shared" si="137"/>
        <v>19.849141759044731</v>
      </c>
      <c r="CB97" s="13">
        <f t="shared" si="137"/>
        <v>19.850226429583032</v>
      </c>
      <c r="CC97" s="13">
        <f t="shared" si="137"/>
        <v>19.849300883553063</v>
      </c>
      <c r="CD97" s="13">
        <f t="shared" si="137"/>
        <v>19.84789522444899</v>
      </c>
      <c r="CE97" s="13">
        <f t="shared" si="137"/>
        <v>19.848738368525655</v>
      </c>
      <c r="CF97" s="13">
        <f t="shared" si="137"/>
        <v>19.848941286844681</v>
      </c>
      <c r="CG97" s="100">
        <f t="shared" si="137"/>
        <v>19.848232520061938</v>
      </c>
      <c r="CH97" s="13">
        <f t="shared" si="137"/>
        <v>21.652690778587548</v>
      </c>
      <c r="CI97" s="13">
        <f t="shared" si="137"/>
        <v>21.644855658457509</v>
      </c>
      <c r="CJ97" s="13">
        <f t="shared" si="137"/>
        <v>21.640883732416206</v>
      </c>
      <c r="CK97" s="13">
        <f t="shared" si="137"/>
        <v>21.638649105186378</v>
      </c>
      <c r="CL97" s="13">
        <f t="shared" ref="CL97:CS97" si="138">IFERROR(CL27/CL75,"")</f>
        <v>21.637813128186973</v>
      </c>
      <c r="CM97" s="13">
        <f t="shared" si="138"/>
        <v>21.636166008912401</v>
      </c>
      <c r="CN97" s="13">
        <f t="shared" si="138"/>
        <v>21.637338785103754</v>
      </c>
      <c r="CO97" s="13">
        <f t="shared" si="138"/>
        <v>21.636317042607924</v>
      </c>
      <c r="CP97" s="13">
        <f t="shared" si="138"/>
        <v>21.634762381109731</v>
      </c>
      <c r="CQ97" s="13">
        <f t="shared" si="138"/>
        <v>21.634993038364531</v>
      </c>
      <c r="CR97" s="13">
        <f t="shared" si="138"/>
        <v>21.635907120475682</v>
      </c>
      <c r="CS97" s="100">
        <f t="shared" si="138"/>
        <v>21.635214709553757</v>
      </c>
    </row>
    <row r="98" spans="1:97" s="13" customFormat="1" x14ac:dyDescent="0.25">
      <c r="A98" s="13" t="s">
        <v>2</v>
      </c>
      <c r="B98" s="13">
        <f t="shared" si="120"/>
        <v>14.244923076923076</v>
      </c>
      <c r="C98" s="13">
        <f t="shared" ref="C98:Y98" si="139">IFERROR(C28/C76,"")</f>
        <v>19.196199999999997</v>
      </c>
      <c r="D98" s="13">
        <f t="shared" si="139"/>
        <v>25.099384615384615</v>
      </c>
      <c r="E98" s="13">
        <f t="shared" si="139"/>
        <v>20.727619047619051</v>
      </c>
      <c r="F98" s="13">
        <f t="shared" si="139"/>
        <v>11.367197674418604</v>
      </c>
      <c r="G98" s="13">
        <f t="shared" si="139"/>
        <v>23.063701030927835</v>
      </c>
      <c r="H98" s="13">
        <f t="shared" si="139"/>
        <v>19.34801886792453</v>
      </c>
      <c r="I98" s="13">
        <f t="shared" si="139"/>
        <v>18.10702479338843</v>
      </c>
      <c r="J98" s="13">
        <f t="shared" si="139"/>
        <v>36.527242857142859</v>
      </c>
      <c r="K98" s="13">
        <f t="shared" si="139"/>
        <v>-8.5061955307262558</v>
      </c>
      <c r="L98" s="13">
        <f t="shared" si="139"/>
        <v>17.967310000000001</v>
      </c>
      <c r="M98" s="100">
        <f t="shared" si="139"/>
        <v>23.5915044404973</v>
      </c>
      <c r="N98" s="279">
        <f t="shared" si="139"/>
        <v>15.620685393258427</v>
      </c>
      <c r="O98" s="279">
        <f t="shared" si="139"/>
        <v>29.54078947368421</v>
      </c>
      <c r="P98" s="279">
        <f t="shared" si="139"/>
        <v>17.873385869565219</v>
      </c>
      <c r="Q98" s="279">
        <f t="shared" si="139"/>
        <v>14.394761061946902</v>
      </c>
      <c r="R98" s="279">
        <f t="shared" si="139"/>
        <v>18.74334965034965</v>
      </c>
      <c r="S98" s="279">
        <f t="shared" si="139"/>
        <v>15.425485239852398</v>
      </c>
      <c r="T98" s="279">
        <f t="shared" si="139"/>
        <v>15.309630573248409</v>
      </c>
      <c r="U98" s="279">
        <f t="shared" si="139"/>
        <v>19.093811827956991</v>
      </c>
      <c r="V98" s="13">
        <f t="shared" si="139"/>
        <v>17.754301961921179</v>
      </c>
      <c r="W98" s="13">
        <f t="shared" si="139"/>
        <v>17.754849756523125</v>
      </c>
      <c r="X98" s="13">
        <f t="shared" si="139"/>
        <v>17.778904233006699</v>
      </c>
      <c r="Y98" s="100">
        <f t="shared" si="139"/>
        <v>17.776459759986032</v>
      </c>
      <c r="Z98" s="13">
        <f t="shared" ref="Z98:CK98" si="140">IFERROR(Z28/Z76,"")</f>
        <v>16.097037427310099</v>
      </c>
      <c r="AA98" s="13">
        <f t="shared" si="140"/>
        <v>16.106291414773324</v>
      </c>
      <c r="AB98" s="13">
        <f t="shared" si="140"/>
        <v>18.31043121440263</v>
      </c>
      <c r="AC98" s="13">
        <f t="shared" si="140"/>
        <v>18.285569587131501</v>
      </c>
      <c r="AD98" s="13">
        <f t="shared" si="140"/>
        <v>18.236744004887978</v>
      </c>
      <c r="AE98" s="13">
        <f t="shared" si="140"/>
        <v>18.175575534617355</v>
      </c>
      <c r="AF98" s="13">
        <f t="shared" si="140"/>
        <v>18.160918312546293</v>
      </c>
      <c r="AG98" s="13">
        <f t="shared" si="140"/>
        <v>18.139294459891669</v>
      </c>
      <c r="AH98" s="13">
        <f t="shared" si="140"/>
        <v>18.126660226550609</v>
      </c>
      <c r="AI98" s="13">
        <f t="shared" si="140"/>
        <v>18.132743809596377</v>
      </c>
      <c r="AJ98" s="13">
        <f t="shared" si="140"/>
        <v>18.144118618023729</v>
      </c>
      <c r="AK98" s="100">
        <f t="shared" si="140"/>
        <v>18.142702907217334</v>
      </c>
      <c r="AL98" s="13">
        <f t="shared" si="140"/>
        <v>18.815669121142275</v>
      </c>
      <c r="AM98" s="13">
        <f t="shared" si="140"/>
        <v>18.834517786471842</v>
      </c>
      <c r="AN98" s="13">
        <f t="shared" si="140"/>
        <v>18.835627521757118</v>
      </c>
      <c r="AO98" s="13">
        <f t="shared" si="140"/>
        <v>18.834145796094262</v>
      </c>
      <c r="AP98" s="13">
        <f t="shared" si="140"/>
        <v>18.828104010616542</v>
      </c>
      <c r="AQ98" s="13">
        <f t="shared" si="140"/>
        <v>18.822653148904422</v>
      </c>
      <c r="AR98" s="13">
        <f t="shared" si="140"/>
        <v>18.826988814381</v>
      </c>
      <c r="AS98" s="13">
        <f t="shared" si="140"/>
        <v>18.826171983229386</v>
      </c>
      <c r="AT98" s="13">
        <f t="shared" si="140"/>
        <v>18.821151349515549</v>
      </c>
      <c r="AU98" s="13">
        <f t="shared" si="140"/>
        <v>18.823067718420027</v>
      </c>
      <c r="AV98" s="13">
        <f t="shared" si="140"/>
        <v>18.823316503158384</v>
      </c>
      <c r="AW98" s="100">
        <f t="shared" si="140"/>
        <v>18.81889829533484</v>
      </c>
      <c r="AX98" s="13">
        <f t="shared" si="140"/>
        <v>19.777787468285666</v>
      </c>
      <c r="AY98" s="13">
        <f t="shared" si="140"/>
        <v>19.794404472884672</v>
      </c>
      <c r="AZ98" s="13">
        <f t="shared" si="140"/>
        <v>19.785013524751399</v>
      </c>
      <c r="BA98" s="13">
        <f t="shared" si="140"/>
        <v>19.779808615831413</v>
      </c>
      <c r="BB98" s="13">
        <f t="shared" si="140"/>
        <v>19.77387618307171</v>
      </c>
      <c r="BC98" s="13">
        <f t="shared" si="140"/>
        <v>19.773168085866683</v>
      </c>
      <c r="BD98" s="13">
        <f t="shared" si="140"/>
        <v>19.780827722499776</v>
      </c>
      <c r="BE98" s="13">
        <f t="shared" si="140"/>
        <v>19.780534641021365</v>
      </c>
      <c r="BF98" s="13">
        <f t="shared" si="140"/>
        <v>19.776108440411736</v>
      </c>
      <c r="BG98" s="13">
        <f t="shared" si="140"/>
        <v>19.781244766641141</v>
      </c>
      <c r="BH98" s="13">
        <f t="shared" si="140"/>
        <v>19.780593200111362</v>
      </c>
      <c r="BI98" s="100">
        <f t="shared" si="140"/>
        <v>19.775846065911555</v>
      </c>
      <c r="BJ98" s="13">
        <f t="shared" si="140"/>
        <v>20.980885812068301</v>
      </c>
      <c r="BK98" s="13">
        <f t="shared" si="140"/>
        <v>20.99571325938167</v>
      </c>
      <c r="BL98" s="13">
        <f t="shared" si="140"/>
        <v>20.982593647770784</v>
      </c>
      <c r="BM98" s="13">
        <f t="shared" si="140"/>
        <v>20.971410683038179</v>
      </c>
      <c r="BN98" s="13">
        <f t="shared" si="140"/>
        <v>20.959656877294631</v>
      </c>
      <c r="BO98" s="13">
        <f t="shared" si="140"/>
        <v>20.953957753026945</v>
      </c>
      <c r="BP98" s="13">
        <f t="shared" si="140"/>
        <v>20.955252898210361</v>
      </c>
      <c r="BQ98" s="13">
        <f t="shared" si="140"/>
        <v>20.955364692437765</v>
      </c>
      <c r="BR98" s="13">
        <f t="shared" si="140"/>
        <v>20.952281181368857</v>
      </c>
      <c r="BS98" s="13">
        <f t="shared" si="140"/>
        <v>20.954226273044384</v>
      </c>
      <c r="BT98" s="13">
        <f t="shared" si="140"/>
        <v>20.954805356711713</v>
      </c>
      <c r="BU98" s="100">
        <f t="shared" si="140"/>
        <v>20.950245679460501</v>
      </c>
      <c r="BV98" s="13">
        <f t="shared" si="140"/>
        <v>22.64705484442926</v>
      </c>
      <c r="BW98" s="13">
        <f t="shared" si="140"/>
        <v>22.665506019845903</v>
      </c>
      <c r="BX98" s="13">
        <f t="shared" si="140"/>
        <v>22.653822634814382</v>
      </c>
      <c r="BY98" s="13">
        <f t="shared" si="140"/>
        <v>22.644754291400726</v>
      </c>
      <c r="BZ98" s="13">
        <f t="shared" si="140"/>
        <v>22.636613613795415</v>
      </c>
      <c r="CA98" s="13">
        <f t="shared" si="140"/>
        <v>22.631801086139763</v>
      </c>
      <c r="CB98" s="13">
        <f t="shared" si="140"/>
        <v>22.634523086303634</v>
      </c>
      <c r="CC98" s="13">
        <f t="shared" si="140"/>
        <v>22.632648447422</v>
      </c>
      <c r="CD98" s="13">
        <f t="shared" si="140"/>
        <v>22.628442168667615</v>
      </c>
      <c r="CE98" s="13">
        <f t="shared" si="140"/>
        <v>22.630286708020073</v>
      </c>
      <c r="CF98" s="13">
        <f t="shared" si="140"/>
        <v>22.629720439858122</v>
      </c>
      <c r="CG98" s="100">
        <f t="shared" si="140"/>
        <v>22.623811716078212</v>
      </c>
      <c r="CH98" s="13">
        <f t="shared" si="140"/>
        <v>24.681800754194306</v>
      </c>
      <c r="CI98" s="13">
        <f t="shared" si="140"/>
        <v>24.701444925292762</v>
      </c>
      <c r="CJ98" s="13">
        <f t="shared" si="140"/>
        <v>24.688634038138915</v>
      </c>
      <c r="CK98" s="13">
        <f t="shared" si="140"/>
        <v>24.679653989749735</v>
      </c>
      <c r="CL98" s="13">
        <f t="shared" ref="CL98:CS98" si="141">IFERROR(CL28/CL76,"")</f>
        <v>24.67087485054337</v>
      </c>
      <c r="CM98" s="13">
        <f t="shared" si="141"/>
        <v>24.665766633559002</v>
      </c>
      <c r="CN98" s="13">
        <f t="shared" si="141"/>
        <v>24.669812508010114</v>
      </c>
      <c r="CO98" s="13">
        <f t="shared" si="141"/>
        <v>24.667828586910652</v>
      </c>
      <c r="CP98" s="13">
        <f t="shared" si="141"/>
        <v>24.663314537537463</v>
      </c>
      <c r="CQ98" s="13">
        <f t="shared" si="141"/>
        <v>24.663386620271943</v>
      </c>
      <c r="CR98" s="13">
        <f t="shared" si="141"/>
        <v>24.66483257671776</v>
      </c>
      <c r="CS98" s="100">
        <f t="shared" si="141"/>
        <v>24.658477973760114</v>
      </c>
    </row>
    <row r="99" spans="1:97" s="14" customFormat="1" x14ac:dyDescent="0.25">
      <c r="A99" s="14" t="s">
        <v>3</v>
      </c>
      <c r="B99" s="14">
        <f t="shared" si="120"/>
        <v>15.032668109668109</v>
      </c>
      <c r="C99" s="14">
        <f t="shared" ref="C99:Y99" si="142">IFERROR(C29/C77,"")</f>
        <v>15.311348561759726</v>
      </c>
      <c r="D99" s="14">
        <f t="shared" si="142"/>
        <v>19.795642708333332</v>
      </c>
      <c r="E99" s="14">
        <f t="shared" si="142"/>
        <v>21.077335101679925</v>
      </c>
      <c r="F99" s="14">
        <f t="shared" si="142"/>
        <v>16.2467263986014</v>
      </c>
      <c r="G99" s="14">
        <f t="shared" si="142"/>
        <v>20.107368924889538</v>
      </c>
      <c r="H99" s="14">
        <f t="shared" si="142"/>
        <v>19.931313310580201</v>
      </c>
      <c r="I99" s="14">
        <f t="shared" si="142"/>
        <v>15.959536562203228</v>
      </c>
      <c r="J99" s="14">
        <f t="shared" si="142"/>
        <v>19.409354468297551</v>
      </c>
      <c r="K99" s="14">
        <f t="shared" si="142"/>
        <v>16.709336794289417</v>
      </c>
      <c r="L99" s="14">
        <f t="shared" si="142"/>
        <v>16.513942426584251</v>
      </c>
      <c r="M99" s="101">
        <f t="shared" si="142"/>
        <v>19.870605720122569</v>
      </c>
      <c r="N99" s="292">
        <f t="shared" si="142"/>
        <v>16.047856249999999</v>
      </c>
      <c r="O99" s="292">
        <f t="shared" si="142"/>
        <v>17.109705590062077</v>
      </c>
      <c r="P99" s="292">
        <f t="shared" si="142"/>
        <v>17.897929842931934</v>
      </c>
      <c r="Q99" s="292">
        <f t="shared" si="142"/>
        <v>20.842603378378385</v>
      </c>
      <c r="R99" s="292">
        <f t="shared" si="142"/>
        <v>17.541184423676011</v>
      </c>
      <c r="S99" s="292">
        <f t="shared" si="142"/>
        <v>15.312570806100243</v>
      </c>
      <c r="T99" s="292">
        <f t="shared" si="142"/>
        <v>16.966228377614478</v>
      </c>
      <c r="U99" s="292">
        <f t="shared" si="142"/>
        <v>16.020025647472984</v>
      </c>
      <c r="V99" s="14">
        <f t="shared" si="142"/>
        <v>16.948043921416051</v>
      </c>
      <c r="W99" s="14">
        <f t="shared" si="142"/>
        <v>16.897775013619928</v>
      </c>
      <c r="X99" s="14">
        <f t="shared" si="142"/>
        <v>17.120619588742265</v>
      </c>
      <c r="Y99" s="101">
        <f t="shared" si="142"/>
        <v>16.941420754104872</v>
      </c>
      <c r="Z99" s="14">
        <f t="shared" ref="Z99:CK99" si="143">IFERROR(Z29/Z77,"")</f>
        <v>15.199335108774019</v>
      </c>
      <c r="AA99" s="14">
        <f t="shared" si="143"/>
        <v>15.476289027211017</v>
      </c>
      <c r="AB99" s="14">
        <f t="shared" si="143"/>
        <v>16.313350967586789</v>
      </c>
      <c r="AC99" s="14">
        <f t="shared" si="143"/>
        <v>16.19390962652837</v>
      </c>
      <c r="AD99" s="14">
        <f t="shared" si="143"/>
        <v>16.328100376653708</v>
      </c>
      <c r="AE99" s="14">
        <f t="shared" si="143"/>
        <v>16.114414828249785</v>
      </c>
      <c r="AF99" s="14">
        <f t="shared" si="143"/>
        <v>16.095081640269612</v>
      </c>
      <c r="AG99" s="14">
        <f t="shared" si="143"/>
        <v>16.070777184894332</v>
      </c>
      <c r="AH99" s="14">
        <f t="shared" si="143"/>
        <v>15.953615369207728</v>
      </c>
      <c r="AI99" s="14">
        <f t="shared" si="143"/>
        <v>16.032963006433</v>
      </c>
      <c r="AJ99" s="14">
        <f t="shared" si="143"/>
        <v>16.089004853403338</v>
      </c>
      <c r="AK99" s="101">
        <f t="shared" si="143"/>
        <v>15.984195138035355</v>
      </c>
      <c r="AL99" s="14">
        <f t="shared" si="143"/>
        <v>16.967425855815126</v>
      </c>
      <c r="AM99" s="14">
        <f t="shared" si="143"/>
        <v>17.291727596242325</v>
      </c>
      <c r="AN99" s="14">
        <f t="shared" si="143"/>
        <v>16.845463532862691</v>
      </c>
      <c r="AO99" s="14">
        <f t="shared" si="143"/>
        <v>16.631898843533289</v>
      </c>
      <c r="AP99" s="14">
        <f t="shared" si="143"/>
        <v>16.725604269828892</v>
      </c>
      <c r="AQ99" s="14">
        <f t="shared" si="143"/>
        <v>16.601186445848253</v>
      </c>
      <c r="AR99" s="14">
        <f t="shared" si="143"/>
        <v>16.559040241693904</v>
      </c>
      <c r="AS99" s="14">
        <f t="shared" si="143"/>
        <v>16.533135813475212</v>
      </c>
      <c r="AT99" s="14">
        <f t="shared" si="143"/>
        <v>16.462340833431231</v>
      </c>
      <c r="AU99" s="14">
        <f t="shared" si="143"/>
        <v>16.496645766654265</v>
      </c>
      <c r="AV99" s="14">
        <f t="shared" si="143"/>
        <v>16.53312703482883</v>
      </c>
      <c r="AW99" s="101">
        <f t="shared" si="143"/>
        <v>16.41681669002093</v>
      </c>
      <c r="AX99" s="14">
        <f t="shared" si="143"/>
        <v>18.050702450121442</v>
      </c>
      <c r="AY99" s="14">
        <f t="shared" si="143"/>
        <v>18.394112717350023</v>
      </c>
      <c r="AZ99" s="14">
        <f t="shared" si="143"/>
        <v>17.787791706137508</v>
      </c>
      <c r="BA99" s="14">
        <f t="shared" si="143"/>
        <v>17.465714546970723</v>
      </c>
      <c r="BB99" s="14">
        <f t="shared" si="143"/>
        <v>17.557107498523596</v>
      </c>
      <c r="BC99" s="14">
        <f t="shared" si="143"/>
        <v>17.432483590170357</v>
      </c>
      <c r="BD99" s="14">
        <f t="shared" si="143"/>
        <v>17.350632730187648</v>
      </c>
      <c r="BE99" s="14">
        <f t="shared" si="143"/>
        <v>17.311234685909529</v>
      </c>
      <c r="BF99" s="14">
        <f t="shared" si="143"/>
        <v>17.263278582389567</v>
      </c>
      <c r="BG99" s="14">
        <f t="shared" si="143"/>
        <v>17.271022707686768</v>
      </c>
      <c r="BH99" s="14">
        <f t="shared" si="143"/>
        <v>17.290875933577336</v>
      </c>
      <c r="BI99" s="101">
        <f t="shared" si="143"/>
        <v>17.190307468358551</v>
      </c>
      <c r="BJ99" s="14">
        <f t="shared" si="143"/>
        <v>19.045343405695906</v>
      </c>
      <c r="BK99" s="14">
        <f t="shared" si="143"/>
        <v>19.403891764112331</v>
      </c>
      <c r="BL99" s="14">
        <f t="shared" si="143"/>
        <v>18.809500664270935</v>
      </c>
      <c r="BM99" s="14">
        <f t="shared" si="143"/>
        <v>18.554887864715923</v>
      </c>
      <c r="BN99" s="14">
        <f t="shared" si="143"/>
        <v>18.668062334238318</v>
      </c>
      <c r="BO99" s="14">
        <f t="shared" si="143"/>
        <v>18.563656074638924</v>
      </c>
      <c r="BP99" s="14">
        <f t="shared" si="143"/>
        <v>18.499489100661947</v>
      </c>
      <c r="BQ99" s="14">
        <f t="shared" si="143"/>
        <v>18.468463258565379</v>
      </c>
      <c r="BR99" s="14">
        <f t="shared" si="143"/>
        <v>18.454173784472562</v>
      </c>
      <c r="BS99" s="14">
        <f t="shared" si="143"/>
        <v>18.475138767596505</v>
      </c>
      <c r="BT99" s="14">
        <f t="shared" si="143"/>
        <v>18.49857652760997</v>
      </c>
      <c r="BU99" s="101">
        <f t="shared" si="143"/>
        <v>18.410779975873982</v>
      </c>
      <c r="BV99" s="14">
        <f t="shared" si="143"/>
        <v>20.70315095903991</v>
      </c>
      <c r="BW99" s="14">
        <f t="shared" si="143"/>
        <v>21.066227167588789</v>
      </c>
      <c r="BX99" s="14">
        <f t="shared" si="143"/>
        <v>20.395873392737034</v>
      </c>
      <c r="BY99" s="14">
        <f t="shared" si="143"/>
        <v>20.113979728305338</v>
      </c>
      <c r="BZ99" s="14">
        <f t="shared" si="143"/>
        <v>20.269976204138018</v>
      </c>
      <c r="CA99" s="14">
        <f t="shared" si="143"/>
        <v>20.140884153079568</v>
      </c>
      <c r="CB99" s="14">
        <f t="shared" si="143"/>
        <v>20.058293475101728</v>
      </c>
      <c r="CC99" s="14">
        <f t="shared" si="143"/>
        <v>19.99392668893687</v>
      </c>
      <c r="CD99" s="14">
        <f t="shared" si="143"/>
        <v>19.967692149628075</v>
      </c>
      <c r="CE99" s="14">
        <f t="shared" si="143"/>
        <v>19.975963546603488</v>
      </c>
      <c r="CF99" s="14">
        <f t="shared" si="143"/>
        <v>19.979126661910556</v>
      </c>
      <c r="CG99" s="101">
        <f t="shared" si="143"/>
        <v>19.89612869454794</v>
      </c>
      <c r="CH99" s="14">
        <f t="shared" si="143"/>
        <v>22.524109140159407</v>
      </c>
      <c r="CI99" s="14">
        <f t="shared" si="143"/>
        <v>22.924601672370041</v>
      </c>
      <c r="CJ99" s="14">
        <f t="shared" si="143"/>
        <v>22.186583558955665</v>
      </c>
      <c r="CK99" s="14">
        <f t="shared" si="143"/>
        <v>21.886198641636071</v>
      </c>
      <c r="CL99" s="14">
        <f t="shared" ref="CL99:CS99" si="144">IFERROR(CL29/CL77,"")</f>
        <v>22.058214486859086</v>
      </c>
      <c r="CM99" s="14">
        <f t="shared" si="144"/>
        <v>21.923378080287485</v>
      </c>
      <c r="CN99" s="14">
        <f t="shared" si="144"/>
        <v>21.839834947458236</v>
      </c>
      <c r="CO99" s="14">
        <f t="shared" si="144"/>
        <v>21.772096460189655</v>
      </c>
      <c r="CP99" s="14">
        <f t="shared" si="144"/>
        <v>21.746645690001447</v>
      </c>
      <c r="CQ99" s="14">
        <f t="shared" si="144"/>
        <v>21.73908582046765</v>
      </c>
      <c r="CR99" s="14">
        <f t="shared" si="144"/>
        <v>21.766356600742725</v>
      </c>
      <c r="CS99" s="101">
        <f t="shared" si="144"/>
        <v>21.679761807424121</v>
      </c>
    </row>
    <row r="101" spans="1:97" s="4" customFormat="1" x14ac:dyDescent="0.25">
      <c r="A101"/>
      <c r="B101">
        <v>1</v>
      </c>
      <c r="C101" s="12">
        <v>2</v>
      </c>
      <c r="D101" s="12">
        <v>3</v>
      </c>
      <c r="E101" s="12">
        <v>4</v>
      </c>
      <c r="F101" s="12">
        <v>5</v>
      </c>
      <c r="G101" s="12">
        <v>6</v>
      </c>
      <c r="H101" s="12">
        <v>7</v>
      </c>
      <c r="I101" s="12">
        <v>8</v>
      </c>
      <c r="J101" s="12">
        <v>9</v>
      </c>
      <c r="K101" s="12">
        <v>10</v>
      </c>
      <c r="L101" s="12">
        <v>11</v>
      </c>
      <c r="M101" s="112">
        <v>12</v>
      </c>
      <c r="N101" s="274">
        <v>13</v>
      </c>
      <c r="O101" s="274">
        <v>14</v>
      </c>
      <c r="P101" s="274">
        <v>15</v>
      </c>
      <c r="Q101" s="274">
        <v>16</v>
      </c>
      <c r="R101" s="274">
        <v>17</v>
      </c>
      <c r="S101" s="274">
        <v>18</v>
      </c>
      <c r="T101" s="274">
        <v>19</v>
      </c>
      <c r="U101" s="274">
        <v>20</v>
      </c>
      <c r="V101" s="12">
        <v>21</v>
      </c>
      <c r="W101" s="12">
        <v>22</v>
      </c>
      <c r="X101" s="12">
        <v>23</v>
      </c>
      <c r="Y101" s="112">
        <v>24</v>
      </c>
      <c r="Z101" s="12">
        <v>25</v>
      </c>
      <c r="AA101" s="12">
        <v>26</v>
      </c>
      <c r="AB101" s="12">
        <v>27</v>
      </c>
      <c r="AC101" s="12">
        <v>28</v>
      </c>
      <c r="AD101" s="12">
        <v>29</v>
      </c>
      <c r="AE101" s="12">
        <v>30</v>
      </c>
      <c r="AF101" s="12">
        <v>31</v>
      </c>
      <c r="AG101" s="12">
        <v>32</v>
      </c>
      <c r="AH101" s="12">
        <v>33</v>
      </c>
      <c r="AI101" s="12">
        <v>34</v>
      </c>
      <c r="AJ101" s="12">
        <v>35</v>
      </c>
      <c r="AK101" s="112">
        <v>36</v>
      </c>
      <c r="AL101" s="12">
        <v>37</v>
      </c>
      <c r="AM101" s="12">
        <v>38</v>
      </c>
      <c r="AN101" s="12">
        <v>39</v>
      </c>
      <c r="AO101" s="12">
        <v>40</v>
      </c>
      <c r="AP101" s="12">
        <v>41</v>
      </c>
      <c r="AQ101" s="12">
        <v>42</v>
      </c>
      <c r="AR101" s="12">
        <v>43</v>
      </c>
      <c r="AS101" s="12">
        <v>44</v>
      </c>
      <c r="AT101" s="12">
        <v>45</v>
      </c>
      <c r="AU101" s="12">
        <v>46</v>
      </c>
      <c r="AV101" s="12">
        <v>47</v>
      </c>
      <c r="AW101" s="112">
        <v>48</v>
      </c>
      <c r="AX101" s="12">
        <v>49</v>
      </c>
      <c r="AY101" s="12">
        <v>50</v>
      </c>
      <c r="AZ101" s="12">
        <v>51</v>
      </c>
      <c r="BA101" s="12">
        <v>52</v>
      </c>
      <c r="BB101" s="12">
        <v>53</v>
      </c>
      <c r="BC101" s="12">
        <v>54</v>
      </c>
      <c r="BD101" s="12">
        <v>55</v>
      </c>
      <c r="BE101" s="12">
        <v>56</v>
      </c>
      <c r="BF101" s="12">
        <v>57</v>
      </c>
      <c r="BG101" s="12">
        <v>58</v>
      </c>
      <c r="BH101" s="12">
        <v>59</v>
      </c>
      <c r="BI101" s="112">
        <v>60</v>
      </c>
      <c r="BJ101" s="12">
        <v>61</v>
      </c>
      <c r="BK101" s="12">
        <v>62</v>
      </c>
      <c r="BL101" s="12">
        <v>63</v>
      </c>
      <c r="BM101" s="12">
        <v>64</v>
      </c>
      <c r="BN101" s="12">
        <v>65</v>
      </c>
      <c r="BO101" s="12">
        <v>66</v>
      </c>
      <c r="BP101" s="12">
        <v>67</v>
      </c>
      <c r="BQ101" s="12">
        <v>68</v>
      </c>
      <c r="BR101" s="12">
        <v>69</v>
      </c>
      <c r="BS101" s="12">
        <v>70</v>
      </c>
      <c r="BT101" s="12">
        <v>71</v>
      </c>
      <c r="BU101" s="112">
        <v>72</v>
      </c>
      <c r="BV101" s="12">
        <v>73</v>
      </c>
      <c r="BW101" s="12">
        <v>74</v>
      </c>
      <c r="BX101" s="12">
        <v>75</v>
      </c>
      <c r="BY101" s="12">
        <v>76</v>
      </c>
      <c r="BZ101" s="12">
        <v>77</v>
      </c>
      <c r="CA101" s="12">
        <v>78</v>
      </c>
      <c r="CB101" s="12">
        <v>79</v>
      </c>
      <c r="CC101" s="12">
        <v>80</v>
      </c>
      <c r="CD101" s="12">
        <v>81</v>
      </c>
      <c r="CE101" s="12">
        <v>82</v>
      </c>
      <c r="CF101" s="12">
        <v>83</v>
      </c>
      <c r="CG101" s="112">
        <v>84</v>
      </c>
      <c r="CH101" s="12">
        <v>85</v>
      </c>
      <c r="CI101" s="12">
        <v>86</v>
      </c>
      <c r="CJ101" s="12">
        <v>87</v>
      </c>
      <c r="CK101" s="12">
        <v>88</v>
      </c>
      <c r="CL101" s="12">
        <v>89</v>
      </c>
      <c r="CM101" s="12">
        <v>90</v>
      </c>
      <c r="CN101" s="12">
        <v>91</v>
      </c>
      <c r="CO101" s="12">
        <v>92</v>
      </c>
      <c r="CP101" s="12">
        <v>93</v>
      </c>
      <c r="CQ101" s="12">
        <v>94</v>
      </c>
      <c r="CR101" s="12">
        <v>95</v>
      </c>
      <c r="CS101" s="112">
        <v>96</v>
      </c>
    </row>
    <row r="102" spans="1:97" s="10" customFormat="1" x14ac:dyDescent="0.25">
      <c r="A102" s="2" t="s">
        <v>15</v>
      </c>
      <c r="B102" s="3">
        <f t="shared" ref="B102:BM102" si="145">B47</f>
        <v>42005</v>
      </c>
      <c r="C102" s="3">
        <f t="shared" si="145"/>
        <v>42036</v>
      </c>
      <c r="D102" s="3">
        <f t="shared" si="145"/>
        <v>42064</v>
      </c>
      <c r="E102" s="3">
        <f t="shared" si="145"/>
        <v>42095</v>
      </c>
      <c r="F102" s="3">
        <f t="shared" si="145"/>
        <v>42125</v>
      </c>
      <c r="G102" s="3">
        <f t="shared" si="145"/>
        <v>42156</v>
      </c>
      <c r="H102" s="3">
        <f t="shared" si="145"/>
        <v>42186</v>
      </c>
      <c r="I102" s="3">
        <f t="shared" si="145"/>
        <v>42217</v>
      </c>
      <c r="J102" s="3">
        <f t="shared" si="145"/>
        <v>42248</v>
      </c>
      <c r="K102" s="3">
        <f t="shared" si="145"/>
        <v>42278</v>
      </c>
      <c r="L102" s="3">
        <f t="shared" si="145"/>
        <v>42309</v>
      </c>
      <c r="M102" s="95">
        <f t="shared" si="145"/>
        <v>42339</v>
      </c>
      <c r="N102" s="284">
        <f t="shared" si="145"/>
        <v>42370</v>
      </c>
      <c r="O102" s="284">
        <f t="shared" si="145"/>
        <v>42401</v>
      </c>
      <c r="P102" s="284">
        <f t="shared" si="145"/>
        <v>42430</v>
      </c>
      <c r="Q102" s="284">
        <f t="shared" si="145"/>
        <v>42461</v>
      </c>
      <c r="R102" s="284">
        <f t="shared" si="145"/>
        <v>42491</v>
      </c>
      <c r="S102" s="284">
        <f t="shared" si="145"/>
        <v>42522</v>
      </c>
      <c r="T102" s="284">
        <f t="shared" si="145"/>
        <v>42552</v>
      </c>
      <c r="U102" s="284">
        <f t="shared" si="145"/>
        <v>42583</v>
      </c>
      <c r="V102" s="3">
        <f t="shared" si="145"/>
        <v>42614</v>
      </c>
      <c r="W102" s="3">
        <f t="shared" si="145"/>
        <v>42644</v>
      </c>
      <c r="X102" s="3">
        <f t="shared" si="145"/>
        <v>42675</v>
      </c>
      <c r="Y102" s="95">
        <f t="shared" si="145"/>
        <v>42705</v>
      </c>
      <c r="Z102" s="3">
        <f t="shared" si="145"/>
        <v>42752</v>
      </c>
      <c r="AA102" s="3">
        <f t="shared" si="145"/>
        <v>42783</v>
      </c>
      <c r="AB102" s="3">
        <f t="shared" si="145"/>
        <v>42811</v>
      </c>
      <c r="AC102" s="3">
        <f t="shared" si="145"/>
        <v>42842</v>
      </c>
      <c r="AD102" s="3">
        <f t="shared" si="145"/>
        <v>42872</v>
      </c>
      <c r="AE102" s="3">
        <f t="shared" si="145"/>
        <v>42903</v>
      </c>
      <c r="AF102" s="3">
        <f t="shared" si="145"/>
        <v>42933</v>
      </c>
      <c r="AG102" s="3">
        <f t="shared" si="145"/>
        <v>42964</v>
      </c>
      <c r="AH102" s="3">
        <f t="shared" si="145"/>
        <v>42995</v>
      </c>
      <c r="AI102" s="3">
        <f t="shared" si="145"/>
        <v>43025</v>
      </c>
      <c r="AJ102" s="3">
        <f t="shared" si="145"/>
        <v>43056</v>
      </c>
      <c r="AK102" s="95">
        <f t="shared" si="145"/>
        <v>43086</v>
      </c>
      <c r="AL102" s="3">
        <f t="shared" si="145"/>
        <v>43118</v>
      </c>
      <c r="AM102" s="3">
        <f t="shared" si="145"/>
        <v>43149</v>
      </c>
      <c r="AN102" s="3">
        <f t="shared" si="145"/>
        <v>43177</v>
      </c>
      <c r="AO102" s="3">
        <f t="shared" si="145"/>
        <v>43208</v>
      </c>
      <c r="AP102" s="3">
        <f t="shared" si="145"/>
        <v>43238</v>
      </c>
      <c r="AQ102" s="3">
        <f t="shared" si="145"/>
        <v>43269</v>
      </c>
      <c r="AR102" s="3">
        <f t="shared" si="145"/>
        <v>43299</v>
      </c>
      <c r="AS102" s="3">
        <f t="shared" si="145"/>
        <v>43330</v>
      </c>
      <c r="AT102" s="3">
        <f t="shared" si="145"/>
        <v>43361</v>
      </c>
      <c r="AU102" s="3">
        <f t="shared" si="145"/>
        <v>43391</v>
      </c>
      <c r="AV102" s="3">
        <f t="shared" si="145"/>
        <v>43422</v>
      </c>
      <c r="AW102" s="95">
        <f t="shared" si="145"/>
        <v>43452</v>
      </c>
      <c r="AX102" s="3">
        <f t="shared" si="145"/>
        <v>43483</v>
      </c>
      <c r="AY102" s="3">
        <f t="shared" si="145"/>
        <v>43514</v>
      </c>
      <c r="AZ102" s="3">
        <f t="shared" si="145"/>
        <v>43542</v>
      </c>
      <c r="BA102" s="3">
        <f t="shared" si="145"/>
        <v>43573</v>
      </c>
      <c r="BB102" s="3">
        <f t="shared" si="145"/>
        <v>43603</v>
      </c>
      <c r="BC102" s="3">
        <f t="shared" si="145"/>
        <v>43634</v>
      </c>
      <c r="BD102" s="3">
        <f t="shared" si="145"/>
        <v>43664</v>
      </c>
      <c r="BE102" s="3">
        <f t="shared" si="145"/>
        <v>43695</v>
      </c>
      <c r="BF102" s="3">
        <f t="shared" si="145"/>
        <v>43726</v>
      </c>
      <c r="BG102" s="3">
        <f t="shared" si="145"/>
        <v>43756</v>
      </c>
      <c r="BH102" s="3">
        <f t="shared" si="145"/>
        <v>43787</v>
      </c>
      <c r="BI102" s="95">
        <f t="shared" si="145"/>
        <v>43817</v>
      </c>
      <c r="BJ102" s="3">
        <f t="shared" si="145"/>
        <v>43848</v>
      </c>
      <c r="BK102" s="3">
        <f t="shared" si="145"/>
        <v>43879</v>
      </c>
      <c r="BL102" s="3">
        <f t="shared" si="145"/>
        <v>43908</v>
      </c>
      <c r="BM102" s="3">
        <f t="shared" si="145"/>
        <v>43939</v>
      </c>
      <c r="BN102" s="3">
        <f t="shared" ref="BN102:CS102" si="146">BN47</f>
        <v>43969</v>
      </c>
      <c r="BO102" s="3">
        <f t="shared" si="146"/>
        <v>44000</v>
      </c>
      <c r="BP102" s="3">
        <f t="shared" si="146"/>
        <v>44030</v>
      </c>
      <c r="BQ102" s="3">
        <f t="shared" si="146"/>
        <v>44061</v>
      </c>
      <c r="BR102" s="3">
        <f t="shared" si="146"/>
        <v>44092</v>
      </c>
      <c r="BS102" s="3">
        <f t="shared" si="146"/>
        <v>44122</v>
      </c>
      <c r="BT102" s="3">
        <f t="shared" si="146"/>
        <v>44153</v>
      </c>
      <c r="BU102" s="95">
        <f t="shared" si="146"/>
        <v>44183</v>
      </c>
      <c r="BV102" s="3">
        <f t="shared" si="146"/>
        <v>44214</v>
      </c>
      <c r="BW102" s="3">
        <f t="shared" si="146"/>
        <v>44245</v>
      </c>
      <c r="BX102" s="3">
        <f t="shared" si="146"/>
        <v>44273</v>
      </c>
      <c r="BY102" s="3">
        <f t="shared" si="146"/>
        <v>44304</v>
      </c>
      <c r="BZ102" s="3">
        <f t="shared" si="146"/>
        <v>44334</v>
      </c>
      <c r="CA102" s="3">
        <f t="shared" si="146"/>
        <v>44365</v>
      </c>
      <c r="CB102" s="3">
        <f t="shared" si="146"/>
        <v>44395</v>
      </c>
      <c r="CC102" s="3">
        <f t="shared" si="146"/>
        <v>44426</v>
      </c>
      <c r="CD102" s="3">
        <f t="shared" si="146"/>
        <v>44457</v>
      </c>
      <c r="CE102" s="3">
        <f t="shared" si="146"/>
        <v>44487</v>
      </c>
      <c r="CF102" s="3">
        <f t="shared" si="146"/>
        <v>44518</v>
      </c>
      <c r="CG102" s="95">
        <f t="shared" si="146"/>
        <v>44548</v>
      </c>
      <c r="CH102" s="3">
        <f t="shared" si="146"/>
        <v>44579</v>
      </c>
      <c r="CI102" s="3">
        <f t="shared" si="146"/>
        <v>44610</v>
      </c>
      <c r="CJ102" s="3">
        <f t="shared" si="146"/>
        <v>44638</v>
      </c>
      <c r="CK102" s="3">
        <f t="shared" si="146"/>
        <v>44669</v>
      </c>
      <c r="CL102" s="3">
        <f t="shared" si="146"/>
        <v>44699</v>
      </c>
      <c r="CM102" s="3">
        <f t="shared" si="146"/>
        <v>44730</v>
      </c>
      <c r="CN102" s="3">
        <f t="shared" si="146"/>
        <v>44760</v>
      </c>
      <c r="CO102" s="3">
        <f t="shared" si="146"/>
        <v>44791</v>
      </c>
      <c r="CP102" s="3">
        <f t="shared" si="146"/>
        <v>44822</v>
      </c>
      <c r="CQ102" s="3">
        <f t="shared" si="146"/>
        <v>44852</v>
      </c>
      <c r="CR102" s="3">
        <f t="shared" si="146"/>
        <v>44883</v>
      </c>
      <c r="CS102" s="95">
        <f t="shared" si="146"/>
        <v>44913</v>
      </c>
    </row>
    <row r="103" spans="1:97" s="13" customFormat="1" x14ac:dyDescent="0.25">
      <c r="A103" s="13" t="s">
        <v>4</v>
      </c>
      <c r="B103" s="13">
        <f t="shared" ref="B103:R103" si="147">IFERROR(B22/B48,"")</f>
        <v>54.017394736842107</v>
      </c>
      <c r="C103" s="13">
        <f t="shared" si="147"/>
        <v>43.461533333333335</v>
      </c>
      <c r="D103" s="13">
        <f t="shared" si="147"/>
        <v>127.18039024390244</v>
      </c>
      <c r="E103" s="13">
        <f t="shared" si="147"/>
        <v>106.42266981132076</v>
      </c>
      <c r="F103" s="13">
        <f t="shared" si="147"/>
        <v>54.801550847457634</v>
      </c>
      <c r="G103" s="13">
        <f t="shared" si="147"/>
        <v>87.936388888888899</v>
      </c>
      <c r="H103" s="13">
        <f t="shared" si="147"/>
        <v>145.12564423076921</v>
      </c>
      <c r="I103" s="13">
        <f t="shared" si="147"/>
        <v>51.170319148936173</v>
      </c>
      <c r="J103" s="13">
        <f t="shared" si="147"/>
        <v>104.26973076923076</v>
      </c>
      <c r="K103" s="13">
        <f t="shared" si="147"/>
        <v>78.115229508196549</v>
      </c>
      <c r="L103" s="13">
        <f t="shared" si="147"/>
        <v>89.621194444444441</v>
      </c>
      <c r="M103" s="100">
        <f t="shared" si="147"/>
        <v>162.51691228070158</v>
      </c>
      <c r="N103" s="279">
        <f t="shared" si="147"/>
        <v>49.990866666666662</v>
      </c>
      <c r="O103" s="279">
        <f t="shared" si="147"/>
        <v>52.07670731707244</v>
      </c>
      <c r="P103" s="279">
        <f t="shared" si="147"/>
        <v>67.934153846153691</v>
      </c>
      <c r="Q103" s="279">
        <f t="shared" si="147"/>
        <v>130.46756862745099</v>
      </c>
      <c r="R103" s="279">
        <f t="shared" si="147"/>
        <v>71.221080000000001</v>
      </c>
      <c r="S103" s="279">
        <f t="shared" ref="S103:Y103" si="148">IFERROR(S22/S48,"")</f>
        <v>58.206382812500003</v>
      </c>
      <c r="T103" s="279">
        <f t="shared" si="148"/>
        <v>74.747</v>
      </c>
      <c r="U103" s="279">
        <f t="shared" si="148"/>
        <v>57.119563829787232</v>
      </c>
      <c r="V103" s="13">
        <f t="shared" si="148"/>
        <v>102.86227544910182</v>
      </c>
      <c r="W103" s="13">
        <f t="shared" si="148"/>
        <v>91.801699716713884</v>
      </c>
      <c r="X103" s="13">
        <f t="shared" si="148"/>
        <v>98.318181818181813</v>
      </c>
      <c r="Y103" s="100">
        <f t="shared" si="148"/>
        <v>108.821403824996</v>
      </c>
      <c r="Z103" s="13">
        <f t="shared" ref="Z103:CK103" si="149">IFERROR(Z22/Z48,"")</f>
        <v>44.533005527292147</v>
      </c>
      <c r="AA103" s="13">
        <f t="shared" si="149"/>
        <v>45.442186847902093</v>
      </c>
      <c r="AB103" s="13">
        <f t="shared" si="149"/>
        <v>76.11700953317046</v>
      </c>
      <c r="AC103" s="13">
        <f t="shared" si="149"/>
        <v>77.275424234961463</v>
      </c>
      <c r="AD103" s="13">
        <f t="shared" si="149"/>
        <v>97.461671128084916</v>
      </c>
      <c r="AE103" s="13">
        <f t="shared" si="149"/>
        <v>98.469303151763398</v>
      </c>
      <c r="AF103" s="13">
        <f t="shared" si="149"/>
        <v>92.487824369312818</v>
      </c>
      <c r="AG103" s="13">
        <f t="shared" si="149"/>
        <v>98.469303151763398</v>
      </c>
      <c r="AH103" s="13">
        <f t="shared" si="149"/>
        <v>100.48456719912033</v>
      </c>
      <c r="AI103" s="13">
        <f t="shared" si="149"/>
        <v>94.301562011934067</v>
      </c>
      <c r="AJ103" s="13">
        <f t="shared" si="149"/>
        <v>99.476935175441881</v>
      </c>
      <c r="AK103" s="100">
        <f t="shared" si="149"/>
        <v>100.48456719912035</v>
      </c>
      <c r="AL103" s="13">
        <f t="shared" si="149"/>
        <v>48.751459982244654</v>
      </c>
      <c r="AM103" s="13">
        <f t="shared" si="149"/>
        <v>49.407831704830549</v>
      </c>
      <c r="AN103" s="13">
        <f t="shared" si="149"/>
        <v>80.34743912155929</v>
      </c>
      <c r="AO103" s="13">
        <f t="shared" si="149"/>
        <v>82.613300133962937</v>
      </c>
      <c r="AP103" s="13">
        <f t="shared" si="149"/>
        <v>102.90677435840611</v>
      </c>
      <c r="AQ103" s="13">
        <f t="shared" si="149"/>
        <v>104.08532636007497</v>
      </c>
      <c r="AR103" s="13">
        <f t="shared" si="149"/>
        <v>99.377992127155778</v>
      </c>
      <c r="AS103" s="13">
        <f t="shared" si="149"/>
        <v>106.71819859634604</v>
      </c>
      <c r="AT103" s="13">
        <f t="shared" si="149"/>
        <v>109.32998466878655</v>
      </c>
      <c r="AU103" s="13">
        <f t="shared" si="149"/>
        <v>102.80863805111788</v>
      </c>
      <c r="AV103" s="13">
        <f t="shared" si="149"/>
        <v>108.50164003333892</v>
      </c>
      <c r="AW103" s="100">
        <f t="shared" si="149"/>
        <v>108.17600249404796</v>
      </c>
      <c r="AX103" s="13">
        <f t="shared" si="149"/>
        <v>54.84530458163411</v>
      </c>
      <c r="AY103" s="13">
        <f t="shared" si="149"/>
        <v>55.635645013781563</v>
      </c>
      <c r="AZ103" s="13">
        <f t="shared" si="149"/>
        <v>89.408057006524317</v>
      </c>
      <c r="BA103" s="13">
        <f t="shared" si="149"/>
        <v>92.368560496945648</v>
      </c>
      <c r="BB103" s="13">
        <f t="shared" si="149"/>
        <v>114.09866099356269</v>
      </c>
      <c r="BC103" s="13">
        <f t="shared" si="149"/>
        <v>115.63369927490596</v>
      </c>
      <c r="BD103" s="13">
        <f t="shared" si="149"/>
        <v>110.25275875342759</v>
      </c>
      <c r="BE103" s="13">
        <f t="shared" si="149"/>
        <v>118.51882567251477</v>
      </c>
      <c r="BF103" s="13">
        <f t="shared" si="149"/>
        <v>121.69844669125024</v>
      </c>
      <c r="BG103" s="13">
        <f t="shared" si="149"/>
        <v>114.3317163874634</v>
      </c>
      <c r="BH103" s="13">
        <f t="shared" si="149"/>
        <v>120.6924099500188</v>
      </c>
      <c r="BI103" s="100">
        <f t="shared" si="149"/>
        <v>122.18541384429952</v>
      </c>
      <c r="BJ103" s="13">
        <f t="shared" si="149"/>
        <v>59.839723135046079</v>
      </c>
      <c r="BK103" s="13">
        <f t="shared" si="149"/>
        <v>60.761887155281464</v>
      </c>
      <c r="BL103" s="13">
        <f t="shared" si="149"/>
        <v>96.680814814817268</v>
      </c>
      <c r="BM103" s="13">
        <f t="shared" si="149"/>
        <v>100.35521045999353</v>
      </c>
      <c r="BN103" s="13">
        <f t="shared" si="149"/>
        <v>123.55985092430507</v>
      </c>
      <c r="BO103" s="13">
        <f t="shared" si="149"/>
        <v>125.28411378603458</v>
      </c>
      <c r="BP103" s="13">
        <f t="shared" si="149"/>
        <v>119.38140218164872</v>
      </c>
      <c r="BQ103" s="13">
        <f t="shared" si="149"/>
        <v>128.38550118327399</v>
      </c>
      <c r="BR103" s="13">
        <f t="shared" si="149"/>
        <v>132.1249121854373</v>
      </c>
      <c r="BS103" s="13">
        <f t="shared" si="149"/>
        <v>124.09444859599083</v>
      </c>
      <c r="BT103" s="13">
        <f t="shared" si="149"/>
        <v>131.00658880734042</v>
      </c>
      <c r="BU103" s="100">
        <f t="shared" si="149"/>
        <v>132.65927504613188</v>
      </c>
      <c r="BV103" s="13">
        <f t="shared" si="149"/>
        <v>67.086847505515237</v>
      </c>
      <c r="BW103" s="13">
        <f t="shared" si="149"/>
        <v>68.16642018940648</v>
      </c>
      <c r="BX103" s="13">
        <f t="shared" si="149"/>
        <v>107.73204865286438</v>
      </c>
      <c r="BY103" s="13">
        <f t="shared" si="149"/>
        <v>112.15199980046586</v>
      </c>
      <c r="BZ103" s="13">
        <f t="shared" si="149"/>
        <v>138.29884565868602</v>
      </c>
      <c r="CA103" s="13">
        <f t="shared" si="149"/>
        <v>140.22683984243341</v>
      </c>
      <c r="CB103" s="13">
        <f t="shared" si="149"/>
        <v>133.61900317634917</v>
      </c>
      <c r="CC103" s="13">
        <f t="shared" si="149"/>
        <v>143.44140102127002</v>
      </c>
      <c r="CD103" s="13">
        <f t="shared" si="149"/>
        <v>147.67944269239507</v>
      </c>
      <c r="CE103" s="13">
        <f t="shared" si="149"/>
        <v>138.68067400369151</v>
      </c>
      <c r="CF103" s="13">
        <f t="shared" si="149"/>
        <v>146.30435186365094</v>
      </c>
      <c r="CG103" s="100">
        <f t="shared" si="149"/>
        <v>147.72009962881498</v>
      </c>
      <c r="CH103" s="13">
        <f t="shared" si="149"/>
        <v>76.250449629035742</v>
      </c>
      <c r="CI103" s="13">
        <f t="shared" si="149"/>
        <v>77.503521502151585</v>
      </c>
      <c r="CJ103" s="13">
        <f t="shared" si="149"/>
        <v>122.11209381285575</v>
      </c>
      <c r="CK103" s="13">
        <f t="shared" si="149"/>
        <v>127.30111106887233</v>
      </c>
      <c r="CL103" s="13">
        <f t="shared" ref="CL103:CS103" si="150">IFERROR(CL22/CL48,"")</f>
        <v>156.76690946896528</v>
      </c>
      <c r="CM103" s="13">
        <f t="shared" si="150"/>
        <v>158.98957596548786</v>
      </c>
      <c r="CN103" s="13">
        <f t="shared" si="150"/>
        <v>151.44960231603591</v>
      </c>
      <c r="CO103" s="13">
        <f t="shared" si="150"/>
        <v>162.5924999898526</v>
      </c>
      <c r="CP103" s="13">
        <f t="shared" si="150"/>
        <v>167.48959683119622</v>
      </c>
      <c r="CQ103" s="13">
        <f t="shared" si="150"/>
        <v>156.9929608093407</v>
      </c>
      <c r="CR103" s="13">
        <f t="shared" si="150"/>
        <v>165.89178030358565</v>
      </c>
      <c r="CS103" s="100">
        <f t="shared" si="150"/>
        <v>167.47925668598458</v>
      </c>
    </row>
    <row r="104" spans="1:97" s="13" customFormat="1" x14ac:dyDescent="0.25">
      <c r="A104" s="13" t="s">
        <v>5</v>
      </c>
      <c r="B104" s="13">
        <f t="shared" ref="B104:R104" si="151">IFERROR(B23/B49,"")</f>
        <v>18.155819672131148</v>
      </c>
      <c r="C104" s="13">
        <f t="shared" si="151"/>
        <v>15.772930555555556</v>
      </c>
      <c r="D104" s="13">
        <f t="shared" si="151"/>
        <v>20.703846428571428</v>
      </c>
      <c r="E104" s="13">
        <f t="shared" si="151"/>
        <v>29.755765060240964</v>
      </c>
      <c r="F104" s="13">
        <f t="shared" si="151"/>
        <v>20.337122641509435</v>
      </c>
      <c r="G104" s="13">
        <f t="shared" si="151"/>
        <v>19.268004878048778</v>
      </c>
      <c r="H104" s="13">
        <f t="shared" si="151"/>
        <v>18.808219008264462</v>
      </c>
      <c r="I104" s="13">
        <f t="shared" si="151"/>
        <v>16.963422857142859</v>
      </c>
      <c r="J104" s="13">
        <f t="shared" si="151"/>
        <v>23.866791821561335</v>
      </c>
      <c r="K104" s="13">
        <f t="shared" si="151"/>
        <v>19.062663366336636</v>
      </c>
      <c r="L104" s="13">
        <f t="shared" si="151"/>
        <v>23.947438829787313</v>
      </c>
      <c r="M104" s="100">
        <f t="shared" si="151"/>
        <v>32.393427536231883</v>
      </c>
      <c r="N104" s="279">
        <f t="shared" si="151"/>
        <v>23.190661016949154</v>
      </c>
      <c r="O104" s="279">
        <f t="shared" si="151"/>
        <v>17.472952380952382</v>
      </c>
      <c r="P104" s="279">
        <f t="shared" si="151"/>
        <v>30.34328571428572</v>
      </c>
      <c r="Q104" s="279">
        <f t="shared" si="151"/>
        <v>30.527061475409877</v>
      </c>
      <c r="R104" s="279">
        <f t="shared" si="151"/>
        <v>20.451511705685618</v>
      </c>
      <c r="S104" s="279">
        <f t="shared" ref="S104:Y104" si="152">IFERROR(S23/S49,"")</f>
        <v>21.992689236111232</v>
      </c>
      <c r="T104" s="279">
        <f t="shared" si="152"/>
        <v>18.333493036211728</v>
      </c>
      <c r="U104" s="279">
        <f t="shared" si="152"/>
        <v>19.515100244498825</v>
      </c>
      <c r="V104" s="13">
        <f t="shared" si="152"/>
        <v>26.898796703117789</v>
      </c>
      <c r="W104" s="13">
        <f t="shared" si="152"/>
        <v>24.412235905740122</v>
      </c>
      <c r="X104" s="13">
        <f t="shared" si="152"/>
        <v>25.153685644745842</v>
      </c>
      <c r="Y104" s="100">
        <f t="shared" si="152"/>
        <v>26.117915892807261</v>
      </c>
      <c r="Z104" s="13">
        <f t="shared" ref="Z104:CK104" si="153">IFERROR(Z23/Z49,"")</f>
        <v>18.908857799968512</v>
      </c>
      <c r="AA104" s="13">
        <f t="shared" si="153"/>
        <v>17.407435101720104</v>
      </c>
      <c r="AB104" s="13">
        <f t="shared" si="153"/>
        <v>19.061150185139404</v>
      </c>
      <c r="AC104" s="13">
        <f t="shared" si="153"/>
        <v>19.186954346008221</v>
      </c>
      <c r="AD104" s="13">
        <f t="shared" si="153"/>
        <v>21.528583516596083</v>
      </c>
      <c r="AE104" s="13">
        <f t="shared" si="153"/>
        <v>22.007394920263451</v>
      </c>
      <c r="AF104" s="13">
        <f t="shared" si="153"/>
        <v>20.419924252574511</v>
      </c>
      <c r="AG104" s="13">
        <f t="shared" si="153"/>
        <v>21.514699476557091</v>
      </c>
      <c r="AH104" s="13">
        <f t="shared" si="153"/>
        <v>22.428631912712113</v>
      </c>
      <c r="AI104" s="13">
        <f t="shared" si="153"/>
        <v>20.687397500557061</v>
      </c>
      <c r="AJ104" s="13">
        <f t="shared" si="153"/>
        <v>21.498114110718838</v>
      </c>
      <c r="AK104" s="100">
        <f t="shared" si="153"/>
        <v>22.399898127636266</v>
      </c>
      <c r="AL104" s="13">
        <f t="shared" si="153"/>
        <v>19.856149662793989</v>
      </c>
      <c r="AM104" s="13">
        <f t="shared" si="153"/>
        <v>18.100820958689226</v>
      </c>
      <c r="AN104" s="13">
        <f t="shared" si="153"/>
        <v>19.4454177205766</v>
      </c>
      <c r="AO104" s="13">
        <f t="shared" si="153"/>
        <v>19.90039582614401</v>
      </c>
      <c r="AP104" s="13">
        <f t="shared" si="153"/>
        <v>22.212539439278288</v>
      </c>
      <c r="AQ104" s="13">
        <f t="shared" si="153"/>
        <v>22.939382797949428</v>
      </c>
      <c r="AR104" s="13">
        <f t="shared" si="153"/>
        <v>21.718622750876463</v>
      </c>
      <c r="AS104" s="13">
        <f t="shared" si="153"/>
        <v>22.766212009263462</v>
      </c>
      <c r="AT104" s="13">
        <f t="shared" si="153"/>
        <v>23.753496003712119</v>
      </c>
      <c r="AU104" s="13">
        <f t="shared" si="153"/>
        <v>22.256628496305005</v>
      </c>
      <c r="AV104" s="13">
        <f t="shared" si="153"/>
        <v>23.001890650299192</v>
      </c>
      <c r="AW104" s="100">
        <f t="shared" si="153"/>
        <v>23.873308955167644</v>
      </c>
      <c r="AX104" s="13">
        <f t="shared" si="153"/>
        <v>21.837655972679062</v>
      </c>
      <c r="AY104" s="13">
        <f t="shared" si="153"/>
        <v>19.819461293505782</v>
      </c>
      <c r="AZ104" s="13">
        <f t="shared" si="153"/>
        <v>21.417345941172986</v>
      </c>
      <c r="BA104" s="13">
        <f t="shared" si="153"/>
        <v>21.610256442324228</v>
      </c>
      <c r="BB104" s="13">
        <f t="shared" si="153"/>
        <v>24.230820364396475</v>
      </c>
      <c r="BC104" s="13">
        <f t="shared" si="153"/>
        <v>25.017687353046213</v>
      </c>
      <c r="BD104" s="13">
        <f t="shared" si="153"/>
        <v>23.386234777008244</v>
      </c>
      <c r="BE104" s="13">
        <f t="shared" si="153"/>
        <v>24.802742839110472</v>
      </c>
      <c r="BF104" s="13">
        <f t="shared" si="153"/>
        <v>25.882806594195603</v>
      </c>
      <c r="BG104" s="13">
        <f t="shared" si="153"/>
        <v>23.986402550961937</v>
      </c>
      <c r="BH104" s="13">
        <f t="shared" si="153"/>
        <v>25.045054894456033</v>
      </c>
      <c r="BI104" s="100">
        <f t="shared" si="153"/>
        <v>26.143979443058349</v>
      </c>
      <c r="BJ104" s="13">
        <f t="shared" si="153"/>
        <v>23.703925683288613</v>
      </c>
      <c r="BK104" s="13">
        <f t="shared" si="153"/>
        <v>21.517157037638651</v>
      </c>
      <c r="BL104" s="13">
        <f t="shared" si="153"/>
        <v>23.224684916919056</v>
      </c>
      <c r="BM104" s="13">
        <f t="shared" si="153"/>
        <v>23.462628637380014</v>
      </c>
      <c r="BN104" s="13">
        <f t="shared" si="153"/>
        <v>26.311243321036731</v>
      </c>
      <c r="BO104" s="13">
        <f t="shared" si="153"/>
        <v>27.072747305879133</v>
      </c>
      <c r="BP104" s="13">
        <f t="shared" si="153"/>
        <v>25.380045200187624</v>
      </c>
      <c r="BQ104" s="13">
        <f t="shared" si="153"/>
        <v>26.911680452570721</v>
      </c>
      <c r="BR104" s="13">
        <f t="shared" si="153"/>
        <v>28.025878365930701</v>
      </c>
      <c r="BS104" s="13">
        <f t="shared" si="153"/>
        <v>26.0442422304919</v>
      </c>
      <c r="BT104" s="13">
        <f t="shared" si="153"/>
        <v>27.18923544582195</v>
      </c>
      <c r="BU104" s="100">
        <f t="shared" si="153"/>
        <v>28.294436578334437</v>
      </c>
      <c r="BV104" s="13">
        <f t="shared" si="153"/>
        <v>26.480692791224794</v>
      </c>
      <c r="BW104" s="13">
        <f t="shared" si="153"/>
        <v>24.055791907599541</v>
      </c>
      <c r="BX104" s="13">
        <f t="shared" si="153"/>
        <v>25.97177589566785</v>
      </c>
      <c r="BY104" s="13">
        <f t="shared" si="153"/>
        <v>26.22368866926729</v>
      </c>
      <c r="BZ104" s="13">
        <f t="shared" si="153"/>
        <v>29.422455447465467</v>
      </c>
      <c r="CA104" s="13">
        <f t="shared" si="153"/>
        <v>30.268317857267064</v>
      </c>
      <c r="CB104" s="13">
        <f t="shared" si="153"/>
        <v>28.385913331981786</v>
      </c>
      <c r="CC104" s="13">
        <f t="shared" si="153"/>
        <v>30.051340606608942</v>
      </c>
      <c r="CD104" s="13">
        <f t="shared" si="153"/>
        <v>31.295306465737337</v>
      </c>
      <c r="CE104" s="13">
        <f t="shared" si="153"/>
        <v>29.08355048142392</v>
      </c>
      <c r="CF104" s="13">
        <f t="shared" si="153"/>
        <v>30.340347586170168</v>
      </c>
      <c r="CG104" s="100">
        <f t="shared" si="153"/>
        <v>31.576396794615722</v>
      </c>
      <c r="CH104" s="13">
        <f t="shared" si="153"/>
        <v>29.940438744506888</v>
      </c>
      <c r="CI104" s="13">
        <f t="shared" si="153"/>
        <v>27.185716440971728</v>
      </c>
      <c r="CJ104" s="13">
        <f t="shared" si="153"/>
        <v>29.334438351646561</v>
      </c>
      <c r="CK104" s="13">
        <f t="shared" si="153"/>
        <v>29.626306842883523</v>
      </c>
      <c r="CL104" s="13">
        <f t="shared" ref="CL104:CS104" si="154">IFERROR(CL23/CL49,"")</f>
        <v>33.231463457743537</v>
      </c>
      <c r="CM104" s="13">
        <f t="shared" si="154"/>
        <v>34.194771632079672</v>
      </c>
      <c r="CN104" s="13">
        <f t="shared" si="154"/>
        <v>32.061489956266037</v>
      </c>
      <c r="CO104" s="13">
        <f t="shared" si="154"/>
        <v>33.94047712642346</v>
      </c>
      <c r="CP104" s="13">
        <f t="shared" si="154"/>
        <v>35.3554683712849</v>
      </c>
      <c r="CQ104" s="13">
        <f t="shared" si="154"/>
        <v>32.800483937198941</v>
      </c>
      <c r="CR104" s="13">
        <f t="shared" si="154"/>
        <v>34.269596970919672</v>
      </c>
      <c r="CS104" s="100">
        <f t="shared" si="154"/>
        <v>35.67268048437726</v>
      </c>
    </row>
    <row r="105" spans="1:97" s="13" customFormat="1" x14ac:dyDescent="0.25">
      <c r="A105" s="13" t="s">
        <v>6</v>
      </c>
      <c r="B105" s="13">
        <f t="shared" ref="B105:R105" si="155">IFERROR(B24/B50,"")</f>
        <v>17.296405660377356</v>
      </c>
      <c r="C105" s="13">
        <f t="shared" si="155"/>
        <v>17.413886792452821</v>
      </c>
      <c r="D105" s="13">
        <f t="shared" si="155"/>
        <v>30.311591549295777</v>
      </c>
      <c r="E105" s="13">
        <f t="shared" si="155"/>
        <v>23.184864285714283</v>
      </c>
      <c r="F105" s="13">
        <f t="shared" si="155"/>
        <v>21.37100925925926</v>
      </c>
      <c r="G105" s="13">
        <f t="shared" si="155"/>
        <v>24.05231543624161</v>
      </c>
      <c r="H105" s="13">
        <f t="shared" si="155"/>
        <v>21.471982142857144</v>
      </c>
      <c r="I105" s="13">
        <f t="shared" si="155"/>
        <v>19.332500000000003</v>
      </c>
      <c r="J105" s="13">
        <f t="shared" si="155"/>
        <v>26.668568965517242</v>
      </c>
      <c r="K105" s="13">
        <f t="shared" si="155"/>
        <v>23.115655172413792</v>
      </c>
      <c r="L105" s="13">
        <f t="shared" si="155"/>
        <v>25.352735537190082</v>
      </c>
      <c r="M105" s="100">
        <f t="shared" si="155"/>
        <v>27.613240625000032</v>
      </c>
      <c r="N105" s="279">
        <f t="shared" si="155"/>
        <v>18.192961538461518</v>
      </c>
      <c r="O105" s="279">
        <f t="shared" si="155"/>
        <v>18.959107142857142</v>
      </c>
      <c r="P105" s="279">
        <f t="shared" si="155"/>
        <v>32.339244897959183</v>
      </c>
      <c r="Q105" s="279">
        <f t="shared" si="155"/>
        <v>23.304958579881657</v>
      </c>
      <c r="R105" s="279">
        <f t="shared" si="155"/>
        <v>22.641092592592592</v>
      </c>
      <c r="S105" s="279">
        <f t="shared" ref="S105:Y105" si="156">IFERROR(S24/S50,"")</f>
        <v>27.813206896551726</v>
      </c>
      <c r="T105" s="279">
        <f t="shared" si="156"/>
        <v>17.843196666666667</v>
      </c>
      <c r="U105" s="279">
        <f t="shared" si="156"/>
        <v>17.449688596491228</v>
      </c>
      <c r="V105" s="13">
        <f t="shared" si="156"/>
        <v>23.533924335122986</v>
      </c>
      <c r="W105" s="13">
        <f t="shared" si="156"/>
        <v>21.214155563539919</v>
      </c>
      <c r="X105" s="13">
        <f t="shared" si="156"/>
        <v>21.920818258671883</v>
      </c>
      <c r="Y105" s="100">
        <f t="shared" si="156"/>
        <v>25.154049775373398</v>
      </c>
      <c r="Z105" s="13">
        <f t="shared" ref="Z105:CK105" si="157">IFERROR(Z24/Z50,"")</f>
        <v>15.14267110354211</v>
      </c>
      <c r="AA105" s="13">
        <f t="shared" si="157"/>
        <v>17.995816392843956</v>
      </c>
      <c r="AB105" s="13">
        <f t="shared" si="157"/>
        <v>22.519961546692436</v>
      </c>
      <c r="AC105" s="13">
        <f t="shared" si="157"/>
        <v>20.629813379677561</v>
      </c>
      <c r="AD105" s="13">
        <f t="shared" si="157"/>
        <v>21.778791978914551</v>
      </c>
      <c r="AE105" s="13">
        <f t="shared" si="157"/>
        <v>22.311552039540846</v>
      </c>
      <c r="AF105" s="13">
        <f t="shared" si="157"/>
        <v>20.413621655305143</v>
      </c>
      <c r="AG105" s="13">
        <f t="shared" si="157"/>
        <v>21.808074410208235</v>
      </c>
      <c r="AH105" s="13">
        <f t="shared" si="157"/>
        <v>22.474361958758283</v>
      </c>
      <c r="AI105" s="13">
        <f t="shared" si="157"/>
        <v>20.876947433975094</v>
      </c>
      <c r="AJ105" s="13">
        <f t="shared" si="157"/>
        <v>21.877816264908649</v>
      </c>
      <c r="AK105" s="100">
        <f t="shared" si="157"/>
        <v>22.450150665591135</v>
      </c>
      <c r="AL105" s="13">
        <f t="shared" si="157"/>
        <v>16.424740580542807</v>
      </c>
      <c r="AM105" s="13">
        <f t="shared" si="157"/>
        <v>19.147677370424628</v>
      </c>
      <c r="AN105" s="13">
        <f t="shared" si="157"/>
        <v>22.771479791847174</v>
      </c>
      <c r="AO105" s="13">
        <f t="shared" si="157"/>
        <v>20.964359678854045</v>
      </c>
      <c r="AP105" s="13">
        <f t="shared" si="157"/>
        <v>22.83541987257686</v>
      </c>
      <c r="AQ105" s="13">
        <f t="shared" si="157"/>
        <v>22.995773194577392</v>
      </c>
      <c r="AR105" s="13">
        <f t="shared" si="157"/>
        <v>21.92136735331362</v>
      </c>
      <c r="AS105" s="13">
        <f t="shared" si="157"/>
        <v>23.459721149293621</v>
      </c>
      <c r="AT105" s="13">
        <f t="shared" si="157"/>
        <v>23.767483950728817</v>
      </c>
      <c r="AU105" s="13">
        <f t="shared" si="157"/>
        <v>22.410319820815559</v>
      </c>
      <c r="AV105" s="13">
        <f t="shared" si="157"/>
        <v>23.672892327838515</v>
      </c>
      <c r="AW105" s="100">
        <f t="shared" si="157"/>
        <v>24.003799051723945</v>
      </c>
      <c r="AX105" s="13">
        <f t="shared" si="157"/>
        <v>18.546692857404324</v>
      </c>
      <c r="AY105" s="13">
        <f t="shared" si="157"/>
        <v>20.973830249793064</v>
      </c>
      <c r="AZ105" s="13">
        <f t="shared" si="157"/>
        <v>24.661049383425375</v>
      </c>
      <c r="BA105" s="13">
        <f t="shared" si="157"/>
        <v>22.967923027691548</v>
      </c>
      <c r="BB105" s="13">
        <f t="shared" si="157"/>
        <v>24.318647002096029</v>
      </c>
      <c r="BC105" s="13">
        <f t="shared" si="157"/>
        <v>24.994994757871908</v>
      </c>
      <c r="BD105" s="13">
        <f t="shared" si="157"/>
        <v>23.673611178855939</v>
      </c>
      <c r="BE105" s="13">
        <f t="shared" si="157"/>
        <v>24.909228163613609</v>
      </c>
      <c r="BF105" s="13">
        <f t="shared" si="157"/>
        <v>25.778668433571617</v>
      </c>
      <c r="BG105" s="13">
        <f t="shared" si="157"/>
        <v>24.16699148955777</v>
      </c>
      <c r="BH105" s="13">
        <f t="shared" si="157"/>
        <v>25.114151722425067</v>
      </c>
      <c r="BI105" s="100">
        <f t="shared" si="157"/>
        <v>26.006818079318936</v>
      </c>
      <c r="BJ105" s="13">
        <f t="shared" si="157"/>
        <v>19.882354517999808</v>
      </c>
      <c r="BK105" s="13">
        <f t="shared" si="157"/>
        <v>22.771305958748044</v>
      </c>
      <c r="BL105" s="13">
        <f t="shared" si="157"/>
        <v>26.77975454078241</v>
      </c>
      <c r="BM105" s="13">
        <f t="shared" si="157"/>
        <v>24.957638750483145</v>
      </c>
      <c r="BN105" s="13">
        <f t="shared" si="157"/>
        <v>26.423741256821597</v>
      </c>
      <c r="BO105" s="13">
        <f t="shared" si="157"/>
        <v>27.150644718609215</v>
      </c>
      <c r="BP105" s="13">
        <f t="shared" si="157"/>
        <v>25.5536196893386</v>
      </c>
      <c r="BQ105" s="13">
        <f t="shared" si="157"/>
        <v>27.036627553140885</v>
      </c>
      <c r="BR105" s="13">
        <f t="shared" si="157"/>
        <v>28.02982504067727</v>
      </c>
      <c r="BS105" s="13">
        <f t="shared" si="157"/>
        <v>26.118494522866069</v>
      </c>
      <c r="BT105" s="13">
        <f t="shared" si="157"/>
        <v>27.282905189011281</v>
      </c>
      <c r="BU105" s="100">
        <f t="shared" si="157"/>
        <v>28.239716497169546</v>
      </c>
      <c r="BV105" s="13">
        <f t="shared" si="157"/>
        <v>22.099786349518148</v>
      </c>
      <c r="BW105" s="13">
        <f t="shared" si="157"/>
        <v>25.456441612541269</v>
      </c>
      <c r="BX105" s="13">
        <f t="shared" si="157"/>
        <v>29.973775668023748</v>
      </c>
      <c r="BY105" s="13">
        <f t="shared" si="157"/>
        <v>27.933683179934704</v>
      </c>
      <c r="BZ105" s="13">
        <f t="shared" si="157"/>
        <v>29.576425908383854</v>
      </c>
      <c r="CA105" s="13">
        <f t="shared" si="157"/>
        <v>30.383919876711222</v>
      </c>
      <c r="CB105" s="13">
        <f t="shared" si="157"/>
        <v>28.606753035688012</v>
      </c>
      <c r="CC105" s="13">
        <f t="shared" si="157"/>
        <v>30.195697129313256</v>
      </c>
      <c r="CD105" s="13">
        <f t="shared" si="157"/>
        <v>31.305375928625168</v>
      </c>
      <c r="CE105" s="13">
        <f t="shared" si="157"/>
        <v>29.172306978331434</v>
      </c>
      <c r="CF105" s="13">
        <f t="shared" si="157"/>
        <v>30.438475670248874</v>
      </c>
      <c r="CG105" s="100">
        <f t="shared" si="157"/>
        <v>31.508821460008942</v>
      </c>
      <c r="CH105" s="13">
        <f t="shared" si="157"/>
        <v>24.948724325385733</v>
      </c>
      <c r="CI105" s="13">
        <f t="shared" si="157"/>
        <v>28.768829756094995</v>
      </c>
      <c r="CJ105" s="13">
        <f t="shared" si="157"/>
        <v>33.839137879351355</v>
      </c>
      <c r="CK105" s="13">
        <f t="shared" si="157"/>
        <v>31.529973623576662</v>
      </c>
      <c r="CL105" s="13">
        <f t="shared" ref="CL105:CS105" si="158">IFERROR(CL24/CL50,"")</f>
        <v>33.38521945852213</v>
      </c>
      <c r="CM105" s="13">
        <f t="shared" si="158"/>
        <v>34.305595662014277</v>
      </c>
      <c r="CN105" s="13">
        <f t="shared" si="158"/>
        <v>32.29513137633753</v>
      </c>
      <c r="CO105" s="13">
        <f t="shared" si="158"/>
        <v>34.086130488171264</v>
      </c>
      <c r="CP105" s="13">
        <f t="shared" si="158"/>
        <v>35.349085483249638</v>
      </c>
      <c r="CQ105" s="13">
        <f t="shared" si="158"/>
        <v>32.856310437098678</v>
      </c>
      <c r="CR105" s="13">
        <f t="shared" si="158"/>
        <v>34.364397218179128</v>
      </c>
      <c r="CS105" s="100">
        <f t="shared" si="158"/>
        <v>35.579883379839131</v>
      </c>
    </row>
    <row r="106" spans="1:97" s="13" customFormat="1" x14ac:dyDescent="0.25">
      <c r="A106" s="13" t="s">
        <v>7</v>
      </c>
      <c r="B106" s="13">
        <f t="shared" ref="B106:R106" si="159">IFERROR(B25/B51,"")</f>
        <v>17.248846774193549</v>
      </c>
      <c r="C106" s="13">
        <f t="shared" si="159"/>
        <v>17.460094827586207</v>
      </c>
      <c r="D106" s="13">
        <f t="shared" si="159"/>
        <v>22.745801136363635</v>
      </c>
      <c r="E106" s="13">
        <f t="shared" si="159"/>
        <v>20.610436363636364</v>
      </c>
      <c r="F106" s="13">
        <f t="shared" si="159"/>
        <v>18.440367647058821</v>
      </c>
      <c r="G106" s="13">
        <f t="shared" si="159"/>
        <v>22.255634241245097</v>
      </c>
      <c r="H106" s="13">
        <f t="shared" si="159"/>
        <v>20.052320512820515</v>
      </c>
      <c r="I106" s="13">
        <f t="shared" si="159"/>
        <v>16.133956250000001</v>
      </c>
      <c r="J106" s="13">
        <f t="shared" si="159"/>
        <v>20.827540740740741</v>
      </c>
      <c r="K106" s="13">
        <f t="shared" si="159"/>
        <v>22.263780952380955</v>
      </c>
      <c r="L106" s="13">
        <f t="shared" si="159"/>
        <v>28.230774436090226</v>
      </c>
      <c r="M106" s="100">
        <f t="shared" si="159"/>
        <v>25.780412068965514</v>
      </c>
      <c r="N106" s="279">
        <f t="shared" si="159"/>
        <v>15.893448979591836</v>
      </c>
      <c r="O106" s="279">
        <f t="shared" si="159"/>
        <v>19.297728813559324</v>
      </c>
      <c r="P106" s="279">
        <f t="shared" si="159"/>
        <v>34.09402</v>
      </c>
      <c r="Q106" s="279">
        <f t="shared" si="159"/>
        <v>34.407516129032246</v>
      </c>
      <c r="R106" s="279">
        <f t="shared" si="159"/>
        <v>29.931713333333331</v>
      </c>
      <c r="S106" s="279">
        <f t="shared" ref="S106:Y106" si="160">IFERROR(S25/S51,"")</f>
        <v>26.476179999999999</v>
      </c>
      <c r="T106" s="279">
        <f t="shared" si="160"/>
        <v>26.840216748768473</v>
      </c>
      <c r="U106" s="279">
        <f t="shared" si="160"/>
        <v>19.667087947882766</v>
      </c>
      <c r="V106" s="13">
        <f t="shared" si="160"/>
        <v>29.931822238086738</v>
      </c>
      <c r="W106" s="13">
        <f t="shared" si="160"/>
        <v>28.533068702290073</v>
      </c>
      <c r="X106" s="13">
        <f t="shared" si="160"/>
        <v>30.052906692456325</v>
      </c>
      <c r="Y106" s="100">
        <f t="shared" si="160"/>
        <v>33.411309980681821</v>
      </c>
      <c r="Z106" s="13">
        <f t="shared" ref="Z106:CK106" si="161">IFERROR(Z25/Z51,"")</f>
        <v>16.192440177405793</v>
      </c>
      <c r="AA106" s="13">
        <f t="shared" si="161"/>
        <v>16.95558959175057</v>
      </c>
      <c r="AB106" s="13">
        <f t="shared" si="161"/>
        <v>23.208677080958651</v>
      </c>
      <c r="AC106" s="13">
        <f t="shared" si="161"/>
        <v>23.978525427960808</v>
      </c>
      <c r="AD106" s="13">
        <f t="shared" si="161"/>
        <v>24.866671081423153</v>
      </c>
      <c r="AE106" s="13">
        <f t="shared" si="161"/>
        <v>25.359705070283869</v>
      </c>
      <c r="AF106" s="13">
        <f t="shared" si="161"/>
        <v>23.41365770146686</v>
      </c>
      <c r="AG106" s="13">
        <f t="shared" si="161"/>
        <v>24.479490568815493</v>
      </c>
      <c r="AH106" s="13">
        <f t="shared" si="161"/>
        <v>25.54576392116747</v>
      </c>
      <c r="AI106" s="13">
        <f t="shared" si="161"/>
        <v>23.532727459580002</v>
      </c>
      <c r="AJ106" s="13">
        <f t="shared" si="161"/>
        <v>24.820002460696241</v>
      </c>
      <c r="AK106" s="100">
        <f t="shared" si="161"/>
        <v>25.614087812280914</v>
      </c>
      <c r="AL106" s="13">
        <f t="shared" si="161"/>
        <v>18.235621581838153</v>
      </c>
      <c r="AM106" s="13">
        <f t="shared" si="161"/>
        <v>18.979483969910106</v>
      </c>
      <c r="AN106" s="13">
        <f t="shared" si="161"/>
        <v>23.94689543174167</v>
      </c>
      <c r="AO106" s="13">
        <f t="shared" si="161"/>
        <v>24.833899626796615</v>
      </c>
      <c r="AP106" s="13">
        <f t="shared" si="161"/>
        <v>25.745504140112264</v>
      </c>
      <c r="AQ106" s="13">
        <f t="shared" si="161"/>
        <v>27.050235906296567</v>
      </c>
      <c r="AR106" s="13">
        <f t="shared" si="161"/>
        <v>25.093580274824852</v>
      </c>
      <c r="AS106" s="13">
        <f t="shared" si="161"/>
        <v>26.939718361367476</v>
      </c>
      <c r="AT106" s="13">
        <f t="shared" si="161"/>
        <v>27.931976972972752</v>
      </c>
      <c r="AU106" s="13">
        <f t="shared" si="161"/>
        <v>25.624505919580738</v>
      </c>
      <c r="AV106" s="13">
        <f t="shared" si="161"/>
        <v>27.198784296906545</v>
      </c>
      <c r="AW106" s="100">
        <f t="shared" si="161"/>
        <v>28.189924964445098</v>
      </c>
      <c r="AX106" s="13">
        <f t="shared" si="161"/>
        <v>20.652085916592029</v>
      </c>
      <c r="AY106" s="13">
        <f t="shared" si="161"/>
        <v>21.330765177184116</v>
      </c>
      <c r="AZ106" s="13">
        <f t="shared" si="161"/>
        <v>25.707543946046645</v>
      </c>
      <c r="BA106" s="13">
        <f t="shared" si="161"/>
        <v>26.728160579692027</v>
      </c>
      <c r="BB106" s="13">
        <f t="shared" si="161"/>
        <v>28.240338387403824</v>
      </c>
      <c r="BC106" s="13">
        <f t="shared" si="161"/>
        <v>28.904696134600091</v>
      </c>
      <c r="BD106" s="13">
        <f t="shared" si="161"/>
        <v>27.213891215891291</v>
      </c>
      <c r="BE106" s="13">
        <f t="shared" si="161"/>
        <v>29.068633077893633</v>
      </c>
      <c r="BF106" s="13">
        <f t="shared" si="161"/>
        <v>29.757085858445151</v>
      </c>
      <c r="BG106" s="13">
        <f t="shared" si="161"/>
        <v>27.735824463946159</v>
      </c>
      <c r="BH106" s="13">
        <f t="shared" si="161"/>
        <v>29.294544807698262</v>
      </c>
      <c r="BI106" s="100">
        <f t="shared" si="161"/>
        <v>30.012666961116668</v>
      </c>
      <c r="BJ106" s="13">
        <f t="shared" si="161"/>
        <v>22.002296403745678</v>
      </c>
      <c r="BK106" s="13">
        <f t="shared" si="161"/>
        <v>22.922561604215907</v>
      </c>
      <c r="BL106" s="13">
        <f t="shared" si="161"/>
        <v>27.930814291065399</v>
      </c>
      <c r="BM106" s="13">
        <f t="shared" si="161"/>
        <v>29.098942056434574</v>
      </c>
      <c r="BN106" s="13">
        <f t="shared" si="161"/>
        <v>30.686620811686758</v>
      </c>
      <c r="BO106" s="13">
        <f t="shared" si="161"/>
        <v>31.404501937306076</v>
      </c>
      <c r="BP106" s="13">
        <f t="shared" si="161"/>
        <v>29.56460928501328</v>
      </c>
      <c r="BQ106" s="13">
        <f t="shared" si="161"/>
        <v>31.370342814263996</v>
      </c>
      <c r="BR106" s="13">
        <f t="shared" si="161"/>
        <v>32.368731976265721</v>
      </c>
      <c r="BS106" s="13">
        <f t="shared" si="161"/>
        <v>30.165162518417187</v>
      </c>
      <c r="BT106" s="13">
        <f t="shared" si="161"/>
        <v>31.652992066890903</v>
      </c>
      <c r="BU106" s="100">
        <f t="shared" si="161"/>
        <v>32.600592605627902</v>
      </c>
      <c r="BV106" s="13">
        <f t="shared" si="161"/>
        <v>24.620915133616517</v>
      </c>
      <c r="BW106" s="13">
        <f t="shared" si="161"/>
        <v>25.501345249167869</v>
      </c>
      <c r="BX106" s="13">
        <f t="shared" si="161"/>
        <v>31.300965445127982</v>
      </c>
      <c r="BY106" s="13">
        <f t="shared" si="161"/>
        <v>32.573947499450313</v>
      </c>
      <c r="BZ106" s="13">
        <f t="shared" si="161"/>
        <v>34.345476527415784</v>
      </c>
      <c r="CA106" s="13">
        <f t="shared" si="161"/>
        <v>35.146109902742786</v>
      </c>
      <c r="CB106" s="13">
        <f t="shared" si="161"/>
        <v>33.097123449236378</v>
      </c>
      <c r="CC106" s="13">
        <f t="shared" si="161"/>
        <v>35.030467782927573</v>
      </c>
      <c r="CD106" s="13">
        <f t="shared" si="161"/>
        <v>36.150768286873301</v>
      </c>
      <c r="CE106" s="13">
        <f t="shared" si="161"/>
        <v>33.691514260026103</v>
      </c>
      <c r="CF106" s="13">
        <f t="shared" si="161"/>
        <v>35.311106085028129</v>
      </c>
      <c r="CG106" s="100">
        <f t="shared" si="161"/>
        <v>36.372922794276064</v>
      </c>
      <c r="CH106" s="13">
        <f t="shared" si="161"/>
        <v>27.794767509570175</v>
      </c>
      <c r="CI106" s="13">
        <f t="shared" si="161"/>
        <v>28.798530540085771</v>
      </c>
      <c r="CJ106" s="13">
        <f t="shared" si="161"/>
        <v>35.306406172670322</v>
      </c>
      <c r="CK106" s="13">
        <f t="shared" si="161"/>
        <v>36.76730719282056</v>
      </c>
      <c r="CL106" s="13">
        <f t="shared" ref="CL106:CS106" si="162">IFERROR(CL25/CL51,"")</f>
        <v>38.767376563222108</v>
      </c>
      <c r="CM106" s="13">
        <f t="shared" si="162"/>
        <v>39.677621592903336</v>
      </c>
      <c r="CN106" s="13">
        <f t="shared" si="162"/>
        <v>37.359834989088263</v>
      </c>
      <c r="CO106" s="13">
        <f t="shared" si="162"/>
        <v>39.54155244225683</v>
      </c>
      <c r="CP106" s="13">
        <f t="shared" si="162"/>
        <v>40.816523306638942</v>
      </c>
      <c r="CQ106" s="13">
        <f t="shared" si="162"/>
        <v>37.938893998468139</v>
      </c>
      <c r="CR106" s="13">
        <f t="shared" si="162"/>
        <v>39.864539547216623</v>
      </c>
      <c r="CS106" s="100">
        <f t="shared" si="162"/>
        <v>41.068577334168758</v>
      </c>
    </row>
    <row r="107" spans="1:97" s="13" customFormat="1" x14ac:dyDescent="0.25">
      <c r="A107" s="13" t="s">
        <v>8</v>
      </c>
      <c r="B107" s="13">
        <f t="shared" ref="B107:R107" si="163">IFERROR(B26/B52,"")</f>
        <v>11.022777777777778</v>
      </c>
      <c r="C107" s="13">
        <f t="shared" si="163"/>
        <v>17.557507692307695</v>
      </c>
      <c r="D107" s="13">
        <f t="shared" si="163"/>
        <v>21.380508064516128</v>
      </c>
      <c r="E107" s="13">
        <f t="shared" si="163"/>
        <v>27.854204225352113</v>
      </c>
      <c r="F107" s="13">
        <f t="shared" si="163"/>
        <v>17.136313186813187</v>
      </c>
      <c r="G107" s="13">
        <f t="shared" si="163"/>
        <v>20.090412587412587</v>
      </c>
      <c r="H107" s="13">
        <f t="shared" si="163"/>
        <v>27.293579545454545</v>
      </c>
      <c r="I107" s="13">
        <f t="shared" si="163"/>
        <v>20.912692857142858</v>
      </c>
      <c r="J107" s="13">
        <f t="shared" si="163"/>
        <v>18.252619230769191</v>
      </c>
      <c r="K107" s="13">
        <f t="shared" si="163"/>
        <v>19.909502604166665</v>
      </c>
      <c r="L107" s="13">
        <f t="shared" si="163"/>
        <v>29.402005025125629</v>
      </c>
      <c r="M107" s="100">
        <f t="shared" si="163"/>
        <v>36.214283261802578</v>
      </c>
      <c r="N107" s="279">
        <f t="shared" si="163"/>
        <v>16.007750000000001</v>
      </c>
      <c r="O107" s="279">
        <f t="shared" si="163"/>
        <v>14.436190082644629</v>
      </c>
      <c r="P107" s="279">
        <f t="shared" si="163"/>
        <v>22.0625859375</v>
      </c>
      <c r="Q107" s="279">
        <f t="shared" si="163"/>
        <v>30.427777173913039</v>
      </c>
      <c r="R107" s="279">
        <f t="shared" si="163"/>
        <v>22.59612878787879</v>
      </c>
      <c r="S107" s="279">
        <f t="shared" ref="S107:Y107" si="164">IFERROR(S26/S52,"")</f>
        <v>23.566807017543859</v>
      </c>
      <c r="T107" s="279">
        <f t="shared" si="164"/>
        <v>23.281610619469028</v>
      </c>
      <c r="U107" s="279">
        <f t="shared" si="164"/>
        <v>25.512819354838712</v>
      </c>
      <c r="V107" s="13">
        <f t="shared" si="164"/>
        <v>22.456651069518717</v>
      </c>
      <c r="W107" s="13">
        <f t="shared" si="164"/>
        <v>20.227416457928946</v>
      </c>
      <c r="X107" s="13">
        <f t="shared" si="164"/>
        <v>21.128194546794397</v>
      </c>
      <c r="Y107" s="100">
        <f t="shared" si="164"/>
        <v>24.845557569245415</v>
      </c>
      <c r="Z107" s="13">
        <f t="shared" ref="Z107:CK107" si="165">IFERROR(Z26/Z52,"")</f>
        <v>15.534444684854513</v>
      </c>
      <c r="AA107" s="13">
        <f t="shared" si="165"/>
        <v>15.721466750387062</v>
      </c>
      <c r="AB107" s="13">
        <f t="shared" si="165"/>
        <v>20.256833443004663</v>
      </c>
      <c r="AC107" s="13">
        <f t="shared" si="165"/>
        <v>19.955008121275494</v>
      </c>
      <c r="AD107" s="13">
        <f t="shared" si="165"/>
        <v>20.71445979377296</v>
      </c>
      <c r="AE107" s="13">
        <f t="shared" si="165"/>
        <v>21.356924906457014</v>
      </c>
      <c r="AF107" s="13">
        <f t="shared" si="165"/>
        <v>19.574189544352173</v>
      </c>
      <c r="AG107" s="13">
        <f t="shared" si="165"/>
        <v>20.498264227464084</v>
      </c>
      <c r="AH107" s="13">
        <f t="shared" si="165"/>
        <v>21.092730611356778</v>
      </c>
      <c r="AI107" s="13">
        <f t="shared" si="165"/>
        <v>19.553401844078522</v>
      </c>
      <c r="AJ107" s="13">
        <f t="shared" si="165"/>
        <v>20.337246279092057</v>
      </c>
      <c r="AK107" s="100">
        <f t="shared" si="165"/>
        <v>21.283615385953727</v>
      </c>
      <c r="AL107" s="13">
        <f t="shared" si="165"/>
        <v>18.306676334634105</v>
      </c>
      <c r="AM107" s="13">
        <f t="shared" si="165"/>
        <v>18.045484423525551</v>
      </c>
      <c r="AN107" s="13">
        <f t="shared" si="165"/>
        <v>21.697328002122578</v>
      </c>
      <c r="AO107" s="13">
        <f t="shared" si="165"/>
        <v>21.315861537159154</v>
      </c>
      <c r="AP107" s="13">
        <f t="shared" si="165"/>
        <v>22.114849691025825</v>
      </c>
      <c r="AQ107" s="13">
        <f t="shared" si="165"/>
        <v>22.60057003957121</v>
      </c>
      <c r="AR107" s="13">
        <f t="shared" si="165"/>
        <v>21.579857352068561</v>
      </c>
      <c r="AS107" s="13">
        <f t="shared" si="165"/>
        <v>22.815527450419108</v>
      </c>
      <c r="AT107" s="13">
        <f t="shared" si="165"/>
        <v>23.865824454835433</v>
      </c>
      <c r="AU107" s="13">
        <f t="shared" si="165"/>
        <v>22.362096631269246</v>
      </c>
      <c r="AV107" s="13">
        <f t="shared" si="165"/>
        <v>23.253576382264235</v>
      </c>
      <c r="AW107" s="100">
        <f t="shared" si="165"/>
        <v>24.111143778057734</v>
      </c>
      <c r="AX107" s="13">
        <f t="shared" si="165"/>
        <v>20.765372980234837</v>
      </c>
      <c r="AY107" s="13">
        <f t="shared" si="165"/>
        <v>20.481326979900292</v>
      </c>
      <c r="AZ107" s="13">
        <f t="shared" si="165"/>
        <v>24.852319025892768</v>
      </c>
      <c r="BA107" s="13">
        <f t="shared" si="165"/>
        <v>23.844059880045442</v>
      </c>
      <c r="BB107" s="13">
        <f t="shared" si="165"/>
        <v>24.377770120828977</v>
      </c>
      <c r="BC107" s="13">
        <f t="shared" si="165"/>
        <v>24.534732991236556</v>
      </c>
      <c r="BD107" s="13">
        <f t="shared" si="165"/>
        <v>23.068464873034827</v>
      </c>
      <c r="BE107" s="13">
        <f t="shared" si="165"/>
        <v>24.450017514814</v>
      </c>
      <c r="BF107" s="13">
        <f t="shared" si="165"/>
        <v>25.500102347819105</v>
      </c>
      <c r="BG107" s="13">
        <f t="shared" si="165"/>
        <v>23.760568062920715</v>
      </c>
      <c r="BH107" s="13">
        <f t="shared" si="165"/>
        <v>24.68688768925324</v>
      </c>
      <c r="BI107" s="100">
        <f t="shared" si="165"/>
        <v>25.686647704573495</v>
      </c>
      <c r="BJ107" s="13">
        <f t="shared" si="165"/>
        <v>22.012725929877238</v>
      </c>
      <c r="BK107" s="13">
        <f t="shared" si="165"/>
        <v>21.713753184822473</v>
      </c>
      <c r="BL107" s="13">
        <f t="shared" si="165"/>
        <v>26.106190384725632</v>
      </c>
      <c r="BM107" s="13">
        <f t="shared" si="165"/>
        <v>25.50131555479107</v>
      </c>
      <c r="BN107" s="13">
        <f t="shared" si="165"/>
        <v>26.280765278826216</v>
      </c>
      <c r="BO107" s="13">
        <f t="shared" si="165"/>
        <v>26.692346820550593</v>
      </c>
      <c r="BP107" s="13">
        <f t="shared" si="165"/>
        <v>25.086081053887767</v>
      </c>
      <c r="BQ107" s="13">
        <f t="shared" si="165"/>
        <v>26.577269774925927</v>
      </c>
      <c r="BR107" s="13">
        <f t="shared" si="165"/>
        <v>27.70371093212459</v>
      </c>
      <c r="BS107" s="13">
        <f t="shared" si="165"/>
        <v>25.814038964799462</v>
      </c>
      <c r="BT107" s="13">
        <f t="shared" si="165"/>
        <v>26.818782968430661</v>
      </c>
      <c r="BU107" s="100">
        <f t="shared" si="165"/>
        <v>27.858555417633234</v>
      </c>
      <c r="BV107" s="13">
        <f t="shared" si="165"/>
        <v>24.599966994111043</v>
      </c>
      <c r="BW107" s="13">
        <f t="shared" si="165"/>
        <v>24.262527334303364</v>
      </c>
      <c r="BX107" s="13">
        <f t="shared" si="165"/>
        <v>29.123272470807439</v>
      </c>
      <c r="BY107" s="13">
        <f t="shared" si="165"/>
        <v>28.430195335728332</v>
      </c>
      <c r="BZ107" s="13">
        <f t="shared" si="165"/>
        <v>29.271273829110591</v>
      </c>
      <c r="CA107" s="13">
        <f t="shared" si="165"/>
        <v>29.899230544807462</v>
      </c>
      <c r="CB107" s="13">
        <f t="shared" si="165"/>
        <v>28.109272760515672</v>
      </c>
      <c r="CC107" s="13">
        <f t="shared" si="165"/>
        <v>29.66880556570656</v>
      </c>
      <c r="CD107" s="13">
        <f t="shared" si="165"/>
        <v>30.931134357886641</v>
      </c>
      <c r="CE107" s="13">
        <f t="shared" si="165"/>
        <v>28.825098151830769</v>
      </c>
      <c r="CF107" s="13">
        <f t="shared" si="165"/>
        <v>29.896449329662939</v>
      </c>
      <c r="CG107" s="100">
        <f t="shared" si="165"/>
        <v>31.062827306282937</v>
      </c>
      <c r="CH107" s="13">
        <f t="shared" si="165"/>
        <v>27.77311324232868</v>
      </c>
      <c r="CI107" s="13">
        <f t="shared" si="165"/>
        <v>27.39236555913017</v>
      </c>
      <c r="CJ107" s="13">
        <f t="shared" si="165"/>
        <v>32.825711166879834</v>
      </c>
      <c r="CK107" s="13">
        <f t="shared" si="165"/>
        <v>32.050090100206887</v>
      </c>
      <c r="CL107" s="13">
        <f t="shared" ref="CL107:CS107" si="166">IFERROR(CL26/CL52,"")</f>
        <v>32.994143063179898</v>
      </c>
      <c r="CM107" s="13">
        <f t="shared" si="166"/>
        <v>33.71102887567347</v>
      </c>
      <c r="CN107" s="13">
        <f t="shared" si="166"/>
        <v>31.687627365880754</v>
      </c>
      <c r="CO107" s="13">
        <f t="shared" si="166"/>
        <v>33.444628912837914</v>
      </c>
      <c r="CP107" s="13">
        <f t="shared" si="166"/>
        <v>34.881538806787475</v>
      </c>
      <c r="CQ107" s="13">
        <f t="shared" si="166"/>
        <v>32.384192862015489</v>
      </c>
      <c r="CR107" s="13">
        <f t="shared" si="166"/>
        <v>33.711374248269635</v>
      </c>
      <c r="CS107" s="100">
        <f t="shared" si="166"/>
        <v>35.035890572723076</v>
      </c>
    </row>
    <row r="108" spans="1:97" s="13" customFormat="1" x14ac:dyDescent="0.25">
      <c r="A108" s="13" t="s">
        <v>1</v>
      </c>
      <c r="B108" s="13">
        <f t="shared" ref="B108:R108" si="167">IFERROR(B27/B53,"")</f>
        <v>14.515539682539684</v>
      </c>
      <c r="C108" s="13">
        <f t="shared" si="167"/>
        <v>20.561101694915255</v>
      </c>
      <c r="D108" s="13">
        <f t="shared" si="167"/>
        <v>20.453307142857145</v>
      </c>
      <c r="E108" s="13">
        <f t="shared" si="167"/>
        <v>29.955370535714284</v>
      </c>
      <c r="F108" s="13">
        <f t="shared" si="167"/>
        <v>17.899781690140848</v>
      </c>
      <c r="G108" s="13">
        <f t="shared" si="167"/>
        <v>35.415263333333336</v>
      </c>
      <c r="H108" s="13">
        <f t="shared" si="167"/>
        <v>28.585739726027398</v>
      </c>
      <c r="I108" s="13">
        <f t="shared" si="167"/>
        <v>18.057246031746033</v>
      </c>
      <c r="J108" s="13">
        <f t="shared" si="167"/>
        <v>26.084392018779344</v>
      </c>
      <c r="K108" s="13">
        <f t="shared" si="167"/>
        <v>25.428156756756756</v>
      </c>
      <c r="L108" s="13">
        <f t="shared" si="167"/>
        <v>35.60003571428576</v>
      </c>
      <c r="M108" s="100">
        <f t="shared" si="167"/>
        <v>34.779468253968297</v>
      </c>
      <c r="N108" s="279">
        <f t="shared" si="167"/>
        <v>16.331717171717173</v>
      </c>
      <c r="O108" s="279">
        <f t="shared" si="167"/>
        <v>18.800772727272726</v>
      </c>
      <c r="P108" s="279">
        <f t="shared" si="167"/>
        <v>26.457915343915346</v>
      </c>
      <c r="Q108" s="279">
        <f t="shared" si="167"/>
        <v>18.736309782608693</v>
      </c>
      <c r="R108" s="279">
        <f t="shared" si="167"/>
        <v>25.037327956989245</v>
      </c>
      <c r="S108" s="279">
        <f t="shared" ref="S108:Y108" si="168">IFERROR(S27/S53,"")</f>
        <v>24.742334745762715</v>
      </c>
      <c r="T108" s="279">
        <f t="shared" si="168"/>
        <v>24.893502994011978</v>
      </c>
      <c r="U108" s="279">
        <f t="shared" si="168"/>
        <v>26.768354014598543</v>
      </c>
      <c r="V108" s="13">
        <f t="shared" si="168"/>
        <v>24.000000000000004</v>
      </c>
      <c r="W108" s="13">
        <f t="shared" si="168"/>
        <v>21.616724770073834</v>
      </c>
      <c r="X108" s="13">
        <f t="shared" si="168"/>
        <v>22.508273038951508</v>
      </c>
      <c r="Y108" s="100">
        <f t="shared" si="168"/>
        <v>24.826937981416847</v>
      </c>
      <c r="Z108" s="13">
        <f t="shared" ref="Z108:CK108" si="169">IFERROR(Z27/Z53,"")</f>
        <v>17.920683888624612</v>
      </c>
      <c r="AA108" s="13">
        <f t="shared" si="169"/>
        <v>19.658297067495976</v>
      </c>
      <c r="AB108" s="13">
        <f t="shared" si="169"/>
        <v>22.236743016238663</v>
      </c>
      <c r="AC108" s="13">
        <f t="shared" si="169"/>
        <v>21.573800192142937</v>
      </c>
      <c r="AD108" s="13">
        <f t="shared" si="169"/>
        <v>22.95075739756485</v>
      </c>
      <c r="AE108" s="13">
        <f t="shared" si="169"/>
        <v>23.570724046537659</v>
      </c>
      <c r="AF108" s="13">
        <f t="shared" si="169"/>
        <v>21.743045358595374</v>
      </c>
      <c r="AG108" s="13">
        <f t="shared" si="169"/>
        <v>22.95422845439133</v>
      </c>
      <c r="AH108" s="13">
        <f t="shared" si="169"/>
        <v>23.824676900953403</v>
      </c>
      <c r="AI108" s="13">
        <f t="shared" si="169"/>
        <v>21.989830392712374</v>
      </c>
      <c r="AJ108" s="13">
        <f t="shared" si="169"/>
        <v>22.96129175756122</v>
      </c>
      <c r="AK108" s="100">
        <f t="shared" si="169"/>
        <v>23.836558339290765</v>
      </c>
      <c r="AL108" s="13">
        <f t="shared" si="169"/>
        <v>20.807445421723752</v>
      </c>
      <c r="AM108" s="13">
        <f t="shared" si="169"/>
        <v>22.469850322848821</v>
      </c>
      <c r="AN108" s="13">
        <f t="shared" si="169"/>
        <v>23.642449851925548</v>
      </c>
      <c r="AO108" s="13">
        <f t="shared" si="169"/>
        <v>22.980704733202195</v>
      </c>
      <c r="AP108" s="13">
        <f t="shared" si="169"/>
        <v>24.467626146235805</v>
      </c>
      <c r="AQ108" s="13">
        <f t="shared" si="169"/>
        <v>25.120100718755243</v>
      </c>
      <c r="AR108" s="13">
        <f t="shared" si="169"/>
        <v>23.631762653358543</v>
      </c>
      <c r="AS108" s="13">
        <f t="shared" si="169"/>
        <v>25.050877027523022</v>
      </c>
      <c r="AT108" s="13">
        <f t="shared" si="169"/>
        <v>26.00359096795513</v>
      </c>
      <c r="AU108" s="13">
        <f t="shared" si="169"/>
        <v>24.231896280296404</v>
      </c>
      <c r="AV108" s="13">
        <f t="shared" si="169"/>
        <v>25.301417225361117</v>
      </c>
      <c r="AW108" s="100">
        <f t="shared" si="169"/>
        <v>26.271084088161921</v>
      </c>
      <c r="AX108" s="13">
        <f t="shared" si="169"/>
        <v>23.020300584579378</v>
      </c>
      <c r="AY108" s="13">
        <f t="shared" si="169"/>
        <v>24.797098237609472</v>
      </c>
      <c r="AZ108" s="13">
        <f t="shared" si="169"/>
        <v>26.093472081580739</v>
      </c>
      <c r="BA108" s="13">
        <f t="shared" si="169"/>
        <v>25.328020902527452</v>
      </c>
      <c r="BB108" s="13">
        <f t="shared" si="169"/>
        <v>26.985048410952459</v>
      </c>
      <c r="BC108" s="13">
        <f t="shared" si="169"/>
        <v>27.695642472174743</v>
      </c>
      <c r="BD108" s="13">
        <f t="shared" si="169"/>
        <v>26.053947566188178</v>
      </c>
      <c r="BE108" s="13">
        <f t="shared" si="169"/>
        <v>27.626653531226264</v>
      </c>
      <c r="BF108" s="13">
        <f t="shared" si="169"/>
        <v>28.669646282439242</v>
      </c>
      <c r="BG108" s="13">
        <f t="shared" si="169"/>
        <v>26.718664880059869</v>
      </c>
      <c r="BH108" s="13">
        <f t="shared" si="169"/>
        <v>27.900631207499693</v>
      </c>
      <c r="BI108" s="100">
        <f t="shared" si="169"/>
        <v>28.965067505324448</v>
      </c>
      <c r="BJ108" s="13">
        <f t="shared" si="169"/>
        <v>25.025719428208184</v>
      </c>
      <c r="BK108" s="13">
        <f t="shared" si="169"/>
        <v>26.948908344880216</v>
      </c>
      <c r="BL108" s="13">
        <f t="shared" si="169"/>
        <v>28.328005661308897</v>
      </c>
      <c r="BM108" s="13">
        <f t="shared" si="169"/>
        <v>27.521973634810291</v>
      </c>
      <c r="BN108" s="13">
        <f t="shared" si="169"/>
        <v>29.316935720084704</v>
      </c>
      <c r="BO108" s="13">
        <f t="shared" si="169"/>
        <v>30.080083268304488</v>
      </c>
      <c r="BP108" s="13">
        <f t="shared" si="169"/>
        <v>28.304167478113747</v>
      </c>
      <c r="BQ108" s="13">
        <f t="shared" si="169"/>
        <v>30.008167253745114</v>
      </c>
      <c r="BR108" s="13">
        <f t="shared" si="169"/>
        <v>31.137242152961047</v>
      </c>
      <c r="BS108" s="13">
        <f t="shared" si="169"/>
        <v>29.026213780624214</v>
      </c>
      <c r="BT108" s="13">
        <f t="shared" si="169"/>
        <v>30.315932902761002</v>
      </c>
      <c r="BU108" s="100">
        <f t="shared" si="169"/>
        <v>31.455722943408944</v>
      </c>
      <c r="BV108" s="13">
        <f t="shared" si="169"/>
        <v>28.101847436352767</v>
      </c>
      <c r="BW108" s="13">
        <f t="shared" si="169"/>
        <v>30.174886341360867</v>
      </c>
      <c r="BX108" s="13">
        <f t="shared" si="169"/>
        <v>31.721761013842219</v>
      </c>
      <c r="BY108" s="13">
        <f t="shared" si="169"/>
        <v>30.797746863239276</v>
      </c>
      <c r="BZ108" s="13">
        <f t="shared" si="169"/>
        <v>32.793244363418594</v>
      </c>
      <c r="CA108" s="13">
        <f t="shared" si="169"/>
        <v>33.62667068460231</v>
      </c>
      <c r="CB108" s="13">
        <f t="shared" si="169"/>
        <v>31.663281987928595</v>
      </c>
      <c r="CC108" s="13">
        <f t="shared" si="169"/>
        <v>33.550229559107471</v>
      </c>
      <c r="CD108" s="13">
        <f t="shared" si="169"/>
        <v>34.798186889959062</v>
      </c>
      <c r="CE108" s="13">
        <f t="shared" si="169"/>
        <v>32.448649021840225</v>
      </c>
      <c r="CF108" s="13">
        <f t="shared" si="169"/>
        <v>33.886417379032416</v>
      </c>
      <c r="CG108" s="100">
        <f t="shared" si="169"/>
        <v>35.150874282658329</v>
      </c>
      <c r="CH108" s="13">
        <f t="shared" si="169"/>
        <v>31.914786998326594</v>
      </c>
      <c r="CI108" s="13">
        <f t="shared" si="169"/>
        <v>34.231942698696095</v>
      </c>
      <c r="CJ108" s="13">
        <f t="shared" si="169"/>
        <v>35.966184474762592</v>
      </c>
      <c r="CK108" s="13">
        <f t="shared" si="169"/>
        <v>34.908863618492489</v>
      </c>
      <c r="CL108" s="13">
        <f t="shared" ref="CL108:CS108" si="170">IFERROR(CL27/CL53,"")</f>
        <v>37.167055026145725</v>
      </c>
      <c r="CM108" s="13">
        <f t="shared" si="170"/>
        <v>38.103730997010544</v>
      </c>
      <c r="CN108" s="13">
        <f t="shared" si="170"/>
        <v>35.883518804848869</v>
      </c>
      <c r="CO108" s="13">
        <f t="shared" si="170"/>
        <v>38.016216480230206</v>
      </c>
      <c r="CP108" s="13">
        <f t="shared" si="170"/>
        <v>39.423499359863591</v>
      </c>
      <c r="CQ108" s="13">
        <f t="shared" si="170"/>
        <v>36.750745000042066</v>
      </c>
      <c r="CR108" s="13">
        <f t="shared" si="170"/>
        <v>38.395099028593826</v>
      </c>
      <c r="CS108" s="100">
        <f t="shared" si="170"/>
        <v>39.826319342635792</v>
      </c>
    </row>
    <row r="109" spans="1:97" s="13" customFormat="1" x14ac:dyDescent="0.25">
      <c r="A109" s="13" t="s">
        <v>2</v>
      </c>
      <c r="B109" s="13">
        <f t="shared" ref="B109:R109" si="171">IFERROR(B28/B54,"")</f>
        <v>16.102956521739131</v>
      </c>
      <c r="C109" s="13">
        <f t="shared" si="171"/>
        <v>22.583764705882352</v>
      </c>
      <c r="D109" s="13">
        <f t="shared" si="171"/>
        <v>32.629199999999997</v>
      </c>
      <c r="E109" s="13">
        <f t="shared" si="171"/>
        <v>20.727619047619051</v>
      </c>
      <c r="F109" s="13">
        <f t="shared" si="171"/>
        <v>11.921695121951219</v>
      </c>
      <c r="G109" s="13">
        <f t="shared" si="171"/>
        <v>27.964737500000002</v>
      </c>
      <c r="H109" s="13">
        <f t="shared" si="171"/>
        <v>23.305568181818185</v>
      </c>
      <c r="I109" s="13">
        <f t="shared" si="171"/>
        <v>21.066826923076921</v>
      </c>
      <c r="J109" s="13">
        <f t="shared" si="171"/>
        <v>45.254991150442478</v>
      </c>
      <c r="K109" s="13">
        <f t="shared" si="171"/>
        <v>-9.8870714285714278</v>
      </c>
      <c r="L109" s="13">
        <f t="shared" si="171"/>
        <v>35.934620000000002</v>
      </c>
      <c r="M109" s="100">
        <f t="shared" si="171"/>
        <v>47.435774999999929</v>
      </c>
      <c r="N109" s="279">
        <f t="shared" si="171"/>
        <v>24.390192982456139</v>
      </c>
      <c r="O109" s="279">
        <f t="shared" si="171"/>
        <v>43.174999999999997</v>
      </c>
      <c r="P109" s="279">
        <f t="shared" si="171"/>
        <v>31.025500000000001</v>
      </c>
      <c r="Q109" s="279">
        <f t="shared" si="171"/>
        <v>19.136564705882353</v>
      </c>
      <c r="R109" s="279">
        <f t="shared" si="171"/>
        <v>24.589899082568806</v>
      </c>
      <c r="S109" s="279">
        <f t="shared" ref="S109:Y109" si="172">IFERROR(S28/S54,"")</f>
        <v>23.887465714285714</v>
      </c>
      <c r="T109" s="279">
        <f t="shared" si="172"/>
        <v>19.701737704918035</v>
      </c>
      <c r="U109" s="279">
        <f t="shared" si="172"/>
        <v>25.922985401459858</v>
      </c>
      <c r="V109" s="13">
        <f t="shared" si="172"/>
        <v>27.475280765345534</v>
      </c>
      <c r="W109" s="13">
        <f t="shared" si="172"/>
        <v>25.696730973080435</v>
      </c>
      <c r="X109" s="13">
        <f t="shared" si="172"/>
        <v>26.668356349510049</v>
      </c>
      <c r="Y109" s="100">
        <f t="shared" si="172"/>
        <v>29.210539257937278</v>
      </c>
      <c r="Z109" s="13">
        <f t="shared" ref="Z109:CK109" si="173">IFERROR(Z28/Z54,"")</f>
        <v>24.199286654643956</v>
      </c>
      <c r="AA109" s="13">
        <f t="shared" si="173"/>
        <v>21.942814875003275</v>
      </c>
      <c r="AB109" s="13">
        <f t="shared" si="173"/>
        <v>26.249663798314106</v>
      </c>
      <c r="AC109" s="13">
        <f t="shared" si="173"/>
        <v>25.78597459934959</v>
      </c>
      <c r="AD109" s="13">
        <f t="shared" si="173"/>
        <v>28.478247961257381</v>
      </c>
      <c r="AE109" s="13">
        <f t="shared" si="173"/>
        <v>29.420497243510802</v>
      </c>
      <c r="AF109" s="13">
        <f t="shared" si="173"/>
        <v>26.960732545992027</v>
      </c>
      <c r="AG109" s="13">
        <f t="shared" si="173"/>
        <v>28.483489800282747</v>
      </c>
      <c r="AH109" s="13">
        <f t="shared" si="173"/>
        <v>29.732897257439486</v>
      </c>
      <c r="AI109" s="13">
        <f t="shared" si="173"/>
        <v>27.185542965114681</v>
      </c>
      <c r="AJ109" s="13">
        <f t="shared" si="173"/>
        <v>28.483228937106354</v>
      </c>
      <c r="AK109" s="100">
        <f t="shared" si="173"/>
        <v>29.705773501330587</v>
      </c>
      <c r="AL109" s="13">
        <f t="shared" si="173"/>
        <v>29.788581516897008</v>
      </c>
      <c r="AM109" s="13">
        <f t="shared" si="173"/>
        <v>26.255654805971538</v>
      </c>
      <c r="AN109" s="13">
        <f t="shared" si="173"/>
        <v>27.620194539691266</v>
      </c>
      <c r="AO109" s="13">
        <f t="shared" si="173"/>
        <v>27.24214252066329</v>
      </c>
      <c r="AP109" s="13">
        <f t="shared" si="173"/>
        <v>30.171146906994874</v>
      </c>
      <c r="AQ109" s="13">
        <f t="shared" si="173"/>
        <v>31.133883416900293</v>
      </c>
      <c r="AR109" s="13">
        <f t="shared" si="173"/>
        <v>29.13159725091263</v>
      </c>
      <c r="AS109" s="13">
        <f t="shared" si="173"/>
        <v>30.881057887524857</v>
      </c>
      <c r="AT109" s="13">
        <f t="shared" si="173"/>
        <v>32.106518030292399</v>
      </c>
      <c r="AU109" s="13">
        <f t="shared" si="173"/>
        <v>29.822626898131883</v>
      </c>
      <c r="AV109" s="13">
        <f t="shared" si="173"/>
        <v>31.262027304215483</v>
      </c>
      <c r="AW109" s="100">
        <f t="shared" si="173"/>
        <v>32.513036942441666</v>
      </c>
      <c r="AX109" s="13">
        <f t="shared" si="173"/>
        <v>32.58916698389055</v>
      </c>
      <c r="AY109" s="13">
        <f t="shared" si="173"/>
        <v>29.031420720576506</v>
      </c>
      <c r="AZ109" s="13">
        <f t="shared" si="173"/>
        <v>30.507794018951454</v>
      </c>
      <c r="BA109" s="13">
        <f t="shared" si="173"/>
        <v>30.043138536490485</v>
      </c>
      <c r="BB109" s="13">
        <f t="shared" si="173"/>
        <v>33.240230625218032</v>
      </c>
      <c r="BC109" s="13">
        <f t="shared" si="173"/>
        <v>34.227618142646953</v>
      </c>
      <c r="BD109" s="13">
        <f t="shared" si="173"/>
        <v>32.05918475291665</v>
      </c>
      <c r="BE109" s="13">
        <f t="shared" si="173"/>
        <v>33.987121987341261</v>
      </c>
      <c r="BF109" s="13">
        <f t="shared" si="173"/>
        <v>35.24567422881146</v>
      </c>
      <c r="BG109" s="13">
        <f t="shared" si="173"/>
        <v>32.763965039279142</v>
      </c>
      <c r="BH109" s="13">
        <f t="shared" si="173"/>
        <v>34.362277837959425</v>
      </c>
      <c r="BI109" s="100">
        <f t="shared" si="173"/>
        <v>35.637176508290139</v>
      </c>
      <c r="BJ109" s="13">
        <f t="shared" si="173"/>
        <v>35.200922420435667</v>
      </c>
      <c r="BK109" s="13">
        <f t="shared" si="173"/>
        <v>31.596656098613774</v>
      </c>
      <c r="BL109" s="13">
        <f t="shared" si="173"/>
        <v>33.20126963087359</v>
      </c>
      <c r="BM109" s="13">
        <f t="shared" si="173"/>
        <v>32.622833446967157</v>
      </c>
      <c r="BN109" s="13">
        <f t="shared" si="173"/>
        <v>36.081908771736344</v>
      </c>
      <c r="BO109" s="13">
        <f t="shared" si="173"/>
        <v>37.20809792012178</v>
      </c>
      <c r="BP109" s="13">
        <f t="shared" si="173"/>
        <v>34.851416886620989</v>
      </c>
      <c r="BQ109" s="13">
        <f t="shared" si="173"/>
        <v>36.939714914920991</v>
      </c>
      <c r="BR109" s="13">
        <f t="shared" si="173"/>
        <v>38.368022894813215</v>
      </c>
      <c r="BS109" s="13">
        <f t="shared" si="173"/>
        <v>35.653960376484946</v>
      </c>
      <c r="BT109" s="13">
        <f t="shared" si="173"/>
        <v>37.375599861820959</v>
      </c>
      <c r="BU109" s="100">
        <f t="shared" si="173"/>
        <v>38.838212376211416</v>
      </c>
      <c r="BV109" s="13">
        <f t="shared" si="173"/>
        <v>39.463027974745621</v>
      </c>
      <c r="BW109" s="13">
        <f t="shared" si="173"/>
        <v>35.239888065832282</v>
      </c>
      <c r="BX109" s="13">
        <f t="shared" si="173"/>
        <v>37.011972179627271</v>
      </c>
      <c r="BY109" s="13">
        <f t="shared" si="173"/>
        <v>36.414194349419851</v>
      </c>
      <c r="BZ109" s="13">
        <f t="shared" si="173"/>
        <v>40.289648843874907</v>
      </c>
      <c r="CA109" s="13">
        <f t="shared" si="173"/>
        <v>41.532646578173306</v>
      </c>
      <c r="CB109" s="13">
        <f t="shared" si="173"/>
        <v>38.902625498234592</v>
      </c>
      <c r="CC109" s="13">
        <f t="shared" si="173"/>
        <v>41.240245501505285</v>
      </c>
      <c r="CD109" s="13">
        <f t="shared" si="173"/>
        <v>42.839978316399844</v>
      </c>
      <c r="CE109" s="13">
        <f t="shared" si="173"/>
        <v>39.809691575197959</v>
      </c>
      <c r="CF109" s="13">
        <f t="shared" si="173"/>
        <v>41.737555650390455</v>
      </c>
      <c r="CG109" s="100">
        <f t="shared" si="173"/>
        <v>43.392945809981313</v>
      </c>
      <c r="CH109" s="13">
        <f t="shared" si="173"/>
        <v>44.706806773392969</v>
      </c>
      <c r="CI109" s="13">
        <f t="shared" si="173"/>
        <v>39.861552559267288</v>
      </c>
      <c r="CJ109" s="13">
        <f t="shared" si="173"/>
        <v>41.82544512914199</v>
      </c>
      <c r="CK109" s="13">
        <f t="shared" si="173"/>
        <v>41.171944336155903</v>
      </c>
      <c r="CL109" s="13">
        <f t="shared" ref="CL109:CS109" si="174">IFERROR(CL28/CL54,"")</f>
        <v>45.57963636121719</v>
      </c>
      <c r="CM109" s="13">
        <f t="shared" si="174"/>
        <v>47.00043495753291</v>
      </c>
      <c r="CN109" s="13">
        <f t="shared" si="174"/>
        <v>44.001808875129448</v>
      </c>
      <c r="CO109" s="13">
        <f t="shared" si="174"/>
        <v>46.639848375087055</v>
      </c>
      <c r="CP109" s="13">
        <f t="shared" si="174"/>
        <v>48.463842750776038</v>
      </c>
      <c r="CQ109" s="13">
        <f t="shared" si="174"/>
        <v>45.033110497644785</v>
      </c>
      <c r="CR109" s="13">
        <f t="shared" si="174"/>
        <v>47.202663729929277</v>
      </c>
      <c r="CS109" s="100">
        <f t="shared" si="174"/>
        <v>49.084042221319521</v>
      </c>
    </row>
    <row r="110" spans="1:97" s="14" customFormat="1" x14ac:dyDescent="0.25">
      <c r="A110" s="14" t="s">
        <v>3</v>
      </c>
      <c r="B110" s="14">
        <f t="shared" ref="B110:R110" si="175">IFERROR(B29/B55,"")</f>
        <v>18.703122082585278</v>
      </c>
      <c r="C110" s="14">
        <f t="shared" si="175"/>
        <v>19.460230107526876</v>
      </c>
      <c r="D110" s="14">
        <f t="shared" si="175"/>
        <v>29.600961059190031</v>
      </c>
      <c r="E110" s="14">
        <f t="shared" si="175"/>
        <v>32.040948924731175</v>
      </c>
      <c r="F110" s="14">
        <f t="shared" si="175"/>
        <v>21.096770715096483</v>
      </c>
      <c r="G110" s="14">
        <f t="shared" si="175"/>
        <v>27.360528056112219</v>
      </c>
      <c r="H110" s="14">
        <f t="shared" si="175"/>
        <v>28.683078585461686</v>
      </c>
      <c r="I110" s="14">
        <f t="shared" si="175"/>
        <v>20.198788461538463</v>
      </c>
      <c r="J110" s="14">
        <f t="shared" si="175"/>
        <v>28.502153225806445</v>
      </c>
      <c r="K110" s="14">
        <f t="shared" si="175"/>
        <v>22.786803539823001</v>
      </c>
      <c r="L110" s="14">
        <f t="shared" si="175"/>
        <v>31.309950915750946</v>
      </c>
      <c r="M110" s="101">
        <f t="shared" si="175"/>
        <v>37.219367984693868</v>
      </c>
      <c r="N110" s="292">
        <f t="shared" si="175"/>
        <v>20.217771653543306</v>
      </c>
      <c r="O110" s="292">
        <f t="shared" si="175"/>
        <v>22.215020967741889</v>
      </c>
      <c r="P110" s="292">
        <f t="shared" si="175"/>
        <v>30.631761648745513</v>
      </c>
      <c r="Q110" s="292">
        <f t="shared" si="175"/>
        <v>31.508736465781421</v>
      </c>
      <c r="R110" s="292">
        <f t="shared" si="175"/>
        <v>25.876471507352935</v>
      </c>
      <c r="S110" s="292">
        <f t="shared" ref="S110:Y110" si="176">IFERROR(S29/S55,"")</f>
        <v>25.604626593806966</v>
      </c>
      <c r="T110" s="292">
        <f t="shared" si="176"/>
        <v>22.910883969465658</v>
      </c>
      <c r="U110" s="292">
        <f t="shared" si="176"/>
        <v>22.433676760563401</v>
      </c>
      <c r="V110" s="14">
        <f t="shared" si="176"/>
        <v>27.499897168963841</v>
      </c>
      <c r="W110" s="14">
        <f t="shared" si="176"/>
        <v>24.808157567309035</v>
      </c>
      <c r="X110" s="14">
        <f t="shared" si="176"/>
        <v>25.813385792710562</v>
      </c>
      <c r="Y110" s="101">
        <f t="shared" si="176"/>
        <v>28.229440731909055</v>
      </c>
      <c r="Z110" s="14">
        <f t="shared" ref="Z110:CK110" si="177">IFERROR(Z29/Z55,"")</f>
        <v>18.397366828642141</v>
      </c>
      <c r="AA110" s="14">
        <f t="shared" si="177"/>
        <v>19.324288369267787</v>
      </c>
      <c r="AB110" s="14">
        <f t="shared" si="177"/>
        <v>22.887903158639745</v>
      </c>
      <c r="AC110" s="14">
        <f t="shared" si="177"/>
        <v>22.525374508207314</v>
      </c>
      <c r="AD110" s="14">
        <f t="shared" si="177"/>
        <v>24.615728715671732</v>
      </c>
      <c r="AE110" s="14">
        <f t="shared" si="177"/>
        <v>25.064018312103258</v>
      </c>
      <c r="AF110" s="14">
        <f t="shared" si="177"/>
        <v>23.190576302819075</v>
      </c>
      <c r="AG110" s="14">
        <f t="shared" si="177"/>
        <v>24.494448939986174</v>
      </c>
      <c r="AH110" s="14">
        <f t="shared" si="177"/>
        <v>25.226772962708591</v>
      </c>
      <c r="AI110" s="14">
        <f t="shared" si="177"/>
        <v>23.435911789454735</v>
      </c>
      <c r="AJ110" s="14">
        <f t="shared" si="177"/>
        <v>24.564352092199996</v>
      </c>
      <c r="AK110" s="101">
        <f t="shared" si="177"/>
        <v>25.340529381635481</v>
      </c>
      <c r="AL110" s="14">
        <f t="shared" si="177"/>
        <v>21.682030372402178</v>
      </c>
      <c r="AM110" s="14">
        <f t="shared" si="177"/>
        <v>22.251672592957103</v>
      </c>
      <c r="AN110" s="14">
        <f t="shared" si="177"/>
        <v>24.193910373817214</v>
      </c>
      <c r="AO110" s="14">
        <f t="shared" si="177"/>
        <v>23.84708340922224</v>
      </c>
      <c r="AP110" s="14">
        <f t="shared" si="177"/>
        <v>26.11745054768463</v>
      </c>
      <c r="AQ110" s="14">
        <f t="shared" si="177"/>
        <v>26.66211237410344</v>
      </c>
      <c r="AR110" s="14">
        <f t="shared" si="177"/>
        <v>25.12200499245597</v>
      </c>
      <c r="AS110" s="14">
        <f t="shared" si="177"/>
        <v>26.615491741199193</v>
      </c>
      <c r="AT110" s="14">
        <f t="shared" si="177"/>
        <v>27.514331307913672</v>
      </c>
      <c r="AU110" s="14">
        <f t="shared" si="177"/>
        <v>25.758657865834131</v>
      </c>
      <c r="AV110" s="14">
        <f t="shared" si="177"/>
        <v>26.946866677320021</v>
      </c>
      <c r="AW110" s="101">
        <f t="shared" si="177"/>
        <v>27.723266681676247</v>
      </c>
      <c r="AX110" s="14">
        <f t="shared" si="177"/>
        <v>24.325178244977998</v>
      </c>
      <c r="AY110" s="14">
        <f t="shared" si="177"/>
        <v>24.896565661160622</v>
      </c>
      <c r="AZ110" s="14">
        <f t="shared" si="177"/>
        <v>26.920098577392022</v>
      </c>
      <c r="BA110" s="14">
        <f t="shared" si="177"/>
        <v>26.254832307941207</v>
      </c>
      <c r="BB110" s="14">
        <f t="shared" si="177"/>
        <v>28.732828104207474</v>
      </c>
      <c r="BC110" s="14">
        <f t="shared" si="177"/>
        <v>29.298127564537157</v>
      </c>
      <c r="BD110" s="14">
        <f t="shared" si="177"/>
        <v>27.39340662904015</v>
      </c>
      <c r="BE110" s="14">
        <f t="shared" si="177"/>
        <v>29.010071493151067</v>
      </c>
      <c r="BF110" s="14">
        <f t="shared" si="177"/>
        <v>30.072632621386482</v>
      </c>
      <c r="BG110" s="14">
        <f t="shared" si="177"/>
        <v>27.99426176328981</v>
      </c>
      <c r="BH110" s="14">
        <f t="shared" si="177"/>
        <v>29.267241664113524</v>
      </c>
      <c r="BI110" s="101">
        <f t="shared" si="177"/>
        <v>30.237336104114796</v>
      </c>
      <c r="BJ110" s="14">
        <f t="shared" si="177"/>
        <v>26.182370473966497</v>
      </c>
      <c r="BK110" s="14">
        <f t="shared" si="177"/>
        <v>26.895299682776894</v>
      </c>
      <c r="BL110" s="14">
        <f t="shared" si="177"/>
        <v>29.025792467491659</v>
      </c>
      <c r="BM110" s="14">
        <f t="shared" si="177"/>
        <v>28.495209273859835</v>
      </c>
      <c r="BN110" s="14">
        <f t="shared" si="177"/>
        <v>31.205189846161566</v>
      </c>
      <c r="BO110" s="14">
        <f t="shared" si="177"/>
        <v>31.87288360151128</v>
      </c>
      <c r="BP110" s="14">
        <f t="shared" si="177"/>
        <v>29.848273895452397</v>
      </c>
      <c r="BQ110" s="14">
        <f t="shared" si="177"/>
        <v>31.62571917418612</v>
      </c>
      <c r="BR110" s="14">
        <f t="shared" si="177"/>
        <v>32.86930855632118</v>
      </c>
      <c r="BS110" s="14">
        <f t="shared" si="177"/>
        <v>30.623314032229263</v>
      </c>
      <c r="BT110" s="14">
        <f t="shared" si="177"/>
        <v>32.012701329120539</v>
      </c>
      <c r="BU110" s="101">
        <f t="shared" si="177"/>
        <v>33.104639437726583</v>
      </c>
      <c r="BV110" s="14">
        <f t="shared" si="177"/>
        <v>29.562841964388426</v>
      </c>
      <c r="BW110" s="14">
        <f t="shared" si="177"/>
        <v>30.226741314442933</v>
      </c>
      <c r="BX110" s="14">
        <f t="shared" si="177"/>
        <v>32.546948654655729</v>
      </c>
      <c r="BY110" s="14">
        <f t="shared" si="177"/>
        <v>31.936499404059351</v>
      </c>
      <c r="BZ110" s="14">
        <f t="shared" si="177"/>
        <v>35.032548638240762</v>
      </c>
      <c r="CA110" s="14">
        <f t="shared" si="177"/>
        <v>35.765684808725076</v>
      </c>
      <c r="CB110" s="14">
        <f t="shared" si="177"/>
        <v>33.482232293471675</v>
      </c>
      <c r="CC110" s="14">
        <f t="shared" si="177"/>
        <v>35.392491199400723</v>
      </c>
      <c r="CD110" s="14">
        <f t="shared" si="177"/>
        <v>36.766562460058701</v>
      </c>
      <c r="CE110" s="14">
        <f t="shared" si="177"/>
        <v>34.228195206941621</v>
      </c>
      <c r="CF110" s="14">
        <f t="shared" si="177"/>
        <v>35.729068630110405</v>
      </c>
      <c r="CG110" s="101">
        <f t="shared" si="177"/>
        <v>36.962521881551602</v>
      </c>
      <c r="CH110" s="14">
        <f t="shared" si="177"/>
        <v>33.352522220610382</v>
      </c>
      <c r="CI110" s="14">
        <f t="shared" si="177"/>
        <v>34.143080892632561</v>
      </c>
      <c r="CJ110" s="14">
        <f t="shared" si="177"/>
        <v>36.729551019865291</v>
      </c>
      <c r="CK110" s="14">
        <f t="shared" si="177"/>
        <v>36.055580347990848</v>
      </c>
      <c r="CL110" s="14">
        <f t="shared" ref="CL110:CS110" si="178">IFERROR(CL29/CL55,"")</f>
        <v>39.547273719287709</v>
      </c>
      <c r="CM110" s="14">
        <f t="shared" si="178"/>
        <v>40.385891412619564</v>
      </c>
      <c r="CN110" s="14">
        <f t="shared" si="178"/>
        <v>37.808880743155065</v>
      </c>
      <c r="CO110" s="14">
        <f t="shared" si="178"/>
        <v>39.96024705305819</v>
      </c>
      <c r="CP110" s="14">
        <f t="shared" si="178"/>
        <v>41.526745464511826</v>
      </c>
      <c r="CQ110" s="14">
        <f t="shared" si="178"/>
        <v>38.596076689978268</v>
      </c>
      <c r="CR110" s="14">
        <f t="shared" si="178"/>
        <v>40.366432566544944</v>
      </c>
      <c r="CS110" s="101">
        <f t="shared" si="178"/>
        <v>41.773679638419097</v>
      </c>
    </row>
    <row r="112" spans="1:97" s="4" customFormat="1" x14ac:dyDescent="0.25">
      <c r="A112"/>
      <c r="B112">
        <v>1</v>
      </c>
      <c r="C112" s="12">
        <v>2</v>
      </c>
      <c r="D112" s="12">
        <v>3</v>
      </c>
      <c r="E112" s="12">
        <v>4</v>
      </c>
      <c r="F112" s="12">
        <v>5</v>
      </c>
      <c r="G112" s="12">
        <v>6</v>
      </c>
      <c r="H112" s="12">
        <v>7</v>
      </c>
      <c r="I112" s="12">
        <v>8</v>
      </c>
      <c r="J112" s="12">
        <v>9</v>
      </c>
      <c r="K112" s="12">
        <v>10</v>
      </c>
      <c r="L112" s="12">
        <v>11</v>
      </c>
      <c r="M112" s="112">
        <v>12</v>
      </c>
      <c r="N112" s="274">
        <v>13</v>
      </c>
      <c r="O112" s="274">
        <v>14</v>
      </c>
      <c r="P112" s="274">
        <v>15</v>
      </c>
      <c r="Q112" s="274">
        <v>16</v>
      </c>
      <c r="R112" s="274">
        <v>17</v>
      </c>
      <c r="S112" s="274">
        <v>18</v>
      </c>
      <c r="T112" s="274">
        <v>19</v>
      </c>
      <c r="U112" s="274">
        <v>20</v>
      </c>
      <c r="V112" s="12">
        <v>21</v>
      </c>
      <c r="W112" s="12">
        <v>22</v>
      </c>
      <c r="X112" s="12">
        <v>23</v>
      </c>
      <c r="Y112" s="112">
        <v>24</v>
      </c>
      <c r="Z112" s="12">
        <v>25</v>
      </c>
      <c r="AA112" s="12">
        <v>26</v>
      </c>
      <c r="AB112" s="12">
        <v>27</v>
      </c>
      <c r="AC112" s="12">
        <v>28</v>
      </c>
      <c r="AD112" s="12">
        <v>29</v>
      </c>
      <c r="AE112" s="12">
        <v>30</v>
      </c>
      <c r="AF112" s="12">
        <v>31</v>
      </c>
      <c r="AG112" s="12">
        <v>32</v>
      </c>
      <c r="AH112" s="12">
        <v>33</v>
      </c>
      <c r="AI112" s="12">
        <v>34</v>
      </c>
      <c r="AJ112" s="12">
        <v>35</v>
      </c>
      <c r="AK112" s="112">
        <v>36</v>
      </c>
      <c r="AL112" s="12">
        <v>37</v>
      </c>
      <c r="AM112" s="12">
        <v>38</v>
      </c>
      <c r="AN112" s="12">
        <v>39</v>
      </c>
      <c r="AO112" s="12">
        <v>40</v>
      </c>
      <c r="AP112" s="12">
        <v>41</v>
      </c>
      <c r="AQ112" s="12">
        <v>42</v>
      </c>
      <c r="AR112" s="12">
        <v>43</v>
      </c>
      <c r="AS112" s="12">
        <v>44</v>
      </c>
      <c r="AT112" s="12">
        <v>45</v>
      </c>
      <c r="AU112" s="12">
        <v>46</v>
      </c>
      <c r="AV112" s="12">
        <v>47</v>
      </c>
      <c r="AW112" s="112">
        <v>48</v>
      </c>
      <c r="AX112" s="12">
        <v>49</v>
      </c>
      <c r="AY112" s="12">
        <v>50</v>
      </c>
      <c r="AZ112" s="12">
        <v>51</v>
      </c>
      <c r="BA112" s="12">
        <v>52</v>
      </c>
      <c r="BB112" s="12">
        <v>53</v>
      </c>
      <c r="BC112" s="12">
        <v>54</v>
      </c>
      <c r="BD112" s="12">
        <v>55</v>
      </c>
      <c r="BE112" s="12">
        <v>56</v>
      </c>
      <c r="BF112" s="12">
        <v>57</v>
      </c>
      <c r="BG112" s="12">
        <v>58</v>
      </c>
      <c r="BH112" s="12">
        <v>59</v>
      </c>
      <c r="BI112" s="112">
        <v>60</v>
      </c>
      <c r="BJ112" s="12">
        <v>61</v>
      </c>
      <c r="BK112" s="12">
        <v>62</v>
      </c>
      <c r="BL112" s="12">
        <v>63</v>
      </c>
      <c r="BM112" s="12">
        <v>64</v>
      </c>
      <c r="BN112" s="12">
        <v>65</v>
      </c>
      <c r="BO112" s="12">
        <v>66</v>
      </c>
      <c r="BP112" s="12">
        <v>67</v>
      </c>
      <c r="BQ112" s="12">
        <v>68</v>
      </c>
      <c r="BR112" s="12">
        <v>69</v>
      </c>
      <c r="BS112" s="12">
        <v>70</v>
      </c>
      <c r="BT112" s="12">
        <v>71</v>
      </c>
      <c r="BU112" s="112">
        <v>72</v>
      </c>
      <c r="BV112" s="12">
        <v>73</v>
      </c>
      <c r="BW112" s="12">
        <v>74</v>
      </c>
      <c r="BX112" s="12">
        <v>75</v>
      </c>
      <c r="BY112" s="12">
        <v>76</v>
      </c>
      <c r="BZ112" s="12">
        <v>77</v>
      </c>
      <c r="CA112" s="12">
        <v>78</v>
      </c>
      <c r="CB112" s="12">
        <v>79</v>
      </c>
      <c r="CC112" s="12">
        <v>80</v>
      </c>
      <c r="CD112" s="12">
        <v>81</v>
      </c>
      <c r="CE112" s="12">
        <v>82</v>
      </c>
      <c r="CF112" s="12">
        <v>83</v>
      </c>
      <c r="CG112" s="112">
        <v>84</v>
      </c>
      <c r="CH112" s="12">
        <v>85</v>
      </c>
      <c r="CI112" s="12">
        <v>86</v>
      </c>
      <c r="CJ112" s="12">
        <v>87</v>
      </c>
      <c r="CK112" s="12">
        <v>88</v>
      </c>
      <c r="CL112" s="12">
        <v>89</v>
      </c>
      <c r="CM112" s="12">
        <v>90</v>
      </c>
      <c r="CN112" s="12">
        <v>91</v>
      </c>
      <c r="CO112" s="12">
        <v>92</v>
      </c>
      <c r="CP112" s="12">
        <v>93</v>
      </c>
      <c r="CQ112" s="12">
        <v>94</v>
      </c>
      <c r="CR112" s="12">
        <v>95</v>
      </c>
      <c r="CS112" s="112">
        <v>96</v>
      </c>
    </row>
    <row r="113" spans="1:97" s="10" customFormat="1" x14ac:dyDescent="0.25">
      <c r="A113" s="2" t="s">
        <v>66</v>
      </c>
      <c r="B113" s="3">
        <f t="shared" ref="B113:BM113" si="179">B58</f>
        <v>42005</v>
      </c>
      <c r="C113" s="3">
        <f t="shared" si="179"/>
        <v>42036</v>
      </c>
      <c r="D113" s="3">
        <f t="shared" si="179"/>
        <v>42064</v>
      </c>
      <c r="E113" s="3">
        <f t="shared" si="179"/>
        <v>42095</v>
      </c>
      <c r="F113" s="3">
        <f t="shared" si="179"/>
        <v>42125</v>
      </c>
      <c r="G113" s="3">
        <f t="shared" si="179"/>
        <v>42156</v>
      </c>
      <c r="H113" s="3">
        <f t="shared" si="179"/>
        <v>42186</v>
      </c>
      <c r="I113" s="3">
        <f t="shared" si="179"/>
        <v>42217</v>
      </c>
      <c r="J113" s="3">
        <f t="shared" si="179"/>
        <v>42248</v>
      </c>
      <c r="K113" s="3">
        <f t="shared" si="179"/>
        <v>42278</v>
      </c>
      <c r="L113" s="3">
        <f t="shared" si="179"/>
        <v>42309</v>
      </c>
      <c r="M113" s="95">
        <f t="shared" si="179"/>
        <v>42339</v>
      </c>
      <c r="N113" s="284">
        <f t="shared" si="179"/>
        <v>42370</v>
      </c>
      <c r="O113" s="284">
        <f t="shared" si="179"/>
        <v>42401</v>
      </c>
      <c r="P113" s="284">
        <f t="shared" si="179"/>
        <v>42430</v>
      </c>
      <c r="Q113" s="284">
        <f t="shared" si="179"/>
        <v>42461</v>
      </c>
      <c r="R113" s="284">
        <f t="shared" si="179"/>
        <v>42491</v>
      </c>
      <c r="S113" s="284">
        <f t="shared" si="179"/>
        <v>42522</v>
      </c>
      <c r="T113" s="284">
        <f t="shared" si="179"/>
        <v>42552</v>
      </c>
      <c r="U113" s="284">
        <f t="shared" si="179"/>
        <v>42583</v>
      </c>
      <c r="V113" s="3">
        <f t="shared" si="179"/>
        <v>42614</v>
      </c>
      <c r="W113" s="3">
        <f t="shared" si="179"/>
        <v>42644</v>
      </c>
      <c r="X113" s="3">
        <f t="shared" si="179"/>
        <v>42675</v>
      </c>
      <c r="Y113" s="95">
        <f t="shared" si="179"/>
        <v>42705</v>
      </c>
      <c r="Z113" s="3">
        <f t="shared" si="179"/>
        <v>42752</v>
      </c>
      <c r="AA113" s="3">
        <f t="shared" si="179"/>
        <v>42783</v>
      </c>
      <c r="AB113" s="3">
        <f t="shared" si="179"/>
        <v>42811</v>
      </c>
      <c r="AC113" s="3">
        <f t="shared" si="179"/>
        <v>42842</v>
      </c>
      <c r="AD113" s="3">
        <f t="shared" si="179"/>
        <v>42872</v>
      </c>
      <c r="AE113" s="3">
        <f t="shared" si="179"/>
        <v>42903</v>
      </c>
      <c r="AF113" s="3">
        <f t="shared" si="179"/>
        <v>42933</v>
      </c>
      <c r="AG113" s="3">
        <f t="shared" si="179"/>
        <v>42964</v>
      </c>
      <c r="AH113" s="3">
        <f t="shared" si="179"/>
        <v>42995</v>
      </c>
      <c r="AI113" s="3">
        <f t="shared" si="179"/>
        <v>43025</v>
      </c>
      <c r="AJ113" s="3">
        <f t="shared" si="179"/>
        <v>43056</v>
      </c>
      <c r="AK113" s="95">
        <f t="shared" si="179"/>
        <v>43086</v>
      </c>
      <c r="AL113" s="3">
        <f t="shared" si="179"/>
        <v>43118</v>
      </c>
      <c r="AM113" s="3">
        <f t="shared" si="179"/>
        <v>43149</v>
      </c>
      <c r="AN113" s="3">
        <f t="shared" si="179"/>
        <v>43177</v>
      </c>
      <c r="AO113" s="3">
        <f t="shared" si="179"/>
        <v>43208</v>
      </c>
      <c r="AP113" s="3">
        <f t="shared" si="179"/>
        <v>43238</v>
      </c>
      <c r="AQ113" s="3">
        <f t="shared" si="179"/>
        <v>43269</v>
      </c>
      <c r="AR113" s="3">
        <f t="shared" si="179"/>
        <v>43299</v>
      </c>
      <c r="AS113" s="3">
        <f t="shared" si="179"/>
        <v>43330</v>
      </c>
      <c r="AT113" s="3">
        <f t="shared" si="179"/>
        <v>43361</v>
      </c>
      <c r="AU113" s="3">
        <f t="shared" si="179"/>
        <v>43391</v>
      </c>
      <c r="AV113" s="3">
        <f t="shared" si="179"/>
        <v>43422</v>
      </c>
      <c r="AW113" s="95">
        <f t="shared" si="179"/>
        <v>43452</v>
      </c>
      <c r="AX113" s="3">
        <f t="shared" si="179"/>
        <v>43483</v>
      </c>
      <c r="AY113" s="3">
        <f t="shared" si="179"/>
        <v>43514</v>
      </c>
      <c r="AZ113" s="3">
        <f t="shared" si="179"/>
        <v>43542</v>
      </c>
      <c r="BA113" s="3">
        <f t="shared" si="179"/>
        <v>43573</v>
      </c>
      <c r="BB113" s="3">
        <f t="shared" si="179"/>
        <v>43603</v>
      </c>
      <c r="BC113" s="3">
        <f t="shared" si="179"/>
        <v>43634</v>
      </c>
      <c r="BD113" s="3">
        <f t="shared" si="179"/>
        <v>43664</v>
      </c>
      <c r="BE113" s="3">
        <f t="shared" si="179"/>
        <v>43695</v>
      </c>
      <c r="BF113" s="3">
        <f t="shared" si="179"/>
        <v>43726</v>
      </c>
      <c r="BG113" s="3">
        <f t="shared" si="179"/>
        <v>43756</v>
      </c>
      <c r="BH113" s="3">
        <f t="shared" si="179"/>
        <v>43787</v>
      </c>
      <c r="BI113" s="95">
        <f t="shared" si="179"/>
        <v>43817</v>
      </c>
      <c r="BJ113" s="3">
        <f t="shared" si="179"/>
        <v>43848</v>
      </c>
      <c r="BK113" s="3">
        <f t="shared" si="179"/>
        <v>43879</v>
      </c>
      <c r="BL113" s="3">
        <f t="shared" si="179"/>
        <v>43908</v>
      </c>
      <c r="BM113" s="3">
        <f t="shared" si="179"/>
        <v>43939</v>
      </c>
      <c r="BN113" s="3">
        <f t="shared" ref="BN113:CS113" si="180">BN58</f>
        <v>43969</v>
      </c>
      <c r="BO113" s="3">
        <f t="shared" si="180"/>
        <v>44000</v>
      </c>
      <c r="BP113" s="3">
        <f t="shared" si="180"/>
        <v>44030</v>
      </c>
      <c r="BQ113" s="3">
        <f t="shared" si="180"/>
        <v>44061</v>
      </c>
      <c r="BR113" s="3">
        <f t="shared" si="180"/>
        <v>44092</v>
      </c>
      <c r="BS113" s="3">
        <f t="shared" si="180"/>
        <v>44122</v>
      </c>
      <c r="BT113" s="3">
        <f t="shared" si="180"/>
        <v>44153</v>
      </c>
      <c r="BU113" s="95">
        <f t="shared" si="180"/>
        <v>44183</v>
      </c>
      <c r="BV113" s="3">
        <f t="shared" si="180"/>
        <v>44214</v>
      </c>
      <c r="BW113" s="3">
        <f t="shared" si="180"/>
        <v>44245</v>
      </c>
      <c r="BX113" s="3">
        <f t="shared" si="180"/>
        <v>44273</v>
      </c>
      <c r="BY113" s="3">
        <f t="shared" si="180"/>
        <v>44304</v>
      </c>
      <c r="BZ113" s="3">
        <f t="shared" si="180"/>
        <v>44334</v>
      </c>
      <c r="CA113" s="3">
        <f t="shared" si="180"/>
        <v>44365</v>
      </c>
      <c r="CB113" s="3">
        <f t="shared" si="180"/>
        <v>44395</v>
      </c>
      <c r="CC113" s="3">
        <f t="shared" si="180"/>
        <v>44426</v>
      </c>
      <c r="CD113" s="3">
        <f t="shared" si="180"/>
        <v>44457</v>
      </c>
      <c r="CE113" s="3">
        <f t="shared" si="180"/>
        <v>44487</v>
      </c>
      <c r="CF113" s="3">
        <f t="shared" si="180"/>
        <v>44518</v>
      </c>
      <c r="CG113" s="95">
        <f t="shared" si="180"/>
        <v>44548</v>
      </c>
      <c r="CH113" s="3">
        <f t="shared" si="180"/>
        <v>44579</v>
      </c>
      <c r="CI113" s="3">
        <f t="shared" si="180"/>
        <v>44610</v>
      </c>
      <c r="CJ113" s="3">
        <f t="shared" si="180"/>
        <v>44638</v>
      </c>
      <c r="CK113" s="3">
        <f t="shared" si="180"/>
        <v>44669</v>
      </c>
      <c r="CL113" s="3">
        <f t="shared" si="180"/>
        <v>44699</v>
      </c>
      <c r="CM113" s="3">
        <f t="shared" si="180"/>
        <v>44730</v>
      </c>
      <c r="CN113" s="3">
        <f t="shared" si="180"/>
        <v>44760</v>
      </c>
      <c r="CO113" s="3">
        <f t="shared" si="180"/>
        <v>44791</v>
      </c>
      <c r="CP113" s="3">
        <f t="shared" si="180"/>
        <v>44822</v>
      </c>
      <c r="CQ113" s="3">
        <f t="shared" si="180"/>
        <v>44852</v>
      </c>
      <c r="CR113" s="3">
        <f t="shared" si="180"/>
        <v>44883</v>
      </c>
      <c r="CS113" s="95">
        <f t="shared" si="180"/>
        <v>44913</v>
      </c>
    </row>
    <row r="114" spans="1:97" s="15" customFormat="1" x14ac:dyDescent="0.25">
      <c r="A114" s="15" t="s">
        <v>4</v>
      </c>
      <c r="B114" s="6">
        <f t="shared" ref="B114:Y114" si="181">IFERROR(B22/B33,"")</f>
        <v>39.474249999999998</v>
      </c>
      <c r="C114" s="13">
        <f t="shared" si="181"/>
        <v>22.874491228070177</v>
      </c>
      <c r="D114" s="13">
        <f t="shared" si="181"/>
        <v>82.768190476190469</v>
      </c>
      <c r="E114" s="13">
        <f t="shared" si="181"/>
        <v>80.577164285714289</v>
      </c>
      <c r="F114" s="13">
        <f t="shared" si="181"/>
        <v>45.539316901408455</v>
      </c>
      <c r="G114" s="13">
        <f t="shared" si="181"/>
        <v>66.881197183098593</v>
      </c>
      <c r="H114" s="13">
        <f t="shared" si="181"/>
        <v>99.296493421052631</v>
      </c>
      <c r="I114" s="13">
        <f t="shared" si="181"/>
        <v>31.644802631578948</v>
      </c>
      <c r="J114" s="13">
        <f t="shared" si="181"/>
        <v>88.019902597402591</v>
      </c>
      <c r="K114" s="13">
        <f t="shared" si="181"/>
        <v>61.883493506493373</v>
      </c>
      <c r="L114" s="13">
        <f t="shared" si="181"/>
        <v>66.295130136986302</v>
      </c>
      <c r="M114" s="100">
        <f t="shared" si="181"/>
        <v>121.88768421052617</v>
      </c>
      <c r="N114" s="279">
        <f t="shared" si="181"/>
        <v>19.227256410256409</v>
      </c>
      <c r="O114" s="279">
        <f t="shared" si="181"/>
        <v>18.406422413792846</v>
      </c>
      <c r="P114" s="279">
        <f t="shared" si="181"/>
        <v>37.421355932203305</v>
      </c>
      <c r="Q114" s="279">
        <f t="shared" si="181"/>
        <v>56.870478632478637</v>
      </c>
      <c r="R114" s="279">
        <f t="shared" si="181"/>
        <v>31.795125000000002</v>
      </c>
      <c r="S114" s="279">
        <f t="shared" si="181"/>
        <v>34.815032710280377</v>
      </c>
      <c r="T114" s="279">
        <f t="shared" si="181"/>
        <v>34.730929292929297</v>
      </c>
      <c r="U114" s="279">
        <f t="shared" si="181"/>
        <v>27.964786458333332</v>
      </c>
      <c r="V114" s="13">
        <f t="shared" si="181"/>
        <v>57.260000000000012</v>
      </c>
      <c r="W114" s="13">
        <f t="shared" si="181"/>
        <v>47.258749999999999</v>
      </c>
      <c r="X114" s="13">
        <f t="shared" si="181"/>
        <v>58.581250000000004</v>
      </c>
      <c r="Y114" s="100">
        <f t="shared" si="181"/>
        <v>65.723593685138212</v>
      </c>
      <c r="Z114" s="13">
        <f t="shared" ref="Z114:CK114" si="182">IFERROR(Z22/Z33,"")</f>
        <v>15.586551934552251</v>
      </c>
      <c r="AA114" s="13">
        <f t="shared" si="182"/>
        <v>15.904765396765733</v>
      </c>
      <c r="AB114" s="13">
        <f t="shared" si="182"/>
        <v>29.275772897373255</v>
      </c>
      <c r="AC114" s="13">
        <f t="shared" si="182"/>
        <v>28.698903708184147</v>
      </c>
      <c r="AD114" s="13">
        <f t="shared" si="182"/>
        <v>36.55772289911215</v>
      </c>
      <c r="AE114" s="13">
        <f t="shared" si="182"/>
        <v>37.305040962200742</v>
      </c>
      <c r="AF114" s="13">
        <f t="shared" si="182"/>
        <v>35.389350648671247</v>
      </c>
      <c r="AG114" s="13">
        <f t="shared" si="182"/>
        <v>38.054872285540974</v>
      </c>
      <c r="AH114" s="13">
        <f t="shared" si="182"/>
        <v>39.222036934619297</v>
      </c>
      <c r="AI114" s="13">
        <f t="shared" si="182"/>
        <v>37.176717239613254</v>
      </c>
      <c r="AJ114" s="13">
        <f t="shared" si="182"/>
        <v>39.609186423835155</v>
      </c>
      <c r="AK114" s="100">
        <f t="shared" si="182"/>
        <v>40.410503875775198</v>
      </c>
      <c r="AL114" s="13">
        <f t="shared" si="182"/>
        <v>17.404271213661339</v>
      </c>
      <c r="AM114" s="13">
        <f t="shared" si="182"/>
        <v>17.638595918624507</v>
      </c>
      <c r="AN114" s="13">
        <f t="shared" si="182"/>
        <v>30.820332383040476</v>
      </c>
      <c r="AO114" s="13">
        <f t="shared" si="182"/>
        <v>31.055700210005934</v>
      </c>
      <c r="AP114" s="13">
        <f t="shared" si="182"/>
        <v>38.810174924105993</v>
      </c>
      <c r="AQ114" s="13">
        <f t="shared" si="182"/>
        <v>39.383190203014401</v>
      </c>
      <c r="AR114" s="13">
        <f t="shared" si="182"/>
        <v>37.726008131258745</v>
      </c>
      <c r="AS114" s="13">
        <f t="shared" si="182"/>
        <v>40.646944765340699</v>
      </c>
      <c r="AT114" s="13">
        <f t="shared" si="182"/>
        <v>42.058141962130804</v>
      </c>
      <c r="AU114" s="13">
        <f t="shared" si="182"/>
        <v>39.681561378412987</v>
      </c>
      <c r="AV114" s="13">
        <f t="shared" si="182"/>
        <v>42.297706846049785</v>
      </c>
      <c r="AW114" s="100">
        <f t="shared" si="182"/>
        <v>42.592469646205473</v>
      </c>
      <c r="AX114" s="13">
        <f t="shared" si="182"/>
        <v>20.185814351270434</v>
      </c>
      <c r="AY114" s="13">
        <f t="shared" si="182"/>
        <v>20.476699147322304</v>
      </c>
      <c r="AZ114" s="13">
        <f t="shared" si="182"/>
        <v>36.672971070283729</v>
      </c>
      <c r="BA114" s="13">
        <f t="shared" si="182"/>
        <v>36.232959541238415</v>
      </c>
      <c r="BB114" s="13">
        <f t="shared" si="182"/>
        <v>44.916533455791281</v>
      </c>
      <c r="BC114" s="13">
        <f t="shared" si="182"/>
        <v>45.528529326410577</v>
      </c>
      <c r="BD114" s="13">
        <f t="shared" si="182"/>
        <v>43.565738541888813</v>
      </c>
      <c r="BE114" s="13">
        <f t="shared" si="182"/>
        <v>47.001237329483587</v>
      </c>
      <c r="BF114" s="13">
        <f t="shared" si="182"/>
        <v>48.744807574147025</v>
      </c>
      <c r="BG114" s="13">
        <f t="shared" si="182"/>
        <v>45.960668224962745</v>
      </c>
      <c r="BH114" s="13">
        <f t="shared" si="182"/>
        <v>49.002805399221444</v>
      </c>
      <c r="BI114" s="100">
        <f t="shared" si="182"/>
        <v>50.454301680096485</v>
      </c>
      <c r="BJ114" s="13">
        <f t="shared" si="182"/>
        <v>22.003664593987793</v>
      </c>
      <c r="BK114" s="13">
        <f t="shared" si="182"/>
        <v>22.342753525868545</v>
      </c>
      <c r="BL114" s="13">
        <f t="shared" si="182"/>
        <v>39.550574447704712</v>
      </c>
      <c r="BM114" s="13">
        <f t="shared" si="182"/>
        <v>39.779448623896016</v>
      </c>
      <c r="BN114" s="13">
        <f t="shared" si="182"/>
        <v>49.15894689523023</v>
      </c>
      <c r="BO114" s="13">
        <f t="shared" si="182"/>
        <v>49.853721327309493</v>
      </c>
      <c r="BP114" s="13">
        <f t="shared" si="182"/>
        <v>48.153055371067254</v>
      </c>
      <c r="BQ114" s="13">
        <f t="shared" si="182"/>
        <v>51.97928802478625</v>
      </c>
      <c r="BR114" s="13">
        <f t="shared" si="182"/>
        <v>54.681031555379576</v>
      </c>
      <c r="BS114" s="13">
        <f t="shared" si="182"/>
        <v>51.549221247134732</v>
      </c>
      <c r="BT114" s="13">
        <f t="shared" si="182"/>
        <v>54.964751322445373</v>
      </c>
      <c r="BU114" s="100">
        <f t="shared" si="182"/>
        <v>56.616830419113334</v>
      </c>
      <c r="BV114" s="13">
        <f t="shared" si="182"/>
        <v>24.651987451729237</v>
      </c>
      <c r="BW114" s="13">
        <f t="shared" si="182"/>
        <v>25.048691325082785</v>
      </c>
      <c r="BX114" s="13">
        <f t="shared" si="182"/>
        <v>43.986326783283232</v>
      </c>
      <c r="BY114" s="13">
        <f t="shared" si="182"/>
        <v>44.38032837764807</v>
      </c>
      <c r="BZ114" s="13">
        <f t="shared" si="182"/>
        <v>56.622815347624005</v>
      </c>
      <c r="CA114" s="13">
        <f t="shared" si="182"/>
        <v>57.422333014773976</v>
      </c>
      <c r="CB114" s="13">
        <f t="shared" si="182"/>
        <v>55.464123397709571</v>
      </c>
      <c r="CC114" s="13">
        <f t="shared" si="182"/>
        <v>60.219826095979045</v>
      </c>
      <c r="CD114" s="13">
        <f t="shared" si="182"/>
        <v>63.367606460365039</v>
      </c>
      <c r="CE114" s="13">
        <f t="shared" si="182"/>
        <v>59.732347363536107</v>
      </c>
      <c r="CF114" s="13">
        <f t="shared" si="182"/>
        <v>63.884627784017646</v>
      </c>
      <c r="CG114" s="100">
        <f t="shared" si="182"/>
        <v>66.863975274986331</v>
      </c>
      <c r="CH114" s="13">
        <f t="shared" si="182"/>
        <v>28.005057183980533</v>
      </c>
      <c r="CI114" s="13">
        <f t="shared" si="182"/>
        <v>28.465282004069774</v>
      </c>
      <c r="CJ114" s="13">
        <f t="shared" si="182"/>
        <v>49.784508588864618</v>
      </c>
      <c r="CK114" s="13">
        <f t="shared" si="182"/>
        <v>50.310400529825422</v>
      </c>
      <c r="CL114" s="13">
        <f t="shared" ref="CL114:CS114" si="183">IFERROR(CL22/CL33,"")</f>
        <v>64.07639224786746</v>
      </c>
      <c r="CM114" s="13">
        <f t="shared" si="183"/>
        <v>64.996677866234037</v>
      </c>
      <c r="CN114" s="13">
        <f t="shared" si="183"/>
        <v>62.766728453948552</v>
      </c>
      <c r="CO114" s="13">
        <f t="shared" si="183"/>
        <v>68.173306081268734</v>
      </c>
      <c r="CP114" s="13">
        <f t="shared" si="183"/>
        <v>71.762722082256076</v>
      </c>
      <c r="CQ114" s="13">
        <f t="shared" si="183"/>
        <v>68.057524550038409</v>
      </c>
      <c r="CR114" s="13">
        <f t="shared" si="183"/>
        <v>73.792995220587329</v>
      </c>
      <c r="CS114" s="100">
        <f t="shared" si="183"/>
        <v>77.278842184017719</v>
      </c>
    </row>
    <row r="115" spans="1:97" s="15" customFormat="1" x14ac:dyDescent="0.25">
      <c r="A115" s="15" t="s">
        <v>5</v>
      </c>
      <c r="B115" s="119">
        <f t="shared" ref="B115:Y115" si="184">IFERROR(B23/B34,"")</f>
        <v>5.1037096774193556</v>
      </c>
      <c r="C115" s="13">
        <f t="shared" si="184"/>
        <v>5.382232227488152</v>
      </c>
      <c r="D115" s="13">
        <f t="shared" si="184"/>
        <v>6.4126957964601772</v>
      </c>
      <c r="E115" s="13">
        <f t="shared" si="184"/>
        <v>8.5163051724137944</v>
      </c>
      <c r="F115" s="13">
        <f t="shared" si="184"/>
        <v>6.8800053191489363</v>
      </c>
      <c r="G115" s="13">
        <f t="shared" si="184"/>
        <v>7.8684083665338642</v>
      </c>
      <c r="H115" s="13">
        <f t="shared" si="184"/>
        <v>9.1397369477911639</v>
      </c>
      <c r="I115" s="13">
        <f t="shared" si="184"/>
        <v>6.0831946721311478</v>
      </c>
      <c r="J115" s="13">
        <f t="shared" si="184"/>
        <v>11.184959930313587</v>
      </c>
      <c r="K115" s="13">
        <f t="shared" si="184"/>
        <v>8.2988318965517252</v>
      </c>
      <c r="L115" s="13">
        <f t="shared" si="184"/>
        <v>11.185387577639789</v>
      </c>
      <c r="M115" s="100">
        <f t="shared" si="184"/>
        <v>15.102341216216216</v>
      </c>
      <c r="N115" s="279">
        <f t="shared" si="184"/>
        <v>6.6743853658536585</v>
      </c>
      <c r="O115" s="279">
        <f t="shared" si="184"/>
        <v>5.6163061224489796</v>
      </c>
      <c r="P115" s="279">
        <f t="shared" si="184"/>
        <v>13.372370424597367</v>
      </c>
      <c r="Q115" s="279">
        <f t="shared" si="184"/>
        <v>13.667161467889926</v>
      </c>
      <c r="R115" s="279">
        <f t="shared" si="184"/>
        <v>8.1751363636363639</v>
      </c>
      <c r="S115" s="279">
        <f t="shared" si="184"/>
        <v>9.744453076923131</v>
      </c>
      <c r="T115" s="279">
        <f t="shared" si="184"/>
        <v>7.1076933045356485</v>
      </c>
      <c r="U115" s="279">
        <f t="shared" si="184"/>
        <v>7.5871444866920337</v>
      </c>
      <c r="V115" s="13">
        <f t="shared" si="184"/>
        <v>11.426820014509373</v>
      </c>
      <c r="W115" s="13">
        <f t="shared" si="184"/>
        <v>10.369036346112637</v>
      </c>
      <c r="X115" s="13">
        <f t="shared" si="184"/>
        <v>10.970960868096725</v>
      </c>
      <c r="Y115" s="100">
        <f t="shared" si="184"/>
        <v>11.78053358874868</v>
      </c>
      <c r="Z115" s="13">
        <f t="shared" ref="Z115:CK115" si="185">IFERROR(Z23/Z34,"")</f>
        <v>2.836328669995277</v>
      </c>
      <c r="AA115" s="13">
        <f t="shared" si="185"/>
        <v>2.6111152652580154</v>
      </c>
      <c r="AB115" s="13">
        <f t="shared" si="185"/>
        <v>6.6714025647987905</v>
      </c>
      <c r="AC115" s="13">
        <f t="shared" si="185"/>
        <v>6.5309332271986191</v>
      </c>
      <c r="AD115" s="13">
        <f t="shared" si="185"/>
        <v>7.4014771132874113</v>
      </c>
      <c r="AE115" s="13">
        <f t="shared" si="185"/>
        <v>7.6445918418733267</v>
      </c>
      <c r="AF115" s="13">
        <f t="shared" si="185"/>
        <v>7.1608646189955181</v>
      </c>
      <c r="AG115" s="13">
        <f t="shared" si="185"/>
        <v>7.6211270262661817</v>
      </c>
      <c r="AH115" s="13">
        <f t="shared" si="185"/>
        <v>8.0226281562866575</v>
      </c>
      <c r="AI115" s="13">
        <f t="shared" si="185"/>
        <v>7.4735846337663645</v>
      </c>
      <c r="AJ115" s="13">
        <f t="shared" si="185"/>
        <v>7.8463654382671271</v>
      </c>
      <c r="AK115" s="100">
        <f t="shared" si="185"/>
        <v>8.255942305673015</v>
      </c>
      <c r="AL115" s="13">
        <f t="shared" si="185"/>
        <v>3.0379908984074797</v>
      </c>
      <c r="AM115" s="13">
        <f t="shared" si="185"/>
        <v>2.7694256066794516</v>
      </c>
      <c r="AN115" s="13">
        <f t="shared" si="185"/>
        <v>6.8480428156959805</v>
      </c>
      <c r="AO115" s="13">
        <f t="shared" si="185"/>
        <v>6.8645518968287709</v>
      </c>
      <c r="AP115" s="13">
        <f t="shared" si="185"/>
        <v>7.7108236651091779</v>
      </c>
      <c r="AQ115" s="13">
        <f t="shared" si="185"/>
        <v>8.0391410962636165</v>
      </c>
      <c r="AR115" s="13">
        <f t="shared" si="185"/>
        <v>7.6516965838250792</v>
      </c>
      <c r="AS115" s="13">
        <f t="shared" si="185"/>
        <v>8.1095143172944137</v>
      </c>
      <c r="AT115" s="13">
        <f t="shared" si="185"/>
        <v>8.5401366110675543</v>
      </c>
      <c r="AU115" s="13">
        <f t="shared" si="185"/>
        <v>8.0430241831654516</v>
      </c>
      <c r="AV115" s="13">
        <f t="shared" si="185"/>
        <v>8.4073130697223331</v>
      </c>
      <c r="AW115" s="100">
        <f t="shared" si="185"/>
        <v>8.812667878662042</v>
      </c>
      <c r="AX115" s="13">
        <f t="shared" si="185"/>
        <v>3.4042209667036061</v>
      </c>
      <c r="AY115" s="13">
        <f t="shared" si="185"/>
        <v>3.0898052344780624</v>
      </c>
      <c r="AZ115" s="13">
        <f t="shared" si="185"/>
        <v>8.0516094510853531</v>
      </c>
      <c r="BA115" s="13">
        <f t="shared" si="185"/>
        <v>7.8517784864975031</v>
      </c>
      <c r="BB115" s="13">
        <f t="shared" si="185"/>
        <v>8.859415975647055</v>
      </c>
      <c r="BC115" s="13">
        <f t="shared" si="185"/>
        <v>9.1794127537591645</v>
      </c>
      <c r="BD115" s="13">
        <f t="shared" si="185"/>
        <v>8.6392303076398562</v>
      </c>
      <c r="BE115" s="13">
        <f t="shared" si="185"/>
        <v>9.2537482640031072</v>
      </c>
      <c r="BF115" s="13">
        <f t="shared" si="185"/>
        <v>9.7483216950183422</v>
      </c>
      <c r="BG115" s="13">
        <f t="shared" si="185"/>
        <v>9.097186484693168</v>
      </c>
      <c r="BH115" s="13">
        <f t="shared" si="185"/>
        <v>9.5930508116422004</v>
      </c>
      <c r="BI115" s="100">
        <f t="shared" si="185"/>
        <v>10.107570337968745</v>
      </c>
      <c r="BJ115" s="13">
        <f t="shared" si="185"/>
        <v>3.6950103126710085</v>
      </c>
      <c r="BK115" s="13">
        <f t="shared" si="185"/>
        <v>3.3542974787335296</v>
      </c>
      <c r="BL115" s="13">
        <f t="shared" si="185"/>
        <v>8.7307318247061634</v>
      </c>
      <c r="BM115" s="13">
        <f t="shared" si="185"/>
        <v>8.5870200830993308</v>
      </c>
      <c r="BN115" s="13">
        <f t="shared" si="185"/>
        <v>9.6906355555298145</v>
      </c>
      <c r="BO115" s="13">
        <f t="shared" si="185"/>
        <v>10.010133251524124</v>
      </c>
      <c r="BP115" s="13">
        <f t="shared" si="185"/>
        <v>9.5383330539905415</v>
      </c>
      <c r="BQ115" s="13">
        <f t="shared" si="185"/>
        <v>10.215008494162619</v>
      </c>
      <c r="BR115" s="13">
        <f t="shared" si="185"/>
        <v>10.819329635495766</v>
      </c>
      <c r="BS115" s="13">
        <f t="shared" si="185"/>
        <v>10.11868117747262</v>
      </c>
      <c r="BT115" s="13">
        <f t="shared" si="185"/>
        <v>10.669093560223153</v>
      </c>
      <c r="BU115" s="100">
        <f t="shared" si="185"/>
        <v>11.213706260332852</v>
      </c>
      <c r="BV115" s="13">
        <f t="shared" si="185"/>
        <v>4.2042835783272361</v>
      </c>
      <c r="BW115" s="13">
        <f t="shared" si="185"/>
        <v>3.8196279418571666</v>
      </c>
      <c r="BX115" s="13">
        <f t="shared" si="185"/>
        <v>9.9395084606010435</v>
      </c>
      <c r="BY115" s="13">
        <f t="shared" si="185"/>
        <v>9.7686097467622393</v>
      </c>
      <c r="BZ115" s="13">
        <f t="shared" si="185"/>
        <v>11.030096651278424</v>
      </c>
      <c r="CA115" s="13">
        <f t="shared" si="185"/>
        <v>11.392575135561664</v>
      </c>
      <c r="CB115" s="13">
        <f t="shared" si="185"/>
        <v>10.857077915219298</v>
      </c>
      <c r="CC115" s="13">
        <f t="shared" si="185"/>
        <v>11.757084397228432</v>
      </c>
      <c r="CD115" s="13">
        <f t="shared" si="185"/>
        <v>12.452428640456734</v>
      </c>
      <c r="CE115" s="13">
        <f t="shared" si="185"/>
        <v>11.645172134090364</v>
      </c>
      <c r="CF115" s="13">
        <f t="shared" si="185"/>
        <v>12.347316515729659</v>
      </c>
      <c r="CG115" s="100">
        <f t="shared" si="185"/>
        <v>12.978940188016193</v>
      </c>
      <c r="CH115" s="13">
        <f t="shared" si="185"/>
        <v>4.7499905964850306</v>
      </c>
      <c r="CI115" s="13">
        <f t="shared" si="185"/>
        <v>4.3133745528882397</v>
      </c>
      <c r="CJ115" s="13">
        <f t="shared" si="185"/>
        <v>11.221670874779505</v>
      </c>
      <c r="CK115" s="13">
        <f t="shared" si="185"/>
        <v>11.032992113455355</v>
      </c>
      <c r="CL115" s="13">
        <f t="shared" ref="CL115:CS115" si="186">IFERROR(CL23/CL34,"")</f>
        <v>12.455433340265547</v>
      </c>
      <c r="CM115" s="13">
        <f t="shared" si="186"/>
        <v>12.866917129501998</v>
      </c>
      <c r="CN115" s="13">
        <f t="shared" si="186"/>
        <v>12.260496918671556</v>
      </c>
      <c r="CO115" s="13">
        <f t="shared" si="186"/>
        <v>13.27782401854626</v>
      </c>
      <c r="CP115" s="13">
        <f t="shared" si="186"/>
        <v>14.065298567484289</v>
      </c>
      <c r="CQ115" s="13">
        <f t="shared" si="186"/>
        <v>13.302483627380584</v>
      </c>
      <c r="CR115" s="13">
        <f t="shared" si="186"/>
        <v>14.224492415602755</v>
      </c>
      <c r="CS115" s="100">
        <f t="shared" si="186"/>
        <v>14.955070383836581</v>
      </c>
    </row>
    <row r="116" spans="1:97" s="15" customFormat="1" x14ac:dyDescent="0.25">
      <c r="A116" s="15" t="s">
        <v>6</v>
      </c>
      <c r="B116" s="119">
        <f t="shared" ref="B116:Y116" si="187">IFERROR(B24/B35,"")</f>
        <v>4.504714987714987</v>
      </c>
      <c r="C116" s="13">
        <f t="shared" si="187"/>
        <v>4.2728518518518497</v>
      </c>
      <c r="D116" s="13">
        <f t="shared" si="187"/>
        <v>10.346745192307692</v>
      </c>
      <c r="E116" s="13">
        <f t="shared" si="187"/>
        <v>7.2291336302895317</v>
      </c>
      <c r="F116" s="13">
        <f t="shared" si="187"/>
        <v>6.1493845470692721</v>
      </c>
      <c r="G116" s="13">
        <f t="shared" si="187"/>
        <v>8.1081334841628969</v>
      </c>
      <c r="H116" s="13">
        <f t="shared" si="187"/>
        <v>7.468515527950311</v>
      </c>
      <c r="I116" s="13">
        <f t="shared" si="187"/>
        <v>5.2079387755102049</v>
      </c>
      <c r="J116" s="13">
        <f t="shared" si="187"/>
        <v>9.8312097457627114</v>
      </c>
      <c r="K116" s="13">
        <f t="shared" si="187"/>
        <v>8.2759753086419749</v>
      </c>
      <c r="L116" s="13">
        <f t="shared" si="187"/>
        <v>6.786904867256637</v>
      </c>
      <c r="M116" s="100">
        <f t="shared" si="187"/>
        <v>11.431095730918512</v>
      </c>
      <c r="N116" s="279">
        <f t="shared" si="187"/>
        <v>3.2068949152542339</v>
      </c>
      <c r="O116" s="279">
        <f t="shared" si="187"/>
        <v>5.1790731707317077</v>
      </c>
      <c r="P116" s="279">
        <f t="shared" si="187"/>
        <v>8.2532447916666669</v>
      </c>
      <c r="Q116" s="279">
        <f t="shared" si="187"/>
        <v>5.8262396449704141</v>
      </c>
      <c r="R116" s="279">
        <f t="shared" si="187"/>
        <v>6.7423841911764706</v>
      </c>
      <c r="S116" s="279">
        <f t="shared" si="187"/>
        <v>8.7553107191316162</v>
      </c>
      <c r="T116" s="279">
        <f t="shared" si="187"/>
        <v>4.1495806201550387</v>
      </c>
      <c r="U116" s="279">
        <f t="shared" si="187"/>
        <v>4.3528763676148801</v>
      </c>
      <c r="V116" s="13">
        <f t="shared" si="187"/>
        <v>7.1666615969581757</v>
      </c>
      <c r="W116" s="13">
        <f t="shared" si="187"/>
        <v>6.5763882246973751</v>
      </c>
      <c r="X116" s="13">
        <f t="shared" si="187"/>
        <v>7.1692145403469656</v>
      </c>
      <c r="Y116" s="100">
        <f t="shared" si="187"/>
        <v>8.4900105832370407</v>
      </c>
      <c r="Z116" s="13">
        <f t="shared" ref="Z116:CK116" si="188">IFERROR(Z24/Z35,"")</f>
        <v>2.2714006655313166</v>
      </c>
      <c r="AA116" s="13">
        <f t="shared" si="188"/>
        <v>2.6993724589265931</v>
      </c>
      <c r="AB116" s="13">
        <f t="shared" si="188"/>
        <v>5.6299903866731089</v>
      </c>
      <c r="AC116" s="13">
        <f t="shared" si="188"/>
        <v>5.0146653084787163</v>
      </c>
      <c r="AD116" s="13">
        <f t="shared" si="188"/>
        <v>5.3480606798360073</v>
      </c>
      <c r="AE116" s="13">
        <f t="shared" si="188"/>
        <v>5.5338331967502157</v>
      </c>
      <c r="AF116" s="13">
        <f t="shared" si="188"/>
        <v>5.1156292885054064</v>
      </c>
      <c r="AG116" s="13">
        <f t="shared" si="188"/>
        <v>5.5172415076459549</v>
      </c>
      <c r="AH116" s="13">
        <f t="shared" si="188"/>
        <v>5.7433413036547423</v>
      </c>
      <c r="AI116" s="13">
        <f t="shared" si="188"/>
        <v>5.3873378973322215</v>
      </c>
      <c r="AJ116" s="13">
        <f t="shared" si="188"/>
        <v>5.7019106358944303</v>
      </c>
      <c r="AK116" s="100">
        <f t="shared" si="188"/>
        <v>5.9112695790352143</v>
      </c>
      <c r="AL116" s="13">
        <f t="shared" si="188"/>
        <v>2.5129853088230494</v>
      </c>
      <c r="AM116" s="13">
        <f t="shared" si="188"/>
        <v>2.9295946376749673</v>
      </c>
      <c r="AN116" s="13">
        <f t="shared" si="188"/>
        <v>5.7259740205779686</v>
      </c>
      <c r="AO116" s="13">
        <f t="shared" si="188"/>
        <v>5.1680752927600322</v>
      </c>
      <c r="AP116" s="13">
        <f t="shared" si="188"/>
        <v>5.6584612048562821</v>
      </c>
      <c r="AQ116" s="13">
        <f t="shared" si="188"/>
        <v>5.7589580412214669</v>
      </c>
      <c r="AR116" s="13">
        <f t="shared" si="188"/>
        <v>5.51936908004879</v>
      </c>
      <c r="AS116" s="13">
        <f t="shared" si="188"/>
        <v>5.9626819190713016</v>
      </c>
      <c r="AT116" s="13">
        <f t="shared" si="188"/>
        <v>6.1077410562615224</v>
      </c>
      <c r="AU116" s="13">
        <f t="shared" si="188"/>
        <v>5.7885698156735659</v>
      </c>
      <c r="AV116" s="13">
        <f t="shared" si="188"/>
        <v>6.1716978884671212</v>
      </c>
      <c r="AW116" s="100">
        <f t="shared" si="188"/>
        <v>6.3294650465364999</v>
      </c>
      <c r="AX116" s="13">
        <f t="shared" si="188"/>
        <v>2.8957139977387567</v>
      </c>
      <c r="AY116" s="13">
        <f t="shared" si="188"/>
        <v>3.2695612009711734</v>
      </c>
      <c r="AZ116" s="13">
        <f t="shared" si="188"/>
        <v>6.6224805095690771</v>
      </c>
      <c r="BA116" s="13">
        <f t="shared" si="188"/>
        <v>5.9601095297791487</v>
      </c>
      <c r="BB116" s="13">
        <f t="shared" si="188"/>
        <v>6.3515161246912148</v>
      </c>
      <c r="BC116" s="13">
        <f t="shared" si="188"/>
        <v>6.5533441844757636</v>
      </c>
      <c r="BD116" s="13">
        <f t="shared" si="188"/>
        <v>6.2430672877377953</v>
      </c>
      <c r="BE116" s="13">
        <f t="shared" si="188"/>
        <v>6.6384754765959091</v>
      </c>
      <c r="BF116" s="13">
        <f t="shared" si="188"/>
        <v>6.9385990006663194</v>
      </c>
      <c r="BG116" s="13">
        <f t="shared" si="188"/>
        <v>6.5421498414894304</v>
      </c>
      <c r="BH116" s="13">
        <f t="shared" si="188"/>
        <v>6.8715360817373616</v>
      </c>
      <c r="BI116" s="100">
        <f t="shared" si="188"/>
        <v>7.1864649990291865</v>
      </c>
      <c r="BJ116" s="13">
        <f t="shared" si="188"/>
        <v>3.1003488278376587</v>
      </c>
      <c r="BK116" s="13">
        <f t="shared" si="188"/>
        <v>3.549631882700345</v>
      </c>
      <c r="BL116" s="13">
        <f t="shared" si="188"/>
        <v>7.1913711355499554</v>
      </c>
      <c r="BM116" s="13">
        <f t="shared" si="188"/>
        <v>6.5241902038650963</v>
      </c>
      <c r="BN116" s="13">
        <f t="shared" si="188"/>
        <v>6.9516527047824788</v>
      </c>
      <c r="BO116" s="13">
        <f t="shared" si="188"/>
        <v>7.1707433123495612</v>
      </c>
      <c r="BP116" s="13">
        <f t="shared" si="188"/>
        <v>6.8591262077171304</v>
      </c>
      <c r="BQ116" s="13">
        <f t="shared" si="188"/>
        <v>7.3303708762058468</v>
      </c>
      <c r="BR116" s="13">
        <f t="shared" si="188"/>
        <v>7.7291827314902877</v>
      </c>
      <c r="BS116" s="13">
        <f t="shared" si="188"/>
        <v>7.2479074795132883</v>
      </c>
      <c r="BT116" s="13">
        <f t="shared" si="188"/>
        <v>7.6470888851148535</v>
      </c>
      <c r="BU116" s="100">
        <f t="shared" si="188"/>
        <v>7.99436915295475</v>
      </c>
      <c r="BV116" s="13">
        <f t="shared" si="188"/>
        <v>3.506651089187836</v>
      </c>
      <c r="BW116" s="13">
        <f t="shared" si="188"/>
        <v>4.0416653853451976</v>
      </c>
      <c r="BX116" s="13">
        <f t="shared" si="188"/>
        <v>8.1976419823986042</v>
      </c>
      <c r="BY116" s="13">
        <f t="shared" si="188"/>
        <v>7.4335316143219758</v>
      </c>
      <c r="BZ116" s="13">
        <f t="shared" si="188"/>
        <v>7.919553130624311</v>
      </c>
      <c r="CA116" s="13">
        <f t="shared" si="188"/>
        <v>8.1682480485314262</v>
      </c>
      <c r="CB116" s="13">
        <f t="shared" si="188"/>
        <v>7.816243074134551</v>
      </c>
      <c r="CC116" s="13">
        <f t="shared" si="188"/>
        <v>8.438221390935869</v>
      </c>
      <c r="CD116" s="13">
        <f t="shared" si="188"/>
        <v>8.8973332146084676</v>
      </c>
      <c r="CE116" s="13">
        <f t="shared" si="188"/>
        <v>8.3439935896638566</v>
      </c>
      <c r="CF116" s="13">
        <f t="shared" si="188"/>
        <v>8.8479827633623849</v>
      </c>
      <c r="CG116" s="100">
        <f t="shared" si="188"/>
        <v>9.2507624048517645</v>
      </c>
      <c r="CH116" s="13">
        <f t="shared" si="188"/>
        <v>3.95575455400457</v>
      </c>
      <c r="CI116" s="13">
        <f t="shared" si="188"/>
        <v>4.5641171787571473</v>
      </c>
      <c r="CJ116" s="13">
        <f t="shared" si="188"/>
        <v>9.2507321334620141</v>
      </c>
      <c r="CK116" s="13">
        <f t="shared" si="188"/>
        <v>8.3881195256666263</v>
      </c>
      <c r="CL116" s="13">
        <f t="shared" ref="CL116:CS116" si="189">IFERROR(CL24/CL35,"")</f>
        <v>8.9375219204422454</v>
      </c>
      <c r="CM116" s="13">
        <f t="shared" si="189"/>
        <v>9.2199758575494446</v>
      </c>
      <c r="CN116" s="13">
        <f t="shared" si="189"/>
        <v>8.8222357748914551</v>
      </c>
      <c r="CO116" s="13">
        <f t="shared" si="189"/>
        <v>9.5248138306550718</v>
      </c>
      <c r="CP116" s="13">
        <f t="shared" si="189"/>
        <v>10.044674129666499</v>
      </c>
      <c r="CQ116" s="13">
        <f t="shared" si="189"/>
        <v>9.5178956849450866</v>
      </c>
      <c r="CR116" s="13">
        <f t="shared" si="189"/>
        <v>10.188391037193544</v>
      </c>
      <c r="CS116" s="100">
        <f t="shared" si="189"/>
        <v>10.654317618432653</v>
      </c>
    </row>
    <row r="117" spans="1:97" s="15" customFormat="1" x14ac:dyDescent="0.25">
      <c r="A117" s="15" t="s">
        <v>7</v>
      </c>
      <c r="B117" s="119">
        <f t="shared" ref="B117:Y117" si="190">IFERROR(B25/B36,"")</f>
        <v>3.7722345679012346</v>
      </c>
      <c r="C117" s="13">
        <f t="shared" si="190"/>
        <v>2.6303519480519482</v>
      </c>
      <c r="D117" s="13">
        <f t="shared" si="190"/>
        <v>4.9853810709838102</v>
      </c>
      <c r="E117" s="13">
        <f t="shared" si="190"/>
        <v>3.6984469820554651</v>
      </c>
      <c r="F117" s="13">
        <f t="shared" si="190"/>
        <v>4.705234521575985</v>
      </c>
      <c r="G117" s="13">
        <f t="shared" si="190"/>
        <v>7.0876059479553781</v>
      </c>
      <c r="H117" s="13">
        <f t="shared" si="190"/>
        <v>5.6533048192771087</v>
      </c>
      <c r="I117" s="13">
        <f t="shared" si="190"/>
        <v>3.121442563482467</v>
      </c>
      <c r="J117" s="13">
        <f t="shared" si="190"/>
        <v>6.7265980861244019</v>
      </c>
      <c r="K117" s="13">
        <f t="shared" si="190"/>
        <v>5.5134363207547175</v>
      </c>
      <c r="L117" s="13">
        <f t="shared" si="190"/>
        <v>8.2793671444321948</v>
      </c>
      <c r="M117" s="100">
        <f t="shared" si="190"/>
        <v>8.9216223150357994</v>
      </c>
      <c r="N117" s="279">
        <f t="shared" si="190"/>
        <v>2.1414637946837765</v>
      </c>
      <c r="O117" s="279">
        <f t="shared" si="190"/>
        <v>2.7523755036261082</v>
      </c>
      <c r="P117" s="279">
        <f t="shared" si="190"/>
        <v>7.2335261669024042</v>
      </c>
      <c r="Q117" s="279">
        <f t="shared" si="190"/>
        <v>5.7655837837837813</v>
      </c>
      <c r="R117" s="279">
        <f t="shared" si="190"/>
        <v>5.5292573891625612</v>
      </c>
      <c r="S117" s="279">
        <f t="shared" si="190"/>
        <v>5.8783703374777971</v>
      </c>
      <c r="T117" s="279">
        <f t="shared" si="190"/>
        <v>4.4623783783783786</v>
      </c>
      <c r="U117" s="279">
        <f t="shared" si="190"/>
        <v>3.174445846477397</v>
      </c>
      <c r="V117" s="13">
        <f t="shared" si="190"/>
        <v>7.2444060475161978</v>
      </c>
      <c r="W117" s="13">
        <f t="shared" si="190"/>
        <v>5.3296083650190109</v>
      </c>
      <c r="X117" s="13">
        <f t="shared" si="190"/>
        <v>6.1832380913032221</v>
      </c>
      <c r="Y117" s="100">
        <f t="shared" si="190"/>
        <v>7.4875078817719771</v>
      </c>
      <c r="Z117" s="13">
        <f t="shared" ref="Z117:CK117" si="191">IFERROR(Z25/Z36,"")</f>
        <v>1.9430928212886946</v>
      </c>
      <c r="AA117" s="13">
        <f t="shared" si="191"/>
        <v>2.0346707510100686</v>
      </c>
      <c r="AB117" s="13">
        <f t="shared" si="191"/>
        <v>5.1059089578109029</v>
      </c>
      <c r="AC117" s="13">
        <f t="shared" si="191"/>
        <v>5.124925780237815</v>
      </c>
      <c r="AD117" s="13">
        <f t="shared" si="191"/>
        <v>5.3724001047019945</v>
      </c>
      <c r="AE117" s="13">
        <f t="shared" si="191"/>
        <v>5.5349128085815877</v>
      </c>
      <c r="AF117" s="13">
        <f t="shared" si="191"/>
        <v>5.1614246701938109</v>
      </c>
      <c r="AG117" s="13">
        <f t="shared" si="191"/>
        <v>5.4523713293434763</v>
      </c>
      <c r="AH117" s="13">
        <f t="shared" si="191"/>
        <v>5.7441743695329839</v>
      </c>
      <c r="AI117" s="13">
        <f t="shared" si="191"/>
        <v>5.3450720704454353</v>
      </c>
      <c r="AJ117" s="13">
        <f t="shared" si="191"/>
        <v>5.6926316632677532</v>
      </c>
      <c r="AK117" s="100">
        <f t="shared" si="191"/>
        <v>5.9333419156784419</v>
      </c>
      <c r="AL117" s="13">
        <f t="shared" si="191"/>
        <v>2.2320400816169901</v>
      </c>
      <c r="AM117" s="13">
        <f t="shared" si="191"/>
        <v>2.3230888379169969</v>
      </c>
      <c r="AN117" s="13">
        <f t="shared" si="191"/>
        <v>5.299016715725295</v>
      </c>
      <c r="AO117" s="13">
        <f t="shared" si="191"/>
        <v>5.3853233990279099</v>
      </c>
      <c r="AP117" s="13">
        <f t="shared" si="191"/>
        <v>5.6198220265433516</v>
      </c>
      <c r="AQ117" s="13">
        <f t="shared" si="191"/>
        <v>5.9575053935590025</v>
      </c>
      <c r="AR117" s="13">
        <f t="shared" si="191"/>
        <v>5.5636633451676154</v>
      </c>
      <c r="AS117" s="13">
        <f t="shared" si="191"/>
        <v>6.0286336513736662</v>
      </c>
      <c r="AT117" s="13">
        <f t="shared" si="191"/>
        <v>6.3099296611022284</v>
      </c>
      <c r="AU117" s="13">
        <f t="shared" si="191"/>
        <v>5.8296873850907867</v>
      </c>
      <c r="AV117" s="13">
        <f t="shared" si="191"/>
        <v>6.2441993532594813</v>
      </c>
      <c r="AW117" s="100">
        <f t="shared" si="191"/>
        <v>6.5320770928828047</v>
      </c>
      <c r="AX117" s="13">
        <f t="shared" si="191"/>
        <v>2.5793961203170404</v>
      </c>
      <c r="AY117" s="13">
        <f t="shared" si="191"/>
        <v>2.6643152299312982</v>
      </c>
      <c r="AZ117" s="13">
        <f t="shared" si="191"/>
        <v>6.0750168158365501</v>
      </c>
      <c r="BA117" s="13">
        <f t="shared" si="191"/>
        <v>6.1026410481488966</v>
      </c>
      <c r="BB117" s="13">
        <f t="shared" si="191"/>
        <v>6.4508181529452475</v>
      </c>
      <c r="BC117" s="13">
        <f t="shared" si="191"/>
        <v>6.6693425054069557</v>
      </c>
      <c r="BD117" s="13">
        <f t="shared" si="191"/>
        <v>6.318794558199655</v>
      </c>
      <c r="BE117" s="13">
        <f t="shared" si="191"/>
        <v>6.8133729400661931</v>
      </c>
      <c r="BF117" s="13">
        <f t="shared" si="191"/>
        <v>7.0485945301653814</v>
      </c>
      <c r="BG117" s="13">
        <f t="shared" si="191"/>
        <v>6.6114680226122688</v>
      </c>
      <c r="BH117" s="13">
        <f t="shared" si="191"/>
        <v>7.0483700628629737</v>
      </c>
      <c r="BI117" s="100">
        <f t="shared" si="191"/>
        <v>7.2986737747353381</v>
      </c>
      <c r="BJ117" s="13">
        <f t="shared" si="191"/>
        <v>2.7429609479237573</v>
      </c>
      <c r="BK117" s="13">
        <f t="shared" si="191"/>
        <v>2.8595380667346362</v>
      </c>
      <c r="BL117" s="13">
        <f t="shared" si="191"/>
        <v>6.6003593390825204</v>
      </c>
      <c r="BM117" s="13">
        <f t="shared" si="191"/>
        <v>6.6934351617524568</v>
      </c>
      <c r="BN117" s="13">
        <f t="shared" si="191"/>
        <v>7.0612973660855678</v>
      </c>
      <c r="BO117" s="13">
        <f t="shared" si="191"/>
        <v>7.2990127987574418</v>
      </c>
      <c r="BP117" s="13">
        <f t="shared" si="191"/>
        <v>6.9836178580987678</v>
      </c>
      <c r="BQ117" s="13">
        <f t="shared" si="191"/>
        <v>7.4841016513158101</v>
      </c>
      <c r="BR117" s="13">
        <f t="shared" si="191"/>
        <v>7.8545561912563153</v>
      </c>
      <c r="BS117" s="13">
        <f t="shared" si="191"/>
        <v>7.366390203426489</v>
      </c>
      <c r="BT117" s="13">
        <f t="shared" si="191"/>
        <v>7.806984466427509</v>
      </c>
      <c r="BU117" s="100">
        <f t="shared" si="191"/>
        <v>8.121477864709659</v>
      </c>
      <c r="BV117" s="13">
        <f t="shared" si="191"/>
        <v>3.1250945544113247</v>
      </c>
      <c r="BW117" s="13">
        <f t="shared" si="191"/>
        <v>3.2371107549896951</v>
      </c>
      <c r="BX117" s="13">
        <f t="shared" si="191"/>
        <v>7.5329514090830507</v>
      </c>
      <c r="BY117" s="13">
        <f t="shared" si="191"/>
        <v>7.630725041966941</v>
      </c>
      <c r="BZ117" s="13">
        <f t="shared" si="191"/>
        <v>8.0454133797073162</v>
      </c>
      <c r="CA117" s="13">
        <f t="shared" si="191"/>
        <v>8.3142308540698746</v>
      </c>
      <c r="CB117" s="13">
        <f t="shared" si="191"/>
        <v>7.957694734459456</v>
      </c>
      <c r="CC117" s="13">
        <f t="shared" si="191"/>
        <v>8.6148842160851959</v>
      </c>
      <c r="CD117" s="13">
        <f t="shared" si="191"/>
        <v>9.0413910993671109</v>
      </c>
      <c r="CE117" s="13">
        <f t="shared" si="191"/>
        <v>8.4801312002229121</v>
      </c>
      <c r="CF117" s="13">
        <f t="shared" si="191"/>
        <v>9.0329742267002757</v>
      </c>
      <c r="CG117" s="100">
        <f t="shared" si="191"/>
        <v>9.3973113276058839</v>
      </c>
      <c r="CH117" s="13">
        <f t="shared" si="191"/>
        <v>3.5253078066181249</v>
      </c>
      <c r="CI117" s="13">
        <f t="shared" si="191"/>
        <v>3.6529296439150958</v>
      </c>
      <c r="CJ117" s="13">
        <f t="shared" si="191"/>
        <v>8.4931438974878137</v>
      </c>
      <c r="CK117" s="13">
        <f t="shared" si="191"/>
        <v>8.6104591184652275</v>
      </c>
      <c r="CL117" s="13">
        <f t="shared" ref="CL117:CS117" si="192">IFERROR(CL25/CL36,"")</f>
        <v>9.0786390894319613</v>
      </c>
      <c r="CM117" s="13">
        <f t="shared" si="192"/>
        <v>9.3835837445005374</v>
      </c>
      <c r="CN117" s="13">
        <f t="shared" si="192"/>
        <v>8.98075808167121</v>
      </c>
      <c r="CO117" s="13">
        <f t="shared" si="192"/>
        <v>9.723653492855405</v>
      </c>
      <c r="CP117" s="13">
        <f t="shared" si="192"/>
        <v>10.206332665877232</v>
      </c>
      <c r="CQ117" s="13">
        <f t="shared" si="192"/>
        <v>9.671410110576927</v>
      </c>
      <c r="CR117" s="13">
        <f t="shared" si="192"/>
        <v>10.401145683142486</v>
      </c>
      <c r="CS117" s="100">
        <f t="shared" si="192"/>
        <v>10.82207599382369</v>
      </c>
    </row>
    <row r="118" spans="1:97" s="15" customFormat="1" x14ac:dyDescent="0.25">
      <c r="A118" s="15" t="s">
        <v>8</v>
      </c>
      <c r="B118" s="119">
        <f t="shared" ref="B118:Y118" si="193">IFERROR(B26/B37,"")</f>
        <v>1.76103550295858</v>
      </c>
      <c r="C118" s="13">
        <f t="shared" si="193"/>
        <v>2.2333424657534247</v>
      </c>
      <c r="D118" s="13">
        <f t="shared" si="193"/>
        <v>4.5088146258503405</v>
      </c>
      <c r="E118" s="13">
        <f t="shared" si="193"/>
        <v>6.0019681335356605</v>
      </c>
      <c r="F118" s="13">
        <f t="shared" si="193"/>
        <v>4.6688757485029946</v>
      </c>
      <c r="G118" s="13">
        <f t="shared" si="193"/>
        <v>5.7921955645161294</v>
      </c>
      <c r="H118" s="13">
        <f t="shared" si="193"/>
        <v>7.3826895491803279</v>
      </c>
      <c r="I118" s="13">
        <f t="shared" si="193"/>
        <v>4.6252401263823062</v>
      </c>
      <c r="J118" s="13">
        <f t="shared" si="193"/>
        <v>6.6746568213783259</v>
      </c>
      <c r="K118" s="13">
        <f t="shared" si="193"/>
        <v>4.8882666240409209</v>
      </c>
      <c r="L118" s="13">
        <f t="shared" si="193"/>
        <v>8.0814903314917128</v>
      </c>
      <c r="M118" s="100">
        <f t="shared" si="193"/>
        <v>11.480174149659863</v>
      </c>
      <c r="N118" s="279">
        <f t="shared" si="193"/>
        <v>2.2203143176733784</v>
      </c>
      <c r="O118" s="279">
        <f t="shared" si="193"/>
        <v>1.9430244716351501</v>
      </c>
      <c r="P118" s="279">
        <f t="shared" si="193"/>
        <v>4.9806190476190473</v>
      </c>
      <c r="Q118" s="279">
        <f t="shared" si="193"/>
        <v>5.1223339432753878</v>
      </c>
      <c r="R118" s="279">
        <f t="shared" si="193"/>
        <v>3.1697013815090331</v>
      </c>
      <c r="S118" s="279">
        <f t="shared" si="193"/>
        <v>4.7216449912126537</v>
      </c>
      <c r="T118" s="279">
        <f t="shared" si="193"/>
        <v>3.6038657534246576</v>
      </c>
      <c r="U118" s="279">
        <f t="shared" si="193"/>
        <v>4.0684022633744856</v>
      </c>
      <c r="V118" s="13">
        <f t="shared" si="193"/>
        <v>4.6911666137734063</v>
      </c>
      <c r="W118" s="13">
        <f t="shared" si="193"/>
        <v>3.5884203657839593</v>
      </c>
      <c r="X118" s="13">
        <f t="shared" si="193"/>
        <v>4.168392281258261</v>
      </c>
      <c r="Y118" s="100">
        <f t="shared" si="193"/>
        <v>5.4903635536292379</v>
      </c>
      <c r="Z118" s="13">
        <f t="shared" ref="Z118:CK118" si="194">IFERROR(Z26/Z37,"")</f>
        <v>1.5534444684854514</v>
      </c>
      <c r="AA118" s="13">
        <f t="shared" si="194"/>
        <v>1.5721466750387063</v>
      </c>
      <c r="AB118" s="13">
        <f t="shared" si="194"/>
        <v>3.9039249513790262</v>
      </c>
      <c r="AC118" s="13">
        <f t="shared" si="194"/>
        <v>3.7367315140141559</v>
      </c>
      <c r="AD118" s="13">
        <f t="shared" si="194"/>
        <v>3.9120409389952258</v>
      </c>
      <c r="AE118" s="13">
        <f t="shared" si="194"/>
        <v>4.0681129083127576</v>
      </c>
      <c r="AF118" s="13">
        <f t="shared" si="194"/>
        <v>3.7726696455141573</v>
      </c>
      <c r="AG118" s="13">
        <f t="shared" si="194"/>
        <v>3.9947429204941862</v>
      </c>
      <c r="AH118" s="13">
        <f t="shared" si="194"/>
        <v>4.1576882151314152</v>
      </c>
      <c r="AI118" s="13">
        <f t="shared" si="194"/>
        <v>3.8918587623963727</v>
      </c>
      <c r="AJ118" s="13">
        <f t="shared" si="194"/>
        <v>4.0882133647114376</v>
      </c>
      <c r="AK118" s="100">
        <f t="shared" si="194"/>
        <v>4.3160454634128937</v>
      </c>
      <c r="AL118" s="13">
        <f t="shared" si="194"/>
        <v>1.8672809861326789</v>
      </c>
      <c r="AM118" s="13">
        <f t="shared" si="194"/>
        <v>1.8406394111996063</v>
      </c>
      <c r="AN118" s="13">
        <f t="shared" si="194"/>
        <v>4.203934138531225</v>
      </c>
      <c r="AO118" s="13">
        <f t="shared" si="194"/>
        <v>4.0451479513043918</v>
      </c>
      <c r="AP118" s="13">
        <f t="shared" si="194"/>
        <v>4.2166245876534427</v>
      </c>
      <c r="AQ118" s="13">
        <f t="shared" si="194"/>
        <v>4.3525572965491168</v>
      </c>
      <c r="AR118" s="13">
        <f t="shared" si="194"/>
        <v>4.1739991230499509</v>
      </c>
      <c r="AS118" s="13">
        <f t="shared" si="194"/>
        <v>4.4596098210900514</v>
      </c>
      <c r="AT118" s="13">
        <f t="shared" si="194"/>
        <v>4.7033122767731079</v>
      </c>
      <c r="AU118" s="13">
        <f t="shared" si="194"/>
        <v>4.4311797823875025</v>
      </c>
      <c r="AV118" s="13">
        <f t="shared" si="194"/>
        <v>4.6548587818633109</v>
      </c>
      <c r="AW118" s="100">
        <f t="shared" si="194"/>
        <v>4.8734166577837943</v>
      </c>
      <c r="AX118" s="13">
        <f t="shared" si="194"/>
        <v>2.163214291659556</v>
      </c>
      <c r="AY118" s="13">
        <f t="shared" si="194"/>
        <v>2.1334348362253737</v>
      </c>
      <c r="AZ118" s="13">
        <f t="shared" si="194"/>
        <v>5.1167162775591875</v>
      </c>
      <c r="BA118" s="13">
        <f t="shared" si="194"/>
        <v>4.7493445813234452</v>
      </c>
      <c r="BB118" s="13">
        <f t="shared" si="194"/>
        <v>4.8622162354999032</v>
      </c>
      <c r="BC118" s="13">
        <f t="shared" si="194"/>
        <v>4.9561872893079819</v>
      </c>
      <c r="BD118" s="13">
        <f t="shared" si="194"/>
        <v>4.692364205145978</v>
      </c>
      <c r="BE118" s="13">
        <f t="shared" si="194"/>
        <v>5.0237117074189266</v>
      </c>
      <c r="BF118" s="13">
        <f t="shared" si="194"/>
        <v>5.2882555524437311</v>
      </c>
      <c r="BG118" s="13">
        <f t="shared" si="194"/>
        <v>4.9604839300293122</v>
      </c>
      <c r="BH118" s="13">
        <f t="shared" si="194"/>
        <v>5.2060446086972805</v>
      </c>
      <c r="BI118" s="100">
        <f t="shared" si="194"/>
        <v>5.4700554273925288</v>
      </c>
      <c r="BJ118" s="13">
        <f t="shared" si="194"/>
        <v>2.2873673780315573</v>
      </c>
      <c r="BK118" s="13">
        <f t="shared" si="194"/>
        <v>2.2562113108551922</v>
      </c>
      <c r="BL118" s="13">
        <f t="shared" si="194"/>
        <v>5.396624866763716</v>
      </c>
      <c r="BM118" s="13">
        <f t="shared" si="194"/>
        <v>5.1324460354963808</v>
      </c>
      <c r="BN118" s="13">
        <f t="shared" si="194"/>
        <v>5.2889438942734674</v>
      </c>
      <c r="BO118" s="13">
        <f t="shared" si="194"/>
        <v>5.4310701024953678</v>
      </c>
      <c r="BP118" s="13">
        <f t="shared" si="194"/>
        <v>5.190848476105951</v>
      </c>
      <c r="BQ118" s="13">
        <f t="shared" si="194"/>
        <v>5.5553174602902837</v>
      </c>
      <c r="BR118" s="13">
        <f t="shared" si="194"/>
        <v>5.8872506939209854</v>
      </c>
      <c r="BS118" s="13">
        <f t="shared" si="194"/>
        <v>5.5222659408045889</v>
      </c>
      <c r="BT118" s="13">
        <f t="shared" si="194"/>
        <v>5.7951907772521398</v>
      </c>
      <c r="BU118" s="100">
        <f t="shared" si="194"/>
        <v>6.0807050208122719</v>
      </c>
      <c r="BV118" s="13">
        <f t="shared" si="194"/>
        <v>2.6025228596733179</v>
      </c>
      <c r="BW118" s="13">
        <f t="shared" si="194"/>
        <v>2.5665523403087649</v>
      </c>
      <c r="BX118" s="13">
        <f t="shared" si="194"/>
        <v>6.1307132328284606</v>
      </c>
      <c r="BY118" s="13">
        <f t="shared" si="194"/>
        <v>5.8281033169319398</v>
      </c>
      <c r="BZ118" s="13">
        <f t="shared" si="194"/>
        <v>6.0015034297272152</v>
      </c>
      <c r="CA118" s="13">
        <f t="shared" si="194"/>
        <v>6.192265883347595</v>
      </c>
      <c r="CB118" s="13">
        <f t="shared" si="194"/>
        <v>5.9191594949043029</v>
      </c>
      <c r="CC118" s="13">
        <f t="shared" si="194"/>
        <v>6.3937693076489772</v>
      </c>
      <c r="CD118" s="13">
        <f t="shared" si="194"/>
        <v>6.7764842213712395</v>
      </c>
      <c r="CE118" s="13">
        <f t="shared" si="194"/>
        <v>6.3570594916145362</v>
      </c>
      <c r="CF118" s="13">
        <f t="shared" si="194"/>
        <v>6.7029502794736384</v>
      </c>
      <c r="CG118" s="100">
        <f t="shared" si="194"/>
        <v>7.0346002452605605</v>
      </c>
      <c r="CH118" s="13">
        <f t="shared" si="194"/>
        <v>2.9359648832011414</v>
      </c>
      <c r="CI118" s="13">
        <f t="shared" si="194"/>
        <v>2.8954397685003008</v>
      </c>
      <c r="CJ118" s="13">
        <f t="shared" si="194"/>
        <v>6.9125928845640807</v>
      </c>
      <c r="CK118" s="13">
        <f t="shared" si="194"/>
        <v>6.5734107478195902</v>
      </c>
      <c r="CL118" s="13">
        <f t="shared" ref="CL118:CS118" si="195">IFERROR(CL26/CL37,"")</f>
        <v>6.7681673560321443</v>
      </c>
      <c r="CM118" s="13">
        <f t="shared" si="195"/>
        <v>6.9850929186352886</v>
      </c>
      <c r="CN118" s="13">
        <f t="shared" si="195"/>
        <v>6.676327932029599</v>
      </c>
      <c r="CO118" s="13">
        <f t="shared" si="195"/>
        <v>7.2123557322682394</v>
      </c>
      <c r="CP118" s="13">
        <f t="shared" si="195"/>
        <v>7.6460383458005463</v>
      </c>
      <c r="CQ118" s="13">
        <f t="shared" si="195"/>
        <v>7.2417779341818243</v>
      </c>
      <c r="CR118" s="13">
        <f t="shared" si="195"/>
        <v>7.7144438020567652</v>
      </c>
      <c r="CS118" s="100">
        <f t="shared" si="195"/>
        <v>8.0982176508006667</v>
      </c>
    </row>
    <row r="119" spans="1:97" s="15" customFormat="1" x14ac:dyDescent="0.25">
      <c r="A119" s="15" t="s">
        <v>1</v>
      </c>
      <c r="B119" s="119">
        <f t="shared" ref="B119:Y119" si="196">IFERROR(B27/B38,"")</f>
        <v>2.4917683923705725</v>
      </c>
      <c r="C119" s="13">
        <f t="shared" si="196"/>
        <v>2.775983981693364</v>
      </c>
      <c r="D119" s="13">
        <f t="shared" si="196"/>
        <v>2.7323120229007634</v>
      </c>
      <c r="E119" s="13">
        <f t="shared" si="196"/>
        <v>5.6291971476510065</v>
      </c>
      <c r="F119" s="13">
        <f t="shared" si="196"/>
        <v>4.6382645985401467</v>
      </c>
      <c r="G119" s="13">
        <f t="shared" si="196"/>
        <v>9.7116809872029251</v>
      </c>
      <c r="H119" s="13">
        <f t="shared" si="196"/>
        <v>7.995245210727969</v>
      </c>
      <c r="I119" s="13">
        <f t="shared" si="196"/>
        <v>4.0921097122302159</v>
      </c>
      <c r="J119" s="13">
        <f t="shared" si="196"/>
        <v>10.872750489236791</v>
      </c>
      <c r="K119" s="13">
        <f t="shared" si="196"/>
        <v>7.7884254966887418</v>
      </c>
      <c r="L119" s="13">
        <f t="shared" si="196"/>
        <v>11.215763713080184</v>
      </c>
      <c r="M119" s="100">
        <f t="shared" si="196"/>
        <v>12.223746164574631</v>
      </c>
      <c r="N119" s="279">
        <f t="shared" si="196"/>
        <v>2.0286574654956087</v>
      </c>
      <c r="O119" s="279">
        <f t="shared" si="196"/>
        <v>2.366229977116705</v>
      </c>
      <c r="P119" s="279">
        <f t="shared" si="196"/>
        <v>5.2971885593220343</v>
      </c>
      <c r="Q119" s="279">
        <f t="shared" si="196"/>
        <v>3.1862116451016633</v>
      </c>
      <c r="R119" s="279">
        <f t="shared" si="196"/>
        <v>4.5256977648202135</v>
      </c>
      <c r="S119" s="279">
        <f t="shared" si="196"/>
        <v>4.857896006655575</v>
      </c>
      <c r="T119" s="279">
        <f t="shared" si="196"/>
        <v>3.4272176422093983</v>
      </c>
      <c r="U119" s="279">
        <f t="shared" si="196"/>
        <v>3.3552282708142727</v>
      </c>
      <c r="V119" s="13">
        <f t="shared" si="196"/>
        <v>4.6872405677198499</v>
      </c>
      <c r="W119" s="13">
        <f t="shared" si="196"/>
        <v>4.0114974916387967</v>
      </c>
      <c r="X119" s="13">
        <f t="shared" si="196"/>
        <v>4.8372819122720552</v>
      </c>
      <c r="Y119" s="100">
        <f t="shared" si="196"/>
        <v>5.9564776144690583</v>
      </c>
      <c r="Z119" s="13">
        <f t="shared" ref="Z119:CK119" si="197">IFERROR(Z27/Z38,"")</f>
        <v>1.7920683888624609</v>
      </c>
      <c r="AA119" s="13">
        <f t="shared" si="197"/>
        <v>1.9658297067495976</v>
      </c>
      <c r="AB119" s="13">
        <f t="shared" si="197"/>
        <v>4.2273825049153668</v>
      </c>
      <c r="AC119" s="13">
        <f t="shared" si="197"/>
        <v>3.9842174599803504</v>
      </c>
      <c r="AD119" s="13">
        <f t="shared" si="197"/>
        <v>4.2875226237536319</v>
      </c>
      <c r="AE119" s="13">
        <f t="shared" si="197"/>
        <v>4.442404839647085</v>
      </c>
      <c r="AF119" s="13">
        <f t="shared" si="197"/>
        <v>4.1433625569571895</v>
      </c>
      <c r="AG119" s="13">
        <f t="shared" si="197"/>
        <v>4.4172451156293677</v>
      </c>
      <c r="AH119" s="13">
        <f t="shared" si="197"/>
        <v>4.6290738861471912</v>
      </c>
      <c r="AI119" s="13">
        <f t="shared" si="197"/>
        <v>4.313851200492123</v>
      </c>
      <c r="AJ119" s="13">
        <f t="shared" si="197"/>
        <v>4.5506861285085414</v>
      </c>
      <c r="AK119" s="100">
        <f t="shared" si="197"/>
        <v>4.7612797690394615</v>
      </c>
      <c r="AL119" s="13">
        <f t="shared" si="197"/>
        <v>2.1223594330158231</v>
      </c>
      <c r="AM119" s="13">
        <f t="shared" si="197"/>
        <v>2.2919247329305796</v>
      </c>
      <c r="AN119" s="13">
        <f t="shared" si="197"/>
        <v>4.5204857818804003</v>
      </c>
      <c r="AO119" s="13">
        <f t="shared" si="197"/>
        <v>4.3071119742595796</v>
      </c>
      <c r="AP119" s="13">
        <f t="shared" si="197"/>
        <v>4.6133496102552423</v>
      </c>
      <c r="AQ119" s="13">
        <f t="shared" si="197"/>
        <v>4.7796406931504416</v>
      </c>
      <c r="AR119" s="13">
        <f t="shared" si="197"/>
        <v>4.5233050676340598</v>
      </c>
      <c r="AS119" s="13">
        <f t="shared" si="197"/>
        <v>4.8452791579544323</v>
      </c>
      <c r="AT119" s="13">
        <f t="shared" si="197"/>
        <v>5.0767260224735864</v>
      </c>
      <c r="AU119" s="13">
        <f t="shared" si="197"/>
        <v>4.7592134503207744</v>
      </c>
      <c r="AV119" s="13">
        <f t="shared" si="197"/>
        <v>5.0194843186473275</v>
      </c>
      <c r="AW119" s="100">
        <f t="shared" si="197"/>
        <v>5.2534091163465231</v>
      </c>
      <c r="AX119" s="13">
        <f t="shared" si="197"/>
        <v>2.4064313543976783</v>
      </c>
      <c r="AY119" s="13">
        <f t="shared" si="197"/>
        <v>2.5910095802456543</v>
      </c>
      <c r="AZ119" s="13">
        <f t="shared" si="197"/>
        <v>5.3328962025458173</v>
      </c>
      <c r="BA119" s="13">
        <f t="shared" si="197"/>
        <v>4.987478070419594</v>
      </c>
      <c r="BB119" s="13">
        <f t="shared" si="197"/>
        <v>5.3138210991109602</v>
      </c>
      <c r="BC119" s="13">
        <f t="shared" si="197"/>
        <v>5.5060275244290002</v>
      </c>
      <c r="BD119" s="13">
        <f t="shared" si="197"/>
        <v>5.2119220041534158</v>
      </c>
      <c r="BE119" s="13">
        <f t="shared" si="197"/>
        <v>5.5815894635505554</v>
      </c>
      <c r="BF119" s="13">
        <f t="shared" si="197"/>
        <v>5.846513303512916</v>
      </c>
      <c r="BG119" s="13">
        <f t="shared" si="197"/>
        <v>5.482196274943508</v>
      </c>
      <c r="BH119" s="13">
        <f t="shared" si="197"/>
        <v>5.781713775517388</v>
      </c>
      <c r="BI119" s="100">
        <f t="shared" si="197"/>
        <v>6.0559443585866664</v>
      </c>
      <c r="BJ119" s="13">
        <f t="shared" si="197"/>
        <v>2.6159668335899418</v>
      </c>
      <c r="BK119" s="13">
        <f t="shared" si="197"/>
        <v>2.815848912557894</v>
      </c>
      <c r="BL119" s="13">
        <f t="shared" si="197"/>
        <v>5.7928114070030468</v>
      </c>
      <c r="BM119" s="13">
        <f t="shared" si="197"/>
        <v>5.4699958179495267</v>
      </c>
      <c r="BN119" s="13">
        <f t="shared" si="197"/>
        <v>5.8276868512880231</v>
      </c>
      <c r="BO119" s="13">
        <f t="shared" si="197"/>
        <v>6.0395442754194564</v>
      </c>
      <c r="BP119" s="13">
        <f t="shared" si="197"/>
        <v>5.7720133659258241</v>
      </c>
      <c r="BQ119" s="13">
        <f t="shared" si="197"/>
        <v>6.1820754712036816</v>
      </c>
      <c r="BR119" s="13">
        <f t="shared" si="197"/>
        <v>6.5359758296666879</v>
      </c>
      <c r="BS119" s="13">
        <f t="shared" si="197"/>
        <v>6.1257852470635354</v>
      </c>
      <c r="BT119" s="13">
        <f t="shared" si="197"/>
        <v>6.4609209616861776</v>
      </c>
      <c r="BU119" s="100">
        <f t="shared" si="197"/>
        <v>6.7628806730602218</v>
      </c>
      <c r="BV119" s="13">
        <f t="shared" si="197"/>
        <v>3.0121553853710452</v>
      </c>
      <c r="BW119" s="13">
        <f t="shared" si="197"/>
        <v>3.2315819730844804</v>
      </c>
      <c r="BX119" s="13">
        <f t="shared" si="197"/>
        <v>6.6375245875755526</v>
      </c>
      <c r="BY119" s="13">
        <f t="shared" si="197"/>
        <v>6.2619731099251172</v>
      </c>
      <c r="BZ119" s="13">
        <f t="shared" si="197"/>
        <v>6.6694664702739166</v>
      </c>
      <c r="CA119" s="13">
        <f t="shared" si="197"/>
        <v>6.9071414982677011</v>
      </c>
      <c r="CB119" s="13">
        <f t="shared" si="197"/>
        <v>6.6043055605569965</v>
      </c>
      <c r="CC119" s="13">
        <f t="shared" si="197"/>
        <v>7.1456092755013296</v>
      </c>
      <c r="CD119" s="13">
        <f t="shared" si="197"/>
        <v>7.5512388955696128</v>
      </c>
      <c r="CE119" s="13">
        <f t="shared" si="197"/>
        <v>7.0789434473662327</v>
      </c>
      <c r="CF119" s="13">
        <f t="shared" si="197"/>
        <v>7.5057018569954099</v>
      </c>
      <c r="CG119" s="100">
        <f t="shared" si="197"/>
        <v>7.8547570308467156</v>
      </c>
      <c r="CH119" s="13">
        <f t="shared" si="197"/>
        <v>3.4207995080983129</v>
      </c>
      <c r="CI119" s="13">
        <f t="shared" si="197"/>
        <v>3.6659073077906532</v>
      </c>
      <c r="CJ119" s="13">
        <f t="shared" si="197"/>
        <v>7.525832085286754</v>
      </c>
      <c r="CK119" s="13">
        <f t="shared" si="197"/>
        <v>7.0980981429352701</v>
      </c>
      <c r="CL119" s="13">
        <f t="shared" ref="CL119:CS119" si="198">IFERROR(CL27/CL38,"")</f>
        <v>7.559227108577681</v>
      </c>
      <c r="CM119" s="13">
        <f t="shared" si="198"/>
        <v>7.8270179214498405</v>
      </c>
      <c r="CN119" s="13">
        <f t="shared" si="198"/>
        <v>7.4848857938428797</v>
      </c>
      <c r="CO119" s="13">
        <f t="shared" si="198"/>
        <v>8.0972986137802554</v>
      </c>
      <c r="CP119" s="13">
        <f t="shared" si="198"/>
        <v>8.5554700231258618</v>
      </c>
      <c r="CQ119" s="13">
        <f t="shared" si="198"/>
        <v>8.1044424515631537</v>
      </c>
      <c r="CR119" s="13">
        <f t="shared" si="198"/>
        <v>8.6751015324160363</v>
      </c>
      <c r="CS119" s="100">
        <f t="shared" si="198"/>
        <v>9.0776978716989944</v>
      </c>
    </row>
    <row r="120" spans="1:97" s="15" customFormat="1" x14ac:dyDescent="0.25">
      <c r="A120" s="15" t="s">
        <v>2</v>
      </c>
      <c r="B120" s="119">
        <f t="shared" ref="B120:Y120" si="199">IFERROR(B28/B39,"")</f>
        <v>2.2862222222222224</v>
      </c>
      <c r="C120" s="13">
        <f t="shared" si="199"/>
        <v>2.2852619047619047</v>
      </c>
      <c r="D120" s="13">
        <f t="shared" si="199"/>
        <v>3.9076886227544909</v>
      </c>
      <c r="E120" s="13">
        <f t="shared" si="199"/>
        <v>2.6221686746987953</v>
      </c>
      <c r="F120" s="13">
        <f t="shared" si="199"/>
        <v>2.5325880829015541</v>
      </c>
      <c r="G120" s="13">
        <f t="shared" si="199"/>
        <v>4.7397860169491528</v>
      </c>
      <c r="H120" s="13">
        <f t="shared" si="199"/>
        <v>4.458456521739131</v>
      </c>
      <c r="I120" s="13">
        <f t="shared" si="199"/>
        <v>4.4713265306122443</v>
      </c>
      <c r="J120" s="13">
        <f t="shared" si="199"/>
        <v>18.26362142857143</v>
      </c>
      <c r="K120" s="13">
        <f t="shared" si="199"/>
        <v>-2.471767857142857</v>
      </c>
      <c r="L120" s="13">
        <f t="shared" si="199"/>
        <v>13.694596036585367</v>
      </c>
      <c r="M120" s="100">
        <f t="shared" si="199"/>
        <v>17.204685233160596</v>
      </c>
      <c r="N120" s="279">
        <f t="shared" si="199"/>
        <v>3.0091796536796536</v>
      </c>
      <c r="O120" s="279">
        <f t="shared" si="199"/>
        <v>4.1886194029850747</v>
      </c>
      <c r="P120" s="279">
        <f t="shared" si="199"/>
        <v>6.0012828467153287</v>
      </c>
      <c r="Q120" s="279">
        <f t="shared" si="199"/>
        <v>2.6151254019292605</v>
      </c>
      <c r="R120" s="279">
        <f t="shared" si="199"/>
        <v>3.6025524193548386</v>
      </c>
      <c r="S120" s="279">
        <f t="shared" si="199"/>
        <v>5.3731446015424158</v>
      </c>
      <c r="T120" s="279">
        <f t="shared" si="199"/>
        <v>2.8079579439252336</v>
      </c>
      <c r="U120" s="279">
        <f t="shared" si="199"/>
        <v>3.7741222104144532</v>
      </c>
      <c r="V120" s="13">
        <f t="shared" si="199"/>
        <v>4.8110448278851985</v>
      </c>
      <c r="W120" s="13">
        <f t="shared" si="199"/>
        <v>4.242990410924306</v>
      </c>
      <c r="X120" s="13">
        <f t="shared" si="199"/>
        <v>5.1918105521240987</v>
      </c>
      <c r="Y120" s="100">
        <f t="shared" si="199"/>
        <v>6.4257322105732779</v>
      </c>
      <c r="Z120" s="13">
        <f t="shared" ref="Z120:CK120" si="200">IFERROR(Z28/Z39,"")</f>
        <v>2.4199286654643957</v>
      </c>
      <c r="AA120" s="13">
        <f t="shared" si="200"/>
        <v>2.1942814875003274</v>
      </c>
      <c r="AB120" s="13">
        <f t="shared" si="200"/>
        <v>5.0190372284851383</v>
      </c>
      <c r="AC120" s="13">
        <f t="shared" si="200"/>
        <v>4.7920268081554527</v>
      </c>
      <c r="AD120" s="13">
        <f t="shared" si="200"/>
        <v>5.3610621741884756</v>
      </c>
      <c r="AE120" s="13">
        <f t="shared" si="200"/>
        <v>5.6250585416580181</v>
      </c>
      <c r="AF120" s="13">
        <f t="shared" si="200"/>
        <v>5.2231392127824225</v>
      </c>
      <c r="AG120" s="13">
        <f t="shared" si="200"/>
        <v>5.5864216403246116</v>
      </c>
      <c r="AH120" s="13">
        <f t="shared" si="200"/>
        <v>5.8888549620643671</v>
      </c>
      <c r="AI120" s="13">
        <f t="shared" si="200"/>
        <v>5.4421980110393759</v>
      </c>
      <c r="AJ120" s="13">
        <f t="shared" si="200"/>
        <v>5.7524356590470251</v>
      </c>
      <c r="AK120" s="100">
        <f t="shared" si="200"/>
        <v>6.0502563833741574</v>
      </c>
      <c r="AL120" s="13">
        <f t="shared" si="200"/>
        <v>3.038435314723495</v>
      </c>
      <c r="AM120" s="13">
        <f t="shared" si="200"/>
        <v>2.6780767902090972</v>
      </c>
      <c r="AN120" s="13">
        <f t="shared" si="200"/>
        <v>5.3349914673843237</v>
      </c>
      <c r="AO120" s="13">
        <f t="shared" si="200"/>
        <v>5.1507280166918568</v>
      </c>
      <c r="AP120" s="13">
        <f t="shared" si="200"/>
        <v>5.73690636392661</v>
      </c>
      <c r="AQ120" s="13">
        <f t="shared" si="200"/>
        <v>5.9830219161289229</v>
      </c>
      <c r="AR120" s="13">
        <f t="shared" si="200"/>
        <v>5.6307684899429677</v>
      </c>
      <c r="AS120" s="13">
        <f t="shared" si="200"/>
        <v>6.0314859973757109</v>
      </c>
      <c r="AT120" s="13">
        <f t="shared" si="200"/>
        <v>6.3344642357555712</v>
      </c>
      <c r="AU120" s="13">
        <f t="shared" si="200"/>
        <v>5.9205816338216923</v>
      </c>
      <c r="AV120" s="13">
        <f t="shared" si="200"/>
        <v>6.2691243653624298</v>
      </c>
      <c r="AW120" s="100">
        <f t="shared" si="200"/>
        <v>6.5845721110111644</v>
      </c>
      <c r="AX120" s="13">
        <f t="shared" si="200"/>
        <v>3.3930172327325963</v>
      </c>
      <c r="AY120" s="13">
        <f t="shared" si="200"/>
        <v>3.0230191800850954</v>
      </c>
      <c r="AZ120" s="13">
        <f t="shared" si="200"/>
        <v>6.280148048705672</v>
      </c>
      <c r="BA120" s="13">
        <f t="shared" si="200"/>
        <v>5.9646960246738407</v>
      </c>
      <c r="BB120" s="13">
        <f t="shared" si="200"/>
        <v>6.5987132713912784</v>
      </c>
      <c r="BC120" s="13">
        <f t="shared" si="200"/>
        <v>6.8536035996915219</v>
      </c>
      <c r="BD120" s="13">
        <f t="shared" si="200"/>
        <v>6.4466738668403485</v>
      </c>
      <c r="BE120" s="13">
        <f t="shared" si="200"/>
        <v>6.9046013079022099</v>
      </c>
      <c r="BF120" s="13">
        <f t="shared" si="200"/>
        <v>7.2297921716963742</v>
      </c>
      <c r="BG120" s="13">
        <f t="shared" si="200"/>
        <v>6.7507332471578962</v>
      </c>
      <c r="BH120" s="13">
        <f t="shared" si="200"/>
        <v>7.15473397565132</v>
      </c>
      <c r="BI120" s="100">
        <f t="shared" si="200"/>
        <v>7.4931568471494163</v>
      </c>
      <c r="BJ120" s="13">
        <f t="shared" si="200"/>
        <v>3.6724920647341253</v>
      </c>
      <c r="BK120" s="13">
        <f t="shared" si="200"/>
        <v>3.2955607035397496</v>
      </c>
      <c r="BL120" s="13">
        <f t="shared" si="200"/>
        <v>6.8177995149913437</v>
      </c>
      <c r="BM120" s="13">
        <f t="shared" si="200"/>
        <v>6.5238046065129316</v>
      </c>
      <c r="BN120" s="13">
        <f t="shared" si="200"/>
        <v>7.2273679568220404</v>
      </c>
      <c r="BO120" s="13">
        <f t="shared" si="200"/>
        <v>7.5308990569102416</v>
      </c>
      <c r="BP120" s="13">
        <f t="shared" si="200"/>
        <v>7.1736127219331598</v>
      </c>
      <c r="BQ120" s="13">
        <f t="shared" si="200"/>
        <v>7.6801817626499442</v>
      </c>
      <c r="BR120" s="13">
        <f t="shared" si="200"/>
        <v>8.1152479652215881</v>
      </c>
      <c r="BS120" s="13">
        <f t="shared" si="200"/>
        <v>7.5880460352292545</v>
      </c>
      <c r="BT120" s="13">
        <f t="shared" si="200"/>
        <v>8.0339736749420112</v>
      </c>
      <c r="BU120" s="100">
        <f t="shared" si="200"/>
        <v>8.4300251575414435</v>
      </c>
      <c r="BV120" s="13">
        <f t="shared" si="200"/>
        <v>4.1951133752532792</v>
      </c>
      <c r="BW120" s="13">
        <f t="shared" si="200"/>
        <v>3.7465478601966269</v>
      </c>
      <c r="BX120" s="13">
        <f t="shared" si="200"/>
        <v>7.7723905812211527</v>
      </c>
      <c r="BY120" s="13">
        <f t="shared" si="200"/>
        <v>7.4421531658208409</v>
      </c>
      <c r="BZ120" s="13">
        <f t="shared" si="200"/>
        <v>8.2368078032416658</v>
      </c>
      <c r="CA120" s="13">
        <f t="shared" si="200"/>
        <v>8.576114092158118</v>
      </c>
      <c r="CB120" s="13">
        <f t="shared" si="200"/>
        <v>8.1643498817314075</v>
      </c>
      <c r="CC120" s="13">
        <f t="shared" si="200"/>
        <v>8.849693636882618</v>
      </c>
      <c r="CD120" s="13">
        <f t="shared" si="200"/>
        <v>9.3540880289697288</v>
      </c>
      <c r="CE120" s="13">
        <f t="shared" si="200"/>
        <v>8.7469579887658018</v>
      </c>
      <c r="CF120" s="13">
        <f t="shared" si="200"/>
        <v>9.3191217247295182</v>
      </c>
      <c r="CG120" s="100">
        <f t="shared" si="200"/>
        <v>9.7863309799090104</v>
      </c>
      <c r="CH120" s="13">
        <f t="shared" si="200"/>
        <v>4.7466757524201366</v>
      </c>
      <c r="CI120" s="13">
        <f t="shared" si="200"/>
        <v>4.2323205744381331</v>
      </c>
      <c r="CJ120" s="13">
        <f t="shared" si="200"/>
        <v>8.7889340956500845</v>
      </c>
      <c r="CK120" s="13">
        <f t="shared" si="200"/>
        <v>8.4209867585191418</v>
      </c>
      <c r="CL120" s="13">
        <f t="shared" ref="CL120:CS120" si="201">IFERROR(CL28/CL39,"")</f>
        <v>9.3254536752399737</v>
      </c>
      <c r="CM120" s="13">
        <f t="shared" si="201"/>
        <v>9.712471947745561</v>
      </c>
      <c r="CN120" s="13">
        <f t="shared" si="201"/>
        <v>9.2406891882097018</v>
      </c>
      <c r="CO120" s="13">
        <f t="shared" si="201"/>
        <v>10.016701461342912</v>
      </c>
      <c r="CP120" s="13">
        <f t="shared" si="201"/>
        <v>10.589004183036543</v>
      </c>
      <c r="CQ120" s="13">
        <f t="shared" si="201"/>
        <v>10.026132650676239</v>
      </c>
      <c r="CR120" s="13">
        <f t="shared" si="201"/>
        <v>10.75866590009859</v>
      </c>
      <c r="CS120" s="100">
        <f t="shared" si="201"/>
        <v>11.300017578079721</v>
      </c>
    </row>
    <row r="121" spans="1:97" s="16" customFormat="1" x14ac:dyDescent="0.25">
      <c r="A121" s="16" t="s">
        <v>3</v>
      </c>
      <c r="B121" s="120">
        <f t="shared" ref="B121:Y121" si="202">IFERROR(B29/B40,"")</f>
        <v>4.1737335737179482</v>
      </c>
      <c r="C121" s="14">
        <f t="shared" si="202"/>
        <v>3.4992293116782669</v>
      </c>
      <c r="D121" s="14">
        <f t="shared" si="202"/>
        <v>6.7749793226381456</v>
      </c>
      <c r="E121" s="14">
        <f t="shared" si="202"/>
        <v>7.6088305138844543</v>
      </c>
      <c r="F121" s="14">
        <f t="shared" si="202"/>
        <v>6.1018565331582408</v>
      </c>
      <c r="G121" s="14">
        <f t="shared" si="202"/>
        <v>8.8054843598839057</v>
      </c>
      <c r="H121" s="14">
        <f t="shared" si="202"/>
        <v>9.3378234729772931</v>
      </c>
      <c r="I121" s="14">
        <f t="shared" si="202"/>
        <v>5.0694998491704375</v>
      </c>
      <c r="J121" s="14">
        <f t="shared" si="202"/>
        <v>11.232862467494941</v>
      </c>
      <c r="K121" s="14">
        <f t="shared" si="202"/>
        <v>7.0545446575342448</v>
      </c>
      <c r="L121" s="14">
        <f t="shared" si="202"/>
        <v>10.684520750000011</v>
      </c>
      <c r="M121" s="101">
        <f t="shared" si="202"/>
        <v>14.175362885596305</v>
      </c>
      <c r="N121" s="292">
        <f t="shared" si="202"/>
        <v>3.0890964870067368</v>
      </c>
      <c r="O121" s="292">
        <f t="shared" si="202"/>
        <v>3.3866026555200324</v>
      </c>
      <c r="P121" s="292">
        <f t="shared" si="202"/>
        <v>7.902229773462782</v>
      </c>
      <c r="Q121" s="292">
        <f t="shared" si="202"/>
        <v>6.847292563817982</v>
      </c>
      <c r="R121" s="292">
        <f t="shared" si="202"/>
        <v>5.7106695740365101</v>
      </c>
      <c r="S121" s="292">
        <f t="shared" si="202"/>
        <v>7.2470905653892546</v>
      </c>
      <c r="T121" s="292">
        <f t="shared" si="202"/>
        <v>4.7376887134964507</v>
      </c>
      <c r="U121" s="292">
        <f t="shared" si="202"/>
        <v>4.5704190817790575</v>
      </c>
      <c r="V121" s="14">
        <f t="shared" si="202"/>
        <v>7.080414621231756</v>
      </c>
      <c r="W121" s="14">
        <f t="shared" si="202"/>
        <v>5.9991622918100633</v>
      </c>
      <c r="X121" s="14">
        <f t="shared" si="202"/>
        <v>6.7291313359196216</v>
      </c>
      <c r="Y121" s="101">
        <f t="shared" si="202"/>
        <v>7.8405005293610062</v>
      </c>
      <c r="Z121" s="14">
        <f t="shared" ref="Z121:CK121" si="203">IFERROR(Z29/Z40,"")</f>
        <v>2.1219352177580371</v>
      </c>
      <c r="AA121" s="14">
        <f t="shared" si="203"/>
        <v>2.1370877620676363</v>
      </c>
      <c r="AB121" s="14">
        <f t="shared" si="203"/>
        <v>4.9311954456069884</v>
      </c>
      <c r="AC121" s="14">
        <f t="shared" si="203"/>
        <v>4.7800316248487347</v>
      </c>
      <c r="AD121" s="14">
        <f t="shared" si="203"/>
        <v>5.3776088548757341</v>
      </c>
      <c r="AE121" s="14">
        <f t="shared" si="203"/>
        <v>5.6330897664816524</v>
      </c>
      <c r="AF121" s="14">
        <f t="shared" si="203"/>
        <v>5.1613450970519068</v>
      </c>
      <c r="AG121" s="14">
        <f t="shared" si="203"/>
        <v>5.5264878907144164</v>
      </c>
      <c r="AH121" s="14">
        <f t="shared" si="203"/>
        <v>5.7834078972486305</v>
      </c>
      <c r="AI121" s="14">
        <f t="shared" si="203"/>
        <v>5.3397319620357333</v>
      </c>
      <c r="AJ121" s="14">
        <f t="shared" si="203"/>
        <v>5.6623405857749924</v>
      </c>
      <c r="AK121" s="101">
        <f t="shared" si="203"/>
        <v>5.9224801366885904</v>
      </c>
      <c r="AL121" s="14">
        <f t="shared" si="203"/>
        <v>2.5226996782111093</v>
      </c>
      <c r="AM121" s="14">
        <f t="shared" si="203"/>
        <v>2.5022656582175506</v>
      </c>
      <c r="AN121" s="14">
        <f t="shared" si="203"/>
        <v>5.3018089346223682</v>
      </c>
      <c r="AO121" s="14">
        <f t="shared" si="203"/>
        <v>5.1790004043689768</v>
      </c>
      <c r="AP121" s="14">
        <f t="shared" si="203"/>
        <v>5.7809169169181729</v>
      </c>
      <c r="AQ121" s="14">
        <f t="shared" si="203"/>
        <v>5.9774749199453145</v>
      </c>
      <c r="AR121" s="14">
        <f t="shared" si="203"/>
        <v>5.6070013188101289</v>
      </c>
      <c r="AS121" s="14">
        <f t="shared" si="203"/>
        <v>6.0175482864159395</v>
      </c>
      <c r="AT121" s="14">
        <f t="shared" si="203"/>
        <v>6.2869596467156708</v>
      </c>
      <c r="AU121" s="14">
        <f t="shared" si="203"/>
        <v>5.8555559706441098</v>
      </c>
      <c r="AV121" s="14">
        <f t="shared" si="203"/>
        <v>6.2068272067818988</v>
      </c>
      <c r="AW121" s="101">
        <f t="shared" si="203"/>
        <v>6.4534909366789446</v>
      </c>
      <c r="AX121" s="14">
        <f t="shared" si="203"/>
        <v>2.8803001943764914</v>
      </c>
      <c r="AY121" s="14">
        <f t="shared" si="203"/>
        <v>2.8549335115303482</v>
      </c>
      <c r="AZ121" s="14">
        <f t="shared" si="203"/>
        <v>6.3146689018787949</v>
      </c>
      <c r="BA121" s="14">
        <f t="shared" si="203"/>
        <v>6.0510705750577323</v>
      </c>
      <c r="BB121" s="14">
        <f t="shared" si="203"/>
        <v>6.6803464165983364</v>
      </c>
      <c r="BC121" s="14">
        <f t="shared" si="203"/>
        <v>6.8600786875420905</v>
      </c>
      <c r="BD121" s="14">
        <f t="shared" si="203"/>
        <v>6.4274108793864366</v>
      </c>
      <c r="BE121" s="14">
        <f t="shared" si="203"/>
        <v>6.8584581424230029</v>
      </c>
      <c r="BF121" s="14">
        <f t="shared" si="203"/>
        <v>7.1614593329242293</v>
      </c>
      <c r="BG121" s="14">
        <f t="shared" si="203"/>
        <v>6.6724654483534609</v>
      </c>
      <c r="BH121" s="14">
        <f t="shared" si="203"/>
        <v>7.0380771675309104</v>
      </c>
      <c r="BI121" s="101">
        <f t="shared" si="203"/>
        <v>7.3502203628538165</v>
      </c>
      <c r="BJ121" s="14">
        <f t="shared" si="203"/>
        <v>3.0843590305678119</v>
      </c>
      <c r="BK121" s="14">
        <f t="shared" si="203"/>
        <v>3.0718038131291658</v>
      </c>
      <c r="BL121" s="14">
        <f t="shared" si="203"/>
        <v>6.7673810945961916</v>
      </c>
      <c r="BM121" s="14">
        <f t="shared" si="203"/>
        <v>6.5654282558451911</v>
      </c>
      <c r="BN121" s="14">
        <f t="shared" si="203"/>
        <v>7.2537817835870131</v>
      </c>
      <c r="BO121" s="14">
        <f t="shared" si="203"/>
        <v>7.4625921926576684</v>
      </c>
      <c r="BP121" s="14">
        <f t="shared" si="203"/>
        <v>7.0798379309365993</v>
      </c>
      <c r="BQ121" s="14">
        <f t="shared" si="203"/>
        <v>7.5659223705818732</v>
      </c>
      <c r="BR121" s="14">
        <f t="shared" si="203"/>
        <v>7.9827365182108201</v>
      </c>
      <c r="BS121" s="14">
        <f t="shared" si="203"/>
        <v>7.4514626903609962</v>
      </c>
      <c r="BT121" s="14">
        <f t="shared" si="203"/>
        <v>7.8643476878368306</v>
      </c>
      <c r="BU121" s="101">
        <f t="shared" si="203"/>
        <v>8.2125618034945873</v>
      </c>
      <c r="BV121" s="14">
        <f t="shared" si="203"/>
        <v>3.5381719883645126</v>
      </c>
      <c r="BW121" s="14">
        <f t="shared" si="203"/>
        <v>3.5175223712986128</v>
      </c>
      <c r="BX121" s="14">
        <f t="shared" si="203"/>
        <v>7.7323630964365933</v>
      </c>
      <c r="BY121" s="14">
        <f t="shared" si="203"/>
        <v>7.5039221959503548</v>
      </c>
      <c r="BZ121" s="14">
        <f t="shared" si="203"/>
        <v>8.3141857469327345</v>
      </c>
      <c r="CA121" s="14">
        <f t="shared" si="203"/>
        <v>8.5476807871354907</v>
      </c>
      <c r="CB121" s="14">
        <f t="shared" si="203"/>
        <v>8.1112721269177488</v>
      </c>
      <c r="CC121" s="14">
        <f t="shared" si="203"/>
        <v>8.7529083239399146</v>
      </c>
      <c r="CD121" s="14">
        <f t="shared" si="203"/>
        <v>9.2287948916140454</v>
      </c>
      <c r="CE121" s="14">
        <f t="shared" si="203"/>
        <v>8.6141038282892524</v>
      </c>
      <c r="CF121" s="14">
        <f t="shared" si="203"/>
        <v>9.1334989763650043</v>
      </c>
      <c r="CG121" s="101">
        <f t="shared" si="203"/>
        <v>9.5433890532573997</v>
      </c>
      <c r="CH121" s="14">
        <f t="shared" si="203"/>
        <v>3.9944651057080374</v>
      </c>
      <c r="CI121" s="14">
        <f t="shared" si="203"/>
        <v>3.9736040806066786</v>
      </c>
      <c r="CJ121" s="14">
        <f t="shared" si="203"/>
        <v>8.7345111978903329</v>
      </c>
      <c r="CK121" s="14">
        <f t="shared" si="203"/>
        <v>8.4780897793761998</v>
      </c>
      <c r="CL121" s="14">
        <f t="shared" ref="CL121:CS121" si="204">IFERROR(CL29/CL40,"")</f>
        <v>9.3894127614188569</v>
      </c>
      <c r="CM121" s="14">
        <f t="shared" si="204"/>
        <v>9.6523675762609802</v>
      </c>
      <c r="CN121" s="14">
        <f t="shared" si="204"/>
        <v>9.1577359083988554</v>
      </c>
      <c r="CO121" s="14">
        <f t="shared" si="204"/>
        <v>9.8823940562298596</v>
      </c>
      <c r="CP121" s="14">
        <f t="shared" si="204"/>
        <v>10.421892887157675</v>
      </c>
      <c r="CQ121" s="14">
        <f t="shared" si="204"/>
        <v>9.8315685690469312</v>
      </c>
      <c r="CR121" s="14">
        <f t="shared" si="204"/>
        <v>10.522893992550168</v>
      </c>
      <c r="CS121" s="101">
        <f t="shared" si="204"/>
        <v>10.997483692365279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Diem Huynh</cp:lastModifiedBy>
  <dcterms:created xsi:type="dcterms:W3CDTF">2016-06-22T02:57:05Z</dcterms:created>
  <dcterms:modified xsi:type="dcterms:W3CDTF">2017-07-13T02:11:44Z</dcterms:modified>
</cp:coreProperties>
</file>