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state="hidden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2" l="1"/>
  <c r="V14" i="2"/>
  <c r="W14" i="2"/>
  <c r="X14" i="2"/>
  <c r="Y14" i="2"/>
  <c r="Z14" i="2"/>
  <c r="S14" i="2"/>
  <c r="T14" i="2"/>
  <c r="R14" i="2"/>
  <c r="Q14" i="2"/>
  <c r="O14" i="2"/>
  <c r="O40" i="2" l="1"/>
  <c r="R7" i="2"/>
  <c r="S7" i="2"/>
  <c r="T7" i="2"/>
  <c r="U7" i="2"/>
  <c r="Q7" i="2"/>
  <c r="P7" i="2"/>
  <c r="Q55" i="2" l="1"/>
  <c r="O29" i="2" l="1"/>
  <c r="R77" i="2"/>
  <c r="U9" i="2" l="1"/>
  <c r="V5" i="7" l="1"/>
  <c r="AX87" i="3" l="1"/>
  <c r="AW87" i="3"/>
  <c r="AU87" i="3"/>
  <c r="AT87" i="3"/>
  <c r="AX86" i="3"/>
  <c r="AW86" i="3"/>
  <c r="AU86" i="3"/>
  <c r="AT86" i="3"/>
  <c r="AX85" i="3"/>
  <c r="AW85" i="3"/>
  <c r="AU85" i="3"/>
  <c r="AT85" i="3"/>
  <c r="AX84" i="3"/>
  <c r="AW84" i="3"/>
  <c r="AU84" i="3"/>
  <c r="AT84" i="3"/>
  <c r="AX83" i="3"/>
  <c r="AW83" i="3"/>
  <c r="AU83" i="3"/>
  <c r="AT83" i="3"/>
  <c r="AX82" i="3"/>
  <c r="AW82" i="3"/>
  <c r="AU82" i="3"/>
  <c r="AT82" i="3"/>
  <c r="AX81" i="3"/>
  <c r="AW81" i="3"/>
  <c r="AU81" i="3"/>
  <c r="AT81" i="3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X87" i="2"/>
  <c r="AW87" i="2"/>
  <c r="AX86" i="2"/>
  <c r="AW86" i="2"/>
  <c r="AX85" i="2"/>
  <c r="AW85" i="2"/>
  <c r="AX84" i="2"/>
  <c r="AW84" i="2"/>
  <c r="AX83" i="2"/>
  <c r="AW83" i="2"/>
  <c r="AX82" i="2"/>
  <c r="AW82" i="2"/>
  <c r="AX81" i="2"/>
  <c r="AW81" i="2"/>
  <c r="AQ81" i="3"/>
  <c r="AD85" i="3" l="1"/>
  <c r="AJ82" i="3"/>
  <c r="AV82" i="3" s="1"/>
  <c r="AJ83" i="3"/>
  <c r="AV83" i="3" s="1"/>
  <c r="AJ84" i="3"/>
  <c r="AV84" i="3" s="1"/>
  <c r="AJ85" i="3"/>
  <c r="AV85" i="3" s="1"/>
  <c r="AJ86" i="3"/>
  <c r="AV86" i="3" s="1"/>
  <c r="AJ87" i="3"/>
  <c r="AV87" i="3" s="1"/>
  <c r="AJ81" i="3"/>
  <c r="AV81" i="3" s="1"/>
  <c r="AG82" i="3"/>
  <c r="AS82" i="3" s="1"/>
  <c r="AG83" i="3"/>
  <c r="AS83" i="3" s="1"/>
  <c r="AG84" i="3"/>
  <c r="AS84" i="3" s="1"/>
  <c r="AG85" i="3"/>
  <c r="AS85" i="3" s="1"/>
  <c r="AG86" i="3"/>
  <c r="AS86" i="3" s="1"/>
  <c r="AG87" i="3"/>
  <c r="AS87" i="3" s="1"/>
  <c r="AG81" i="3"/>
  <c r="AS81" i="3" s="1"/>
  <c r="AD82" i="3"/>
  <c r="AD83" i="3"/>
  <c r="AD84" i="3"/>
  <c r="AD86" i="3"/>
  <c r="AD87" i="3"/>
  <c r="AD81" i="3"/>
  <c r="AJ82" i="2"/>
  <c r="AV82" i="2" s="1"/>
  <c r="AJ83" i="2"/>
  <c r="AV83" i="2" s="1"/>
  <c r="AJ84" i="2"/>
  <c r="AV84" i="2" s="1"/>
  <c r="AJ85" i="2"/>
  <c r="AV85" i="2" s="1"/>
  <c r="AJ86" i="2"/>
  <c r="AV86" i="2" s="1"/>
  <c r="AJ87" i="2"/>
  <c r="AV87" i="2" s="1"/>
  <c r="AJ81" i="2"/>
  <c r="AV81" i="2" s="1"/>
  <c r="AS82" i="2"/>
  <c r="AS83" i="2"/>
  <c r="AS84" i="2"/>
  <c r="AS85" i="2"/>
  <c r="AS86" i="2"/>
  <c r="AS87" i="2"/>
  <c r="AS81" i="2"/>
  <c r="AC93" i="3"/>
  <c r="AH39" i="2"/>
  <c r="AC39" i="3"/>
  <c r="AD39" i="3"/>
  <c r="AE39" i="3"/>
  <c r="AF39" i="3"/>
  <c r="AG39" i="3"/>
  <c r="AH39" i="3"/>
  <c r="AB39" i="3"/>
  <c r="AA39" i="3"/>
  <c r="Z39" i="3"/>
  <c r="Y39" i="3"/>
  <c r="X39" i="3"/>
  <c r="W39" i="3"/>
  <c r="T103" i="3" l="1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T32" i="11" l="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F6" i="8" l="1"/>
  <c r="G6" i="8" s="1"/>
  <c r="H6" i="8" s="1"/>
  <c r="I6" i="8" s="1"/>
  <c r="AZ65" i="2" l="1"/>
  <c r="BL65" i="2" s="1"/>
  <c r="BX65" i="2" s="1"/>
  <c r="CJ65" i="2" s="1"/>
  <c r="AY65" i="2"/>
  <c r="BK65" i="2" s="1"/>
  <c r="BW65" i="2" s="1"/>
  <c r="CI65" i="2" s="1"/>
  <c r="AZ64" i="2"/>
  <c r="BL64" i="2" s="1"/>
  <c r="BX64" i="2" s="1"/>
  <c r="CJ64" i="2" s="1"/>
  <c r="AY64" i="2"/>
  <c r="BK64" i="2" s="1"/>
  <c r="BW64" i="2" s="1"/>
  <c r="CI64" i="2" s="1"/>
  <c r="AZ63" i="2"/>
  <c r="BL63" i="2" s="1"/>
  <c r="BX63" i="2" s="1"/>
  <c r="CJ63" i="2" s="1"/>
  <c r="AY63" i="2"/>
  <c r="BK63" i="2" s="1"/>
  <c r="BW63" i="2" s="1"/>
  <c r="CI63" i="2" s="1"/>
  <c r="AZ62" i="2"/>
  <c r="BL62" i="2" s="1"/>
  <c r="BX62" i="2" s="1"/>
  <c r="CJ62" i="2" s="1"/>
  <c r="AY62" i="2"/>
  <c r="BK62" i="2" s="1"/>
  <c r="BW62" i="2" s="1"/>
  <c r="CI62" i="2" s="1"/>
  <c r="AZ61" i="2"/>
  <c r="BL61" i="2" s="1"/>
  <c r="BX61" i="2" s="1"/>
  <c r="CJ61" i="2" s="1"/>
  <c r="AY61" i="2"/>
  <c r="BK61" i="2" s="1"/>
  <c r="BW61" i="2" s="1"/>
  <c r="CI61" i="2" s="1"/>
  <c r="AZ60" i="2"/>
  <c r="BL60" i="2" s="1"/>
  <c r="BX60" i="2" s="1"/>
  <c r="CJ60" i="2" s="1"/>
  <c r="AY60" i="2"/>
  <c r="BK60" i="2" s="1"/>
  <c r="BW60" i="2" s="1"/>
  <c r="CI60" i="2" s="1"/>
  <c r="AZ59" i="2"/>
  <c r="BL59" i="2" s="1"/>
  <c r="BX59" i="2" s="1"/>
  <c r="CJ59" i="2" s="1"/>
  <c r="AY59" i="2"/>
  <c r="BK59" i="2" s="1"/>
  <c r="BW59" i="2" s="1"/>
  <c r="CI59" i="2" s="1"/>
  <c r="BA65" i="3"/>
  <c r="BM65" i="3" s="1"/>
  <c r="BY65" i="3" s="1"/>
  <c r="CK65" i="3" s="1"/>
  <c r="BA64" i="3"/>
  <c r="BM64" i="3" s="1"/>
  <c r="BY64" i="3" s="1"/>
  <c r="CK64" i="3" s="1"/>
  <c r="BA63" i="3"/>
  <c r="BM63" i="3" s="1"/>
  <c r="BY63" i="3" s="1"/>
  <c r="CK63" i="3" s="1"/>
  <c r="BA62" i="3"/>
  <c r="BM62" i="3" s="1"/>
  <c r="BY62" i="3" s="1"/>
  <c r="CK62" i="3" s="1"/>
  <c r="BA61" i="3"/>
  <c r="BM61" i="3" s="1"/>
  <c r="BY61" i="3" s="1"/>
  <c r="CK61" i="3" s="1"/>
  <c r="BA60" i="3"/>
  <c r="BM60" i="3" s="1"/>
  <c r="BY60" i="3" s="1"/>
  <c r="CK60" i="3" s="1"/>
  <c r="BA59" i="3"/>
  <c r="BM59" i="3" s="1"/>
  <c r="BY59" i="3" s="1"/>
  <c r="CK59" i="3" s="1"/>
  <c r="BJ87" i="2"/>
  <c r="BI87" i="2"/>
  <c r="BG87" i="2"/>
  <c r="BF87" i="2"/>
  <c r="BJ86" i="2"/>
  <c r="BI86" i="2"/>
  <c r="BG86" i="2"/>
  <c r="BF86" i="2"/>
  <c r="BJ85" i="2"/>
  <c r="BI85" i="2"/>
  <c r="BH85" i="2"/>
  <c r="BG85" i="2"/>
  <c r="BF85" i="2"/>
  <c r="BJ84" i="2"/>
  <c r="BI84" i="2"/>
  <c r="BG84" i="2"/>
  <c r="BF84" i="2"/>
  <c r="BJ83" i="2"/>
  <c r="BI83" i="2"/>
  <c r="BG83" i="2"/>
  <c r="BF83" i="2"/>
  <c r="BJ82" i="2"/>
  <c r="BI82" i="2"/>
  <c r="BG82" i="2"/>
  <c r="BF82" i="2"/>
  <c r="BI81" i="2"/>
  <c r="BG81" i="2"/>
  <c r="BF81" i="2"/>
  <c r="BJ87" i="3"/>
  <c r="BI87" i="3"/>
  <c r="BH87" i="3"/>
  <c r="BG87" i="3"/>
  <c r="BF87" i="3"/>
  <c r="BJ86" i="3"/>
  <c r="BI86" i="3"/>
  <c r="BG86" i="3"/>
  <c r="BF86" i="3"/>
  <c r="BJ85" i="3"/>
  <c r="BI85" i="3"/>
  <c r="BG85" i="3"/>
  <c r="BF85" i="3"/>
  <c r="BJ84" i="3"/>
  <c r="BI84" i="3"/>
  <c r="BG84" i="3"/>
  <c r="BF84" i="3"/>
  <c r="BJ83" i="3"/>
  <c r="BI83" i="3"/>
  <c r="BH83" i="3"/>
  <c r="BG83" i="3"/>
  <c r="BF83" i="3"/>
  <c r="BJ82" i="3"/>
  <c r="BI82" i="3"/>
  <c r="BG82" i="3"/>
  <c r="BF82" i="3"/>
  <c r="BJ81" i="3"/>
  <c r="BI81" i="3"/>
  <c r="BG81" i="3"/>
  <c r="BF81" i="3"/>
  <c r="BC81" i="3"/>
  <c r="AM87" i="2"/>
  <c r="AY87" i="2" s="1"/>
  <c r="AM86" i="2"/>
  <c r="AY86" i="2" s="1"/>
  <c r="AM85" i="2"/>
  <c r="AY85" i="2" s="1"/>
  <c r="AM84" i="2"/>
  <c r="AY84" i="2" s="1"/>
  <c r="AM83" i="2"/>
  <c r="AY83" i="2" s="1"/>
  <c r="AM82" i="2"/>
  <c r="AY82" i="2" s="1"/>
  <c r="AM81" i="2"/>
  <c r="AY81" i="2" s="1"/>
  <c r="AM82" i="3"/>
  <c r="AY82" i="3" s="1"/>
  <c r="AM83" i="3"/>
  <c r="AY83" i="3" s="1"/>
  <c r="AM84" i="3"/>
  <c r="AY84" i="3" s="1"/>
  <c r="AM85" i="3"/>
  <c r="AY85" i="3" s="1"/>
  <c r="AM86" i="3"/>
  <c r="AY86" i="3" s="1"/>
  <c r="AM87" i="3"/>
  <c r="AY87" i="3" s="1"/>
  <c r="AM81" i="3"/>
  <c r="AY81" i="3" s="1"/>
  <c r="AO81" i="3"/>
  <c r="BA81" i="3" s="1"/>
  <c r="BH87" i="2"/>
  <c r="BE87" i="2"/>
  <c r="AR87" i="2"/>
  <c r="BD87" i="2" s="1"/>
  <c r="AQ87" i="2"/>
  <c r="BC87" i="2" s="1"/>
  <c r="AP87" i="2"/>
  <c r="BB87" i="2" s="1"/>
  <c r="AO87" i="2"/>
  <c r="BA87" i="2" s="1"/>
  <c r="AN87" i="2"/>
  <c r="AZ87" i="2" s="1"/>
  <c r="BH86" i="2"/>
  <c r="BE86" i="2"/>
  <c r="AR86" i="2"/>
  <c r="BD86" i="2" s="1"/>
  <c r="AQ86" i="2"/>
  <c r="BC86" i="2" s="1"/>
  <c r="AP86" i="2"/>
  <c r="BB86" i="2" s="1"/>
  <c r="AO86" i="2"/>
  <c r="BA86" i="2" s="1"/>
  <c r="AN86" i="2"/>
  <c r="AZ86" i="2" s="1"/>
  <c r="BE85" i="2"/>
  <c r="AR85" i="2"/>
  <c r="BD85" i="2" s="1"/>
  <c r="AQ85" i="2"/>
  <c r="BC85" i="2" s="1"/>
  <c r="AP85" i="2"/>
  <c r="BB85" i="2" s="1"/>
  <c r="AO85" i="2"/>
  <c r="BA85" i="2" s="1"/>
  <c r="AN85" i="2"/>
  <c r="AZ85" i="2" s="1"/>
  <c r="BH84" i="2"/>
  <c r="BE84" i="2"/>
  <c r="AR84" i="2"/>
  <c r="BD84" i="2" s="1"/>
  <c r="AQ84" i="2"/>
  <c r="BC84" i="2" s="1"/>
  <c r="AP84" i="2"/>
  <c r="BB84" i="2" s="1"/>
  <c r="AO84" i="2"/>
  <c r="BA84" i="2" s="1"/>
  <c r="AN84" i="2"/>
  <c r="AZ84" i="2" s="1"/>
  <c r="BH83" i="2"/>
  <c r="BE83" i="2"/>
  <c r="AR83" i="2"/>
  <c r="BD83" i="2" s="1"/>
  <c r="AQ83" i="2"/>
  <c r="BC83" i="2" s="1"/>
  <c r="AP83" i="2"/>
  <c r="BB83" i="2" s="1"/>
  <c r="AO83" i="2"/>
  <c r="BA83" i="2" s="1"/>
  <c r="AN83" i="2"/>
  <c r="AZ83" i="2" s="1"/>
  <c r="BH82" i="2"/>
  <c r="BE82" i="2"/>
  <c r="AR82" i="2"/>
  <c r="BD82" i="2" s="1"/>
  <c r="AQ82" i="2"/>
  <c r="BC82" i="2" s="1"/>
  <c r="AP82" i="2"/>
  <c r="BB82" i="2" s="1"/>
  <c r="AO82" i="2"/>
  <c r="BA82" i="2" s="1"/>
  <c r="AN82" i="2"/>
  <c r="AZ82" i="2" s="1"/>
  <c r="BJ81" i="2"/>
  <c r="BH81" i="2"/>
  <c r="BE81" i="2"/>
  <c r="AR81" i="2"/>
  <c r="BD81" i="2" s="1"/>
  <c r="AQ81" i="2"/>
  <c r="BC81" i="2" s="1"/>
  <c r="AP81" i="2"/>
  <c r="BB81" i="2" s="1"/>
  <c r="AO81" i="2"/>
  <c r="BA81" i="2" s="1"/>
  <c r="AN81" i="2"/>
  <c r="AZ81" i="2" s="1"/>
  <c r="BE87" i="3"/>
  <c r="AR87" i="3"/>
  <c r="BD87" i="3" s="1"/>
  <c r="AQ87" i="3"/>
  <c r="BC87" i="3" s="1"/>
  <c r="AP87" i="3"/>
  <c r="BB87" i="3" s="1"/>
  <c r="AO87" i="3"/>
  <c r="BA87" i="3" s="1"/>
  <c r="AN87" i="3"/>
  <c r="AZ87" i="3" s="1"/>
  <c r="BH86" i="3"/>
  <c r="BE86" i="3"/>
  <c r="AR86" i="3"/>
  <c r="BD86" i="3" s="1"/>
  <c r="AQ86" i="3"/>
  <c r="BC86" i="3" s="1"/>
  <c r="AP86" i="3"/>
  <c r="BB86" i="3" s="1"/>
  <c r="AO86" i="3"/>
  <c r="BA86" i="3" s="1"/>
  <c r="AN86" i="3"/>
  <c r="AZ86" i="3" s="1"/>
  <c r="BH85" i="3"/>
  <c r="BE85" i="3"/>
  <c r="AR85" i="3"/>
  <c r="BD85" i="3" s="1"/>
  <c r="AQ85" i="3"/>
  <c r="BC85" i="3" s="1"/>
  <c r="AP85" i="3"/>
  <c r="BB85" i="3" s="1"/>
  <c r="AO85" i="3"/>
  <c r="BA85" i="3" s="1"/>
  <c r="AN85" i="3"/>
  <c r="AZ85" i="3" s="1"/>
  <c r="BH84" i="3"/>
  <c r="BE84" i="3"/>
  <c r="AR84" i="3"/>
  <c r="BD84" i="3" s="1"/>
  <c r="AQ84" i="3"/>
  <c r="BC84" i="3" s="1"/>
  <c r="AP84" i="3"/>
  <c r="BB84" i="3" s="1"/>
  <c r="AO84" i="3"/>
  <c r="BA84" i="3" s="1"/>
  <c r="AN84" i="3"/>
  <c r="AZ84" i="3" s="1"/>
  <c r="BE83" i="3"/>
  <c r="AR83" i="3"/>
  <c r="BD83" i="3" s="1"/>
  <c r="AQ83" i="3"/>
  <c r="BC83" i="3" s="1"/>
  <c r="AP83" i="3"/>
  <c r="BB83" i="3" s="1"/>
  <c r="AO83" i="3"/>
  <c r="BA83" i="3" s="1"/>
  <c r="AN83" i="3"/>
  <c r="AZ83" i="3" s="1"/>
  <c r="BH82" i="3"/>
  <c r="BE82" i="3"/>
  <c r="AR82" i="3"/>
  <c r="BD82" i="3" s="1"/>
  <c r="AQ82" i="3"/>
  <c r="BC82" i="3" s="1"/>
  <c r="AP82" i="3"/>
  <c r="BB82" i="3" s="1"/>
  <c r="AO82" i="3"/>
  <c r="BA82" i="3" s="1"/>
  <c r="AN82" i="3"/>
  <c r="AZ82" i="3" s="1"/>
  <c r="BH81" i="3"/>
  <c r="BE81" i="3"/>
  <c r="AR81" i="3"/>
  <c r="BD81" i="3" s="1"/>
  <c r="AP81" i="3"/>
  <c r="BB81" i="3" s="1"/>
  <c r="AN81" i="3"/>
  <c r="AZ81" i="3" s="1"/>
  <c r="AM60" i="3"/>
  <c r="AY60" i="3" s="1"/>
  <c r="BK60" i="3" s="1"/>
  <c r="BW60" i="3" s="1"/>
  <c r="CI60" i="3" s="1"/>
  <c r="AN60" i="3"/>
  <c r="AZ60" i="3" s="1"/>
  <c r="BL60" i="3" s="1"/>
  <c r="BX60" i="3" s="1"/>
  <c r="CJ60" i="3" s="1"/>
  <c r="AM61" i="3"/>
  <c r="AY61" i="3" s="1"/>
  <c r="BK61" i="3" s="1"/>
  <c r="BW61" i="3" s="1"/>
  <c r="CI61" i="3" s="1"/>
  <c r="AN61" i="3"/>
  <c r="AZ61" i="3" s="1"/>
  <c r="BL61" i="3" s="1"/>
  <c r="BX61" i="3" s="1"/>
  <c r="CJ61" i="3" s="1"/>
  <c r="AM62" i="3"/>
  <c r="AY62" i="3" s="1"/>
  <c r="BK62" i="3" s="1"/>
  <c r="BW62" i="3" s="1"/>
  <c r="CI62" i="3" s="1"/>
  <c r="AN62" i="3"/>
  <c r="AZ62" i="3" s="1"/>
  <c r="BL62" i="3" s="1"/>
  <c r="BX62" i="3" s="1"/>
  <c r="CJ62" i="3" s="1"/>
  <c r="AM63" i="3"/>
  <c r="AY63" i="3" s="1"/>
  <c r="BK63" i="3" s="1"/>
  <c r="BW63" i="3" s="1"/>
  <c r="CI63" i="3" s="1"/>
  <c r="AN63" i="3"/>
  <c r="AZ63" i="3" s="1"/>
  <c r="BL63" i="3" s="1"/>
  <c r="BX63" i="3" s="1"/>
  <c r="CJ63" i="3" s="1"/>
  <c r="AM64" i="3"/>
  <c r="AY64" i="3" s="1"/>
  <c r="BK64" i="3" s="1"/>
  <c r="BW64" i="3" s="1"/>
  <c r="CI64" i="3" s="1"/>
  <c r="AN64" i="3"/>
  <c r="AZ64" i="3" s="1"/>
  <c r="BL64" i="3" s="1"/>
  <c r="BX64" i="3" s="1"/>
  <c r="CJ64" i="3" s="1"/>
  <c r="AM65" i="3"/>
  <c r="AY65" i="3" s="1"/>
  <c r="BK65" i="3" s="1"/>
  <c r="BW65" i="3" s="1"/>
  <c r="CI65" i="3" s="1"/>
  <c r="AN65" i="3"/>
  <c r="AZ65" i="3" s="1"/>
  <c r="BL65" i="3" s="1"/>
  <c r="BX65" i="3" s="1"/>
  <c r="CJ65" i="3" s="1"/>
  <c r="AN59" i="3"/>
  <c r="AZ59" i="3" s="1"/>
  <c r="BL59" i="3" s="1"/>
  <c r="BX59" i="3" s="1"/>
  <c r="CJ59" i="3" s="1"/>
  <c r="AM59" i="3"/>
  <c r="AY59" i="3" s="1"/>
  <c r="BK59" i="3" s="1"/>
  <c r="BW59" i="3" s="1"/>
  <c r="CI59" i="3" s="1"/>
  <c r="AP65" i="3"/>
  <c r="AP64" i="3"/>
  <c r="AP63" i="3"/>
  <c r="AP62" i="3"/>
  <c r="AP61" i="3"/>
  <c r="AP60" i="3"/>
  <c r="AP59" i="3"/>
  <c r="BB61" i="3" l="1"/>
  <c r="BN61" i="3" s="1"/>
  <c r="BZ61" i="3" s="1"/>
  <c r="CL61" i="3" s="1"/>
  <c r="AQ61" i="3"/>
  <c r="BB65" i="3"/>
  <c r="BN65" i="3" s="1"/>
  <c r="BZ65" i="3" s="1"/>
  <c r="CL65" i="3" s="1"/>
  <c r="AQ65" i="3"/>
  <c r="BB59" i="3"/>
  <c r="BN59" i="3" s="1"/>
  <c r="BZ59" i="3" s="1"/>
  <c r="CL59" i="3" s="1"/>
  <c r="AQ59" i="3"/>
  <c r="BB63" i="3"/>
  <c r="BN63" i="3" s="1"/>
  <c r="BZ63" i="3" s="1"/>
  <c r="CL63" i="3" s="1"/>
  <c r="AQ63" i="3"/>
  <c r="BB62" i="3"/>
  <c r="BN62" i="3" s="1"/>
  <c r="BZ62" i="3" s="1"/>
  <c r="CL62" i="3" s="1"/>
  <c r="AQ62" i="3"/>
  <c r="BB60" i="3"/>
  <c r="BN60" i="3" s="1"/>
  <c r="BZ60" i="3" s="1"/>
  <c r="CL60" i="3" s="1"/>
  <c r="AQ60" i="3"/>
  <c r="BB64" i="3"/>
  <c r="BN64" i="3" s="1"/>
  <c r="BZ64" i="3" s="1"/>
  <c r="CL64" i="3" s="1"/>
  <c r="AQ64" i="3"/>
  <c r="AD65" i="3"/>
  <c r="AD64" i="3"/>
  <c r="AD63" i="3"/>
  <c r="AD62" i="3"/>
  <c r="AD61" i="3"/>
  <c r="AD60" i="3"/>
  <c r="AD59" i="3"/>
  <c r="BC63" i="3" l="1"/>
  <c r="BO63" i="3" s="1"/>
  <c r="CA63" i="3" s="1"/>
  <c r="CM63" i="3" s="1"/>
  <c r="AR63" i="3"/>
  <c r="BC65" i="3"/>
  <c r="BO65" i="3" s="1"/>
  <c r="CA65" i="3" s="1"/>
  <c r="CM65" i="3" s="1"/>
  <c r="AR65" i="3"/>
  <c r="AR64" i="3"/>
  <c r="BC64" i="3"/>
  <c r="BO64" i="3" s="1"/>
  <c r="CA64" i="3" s="1"/>
  <c r="CM64" i="3" s="1"/>
  <c r="BC62" i="3"/>
  <c r="BO62" i="3" s="1"/>
  <c r="CA62" i="3" s="1"/>
  <c r="CM62" i="3" s="1"/>
  <c r="AR62" i="3"/>
  <c r="BC59" i="3"/>
  <c r="BO59" i="3" s="1"/>
  <c r="CA59" i="3" s="1"/>
  <c r="CM59" i="3" s="1"/>
  <c r="AR59" i="3"/>
  <c r="BC61" i="3"/>
  <c r="BO61" i="3" s="1"/>
  <c r="CA61" i="3" s="1"/>
  <c r="CM61" i="3" s="1"/>
  <c r="AR61" i="3"/>
  <c r="AR60" i="3"/>
  <c r="BC60" i="3"/>
  <c r="BO60" i="3" s="1"/>
  <c r="CA60" i="3" s="1"/>
  <c r="CM60" i="3" s="1"/>
  <c r="D5" i="10"/>
  <c r="E5" i="10" s="1"/>
  <c r="F5" i="10" s="1"/>
  <c r="G5" i="10" s="1"/>
  <c r="H5" i="10" s="1"/>
  <c r="I5" i="10" s="1"/>
  <c r="J5" i="10" s="1"/>
  <c r="AS59" i="3" l="1"/>
  <c r="BD59" i="3"/>
  <c r="BP59" i="3" s="1"/>
  <c r="CB59" i="3" s="1"/>
  <c r="CN59" i="3" s="1"/>
  <c r="AT63" i="3"/>
  <c r="BF63" i="3" s="1"/>
  <c r="BR63" i="3" s="1"/>
  <c r="CD63" i="3" s="1"/>
  <c r="CP63" i="3" s="1"/>
  <c r="BD63" i="3"/>
  <c r="BP63" i="3" s="1"/>
  <c r="CB63" i="3" s="1"/>
  <c r="CN63" i="3" s="1"/>
  <c r="AS63" i="3"/>
  <c r="BE63" i="3" s="1"/>
  <c r="BQ63" i="3" s="1"/>
  <c r="CC63" i="3" s="1"/>
  <c r="CO63" i="3" s="1"/>
  <c r="BD61" i="3"/>
  <c r="BP61" i="3" s="1"/>
  <c r="CB61" i="3" s="1"/>
  <c r="CN61" i="3" s="1"/>
  <c r="AS61" i="3"/>
  <c r="BE61" i="3" s="1"/>
  <c r="BQ61" i="3" s="1"/>
  <c r="CC61" i="3" s="1"/>
  <c r="CO61" i="3" s="1"/>
  <c r="BD62" i="3"/>
  <c r="BP62" i="3" s="1"/>
  <c r="CB62" i="3" s="1"/>
  <c r="CN62" i="3" s="1"/>
  <c r="AS62" i="3"/>
  <c r="BE62" i="3" s="1"/>
  <c r="BQ62" i="3" s="1"/>
  <c r="CC62" i="3" s="1"/>
  <c r="CO62" i="3" s="1"/>
  <c r="BD65" i="3"/>
  <c r="BP65" i="3" s="1"/>
  <c r="CB65" i="3" s="1"/>
  <c r="CN65" i="3" s="1"/>
  <c r="AS65" i="3"/>
  <c r="BE65" i="3" s="1"/>
  <c r="BQ65" i="3" s="1"/>
  <c r="CC65" i="3" s="1"/>
  <c r="CO65" i="3" s="1"/>
  <c r="BD60" i="3"/>
  <c r="BP60" i="3" s="1"/>
  <c r="CB60" i="3" s="1"/>
  <c r="CN60" i="3" s="1"/>
  <c r="AS60" i="3"/>
  <c r="BD64" i="3"/>
  <c r="BP64" i="3" s="1"/>
  <c r="CB64" i="3" s="1"/>
  <c r="CN64" i="3" s="1"/>
  <c r="AS64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1" i="3"/>
  <c r="BZ81" i="3" s="1"/>
  <c r="CL81" i="3" s="1"/>
  <c r="BO81" i="3"/>
  <c r="CA81" i="3" s="1"/>
  <c r="CM81" i="3" s="1"/>
  <c r="BP81" i="3"/>
  <c r="CB81" i="3" s="1"/>
  <c r="CN81" i="3" s="1"/>
  <c r="BQ81" i="3"/>
  <c r="CC81" i="3" s="1"/>
  <c r="CO81" i="3" s="1"/>
  <c r="BR81" i="3"/>
  <c r="CD81" i="3" s="1"/>
  <c r="CP81" i="3" s="1"/>
  <c r="BS81" i="3"/>
  <c r="CE81" i="3" s="1"/>
  <c r="CQ81" i="3" s="1"/>
  <c r="BT81" i="3"/>
  <c r="CF81" i="3" s="1"/>
  <c r="CR81" i="3" s="1"/>
  <c r="BU81" i="3"/>
  <c r="CG81" i="3" s="1"/>
  <c r="CS81" i="3" s="1"/>
  <c r="BV81" i="3"/>
  <c r="CH81" i="3" s="1"/>
  <c r="CT81" i="3" s="1"/>
  <c r="BM82" i="3"/>
  <c r="BY82" i="3" s="1"/>
  <c r="CK82" i="3" s="1"/>
  <c r="BN82" i="3"/>
  <c r="BZ82" i="3" s="1"/>
  <c r="CL82" i="3" s="1"/>
  <c r="BO82" i="3"/>
  <c r="CA82" i="3" s="1"/>
  <c r="CM82" i="3" s="1"/>
  <c r="BP82" i="3"/>
  <c r="CB82" i="3" s="1"/>
  <c r="CN82" i="3" s="1"/>
  <c r="BQ82" i="3"/>
  <c r="CC82" i="3" s="1"/>
  <c r="CO82" i="3" s="1"/>
  <c r="BR82" i="3"/>
  <c r="CD82" i="3" s="1"/>
  <c r="CP82" i="3" s="1"/>
  <c r="BS82" i="3"/>
  <c r="CE82" i="3" s="1"/>
  <c r="CQ82" i="3" s="1"/>
  <c r="BT82" i="3"/>
  <c r="CF82" i="3" s="1"/>
  <c r="CR82" i="3" s="1"/>
  <c r="BU82" i="3"/>
  <c r="CG82" i="3" s="1"/>
  <c r="CS82" i="3" s="1"/>
  <c r="BV82" i="3"/>
  <c r="CH82" i="3" s="1"/>
  <c r="CT82" i="3" s="1"/>
  <c r="BM83" i="3"/>
  <c r="BY83" i="3" s="1"/>
  <c r="CK83" i="3" s="1"/>
  <c r="BN83" i="3"/>
  <c r="BZ83" i="3" s="1"/>
  <c r="CL83" i="3" s="1"/>
  <c r="BO83" i="3"/>
  <c r="CA83" i="3" s="1"/>
  <c r="CM83" i="3" s="1"/>
  <c r="BP83" i="3"/>
  <c r="CB83" i="3" s="1"/>
  <c r="CN83" i="3" s="1"/>
  <c r="BQ83" i="3"/>
  <c r="CC83" i="3" s="1"/>
  <c r="CO83" i="3" s="1"/>
  <c r="BR83" i="3"/>
  <c r="CD83" i="3" s="1"/>
  <c r="CP83" i="3" s="1"/>
  <c r="BS83" i="3"/>
  <c r="CE83" i="3" s="1"/>
  <c r="CQ83" i="3" s="1"/>
  <c r="BT83" i="3"/>
  <c r="CF83" i="3" s="1"/>
  <c r="CR83" i="3" s="1"/>
  <c r="BU83" i="3"/>
  <c r="CG83" i="3" s="1"/>
  <c r="CS83" i="3" s="1"/>
  <c r="BV83" i="3"/>
  <c r="CH83" i="3" s="1"/>
  <c r="CT83" i="3" s="1"/>
  <c r="BM84" i="3"/>
  <c r="BY84" i="3" s="1"/>
  <c r="CK84" i="3" s="1"/>
  <c r="BN84" i="3"/>
  <c r="BZ84" i="3" s="1"/>
  <c r="CL84" i="3" s="1"/>
  <c r="BO84" i="3"/>
  <c r="CA84" i="3" s="1"/>
  <c r="CM84" i="3" s="1"/>
  <c r="BP84" i="3"/>
  <c r="CB84" i="3" s="1"/>
  <c r="CN84" i="3" s="1"/>
  <c r="BQ84" i="3"/>
  <c r="CC84" i="3" s="1"/>
  <c r="CO84" i="3" s="1"/>
  <c r="BR84" i="3"/>
  <c r="CD84" i="3" s="1"/>
  <c r="CP84" i="3" s="1"/>
  <c r="BS84" i="3"/>
  <c r="CE84" i="3" s="1"/>
  <c r="CQ84" i="3" s="1"/>
  <c r="BT84" i="3"/>
  <c r="CF84" i="3" s="1"/>
  <c r="CR84" i="3" s="1"/>
  <c r="BU84" i="3"/>
  <c r="CG84" i="3" s="1"/>
  <c r="CS84" i="3" s="1"/>
  <c r="BV84" i="3"/>
  <c r="CH84" i="3" s="1"/>
  <c r="CT84" i="3" s="1"/>
  <c r="BM85" i="3"/>
  <c r="BY85" i="3" s="1"/>
  <c r="CK85" i="3" s="1"/>
  <c r="BN85" i="3"/>
  <c r="BZ85" i="3" s="1"/>
  <c r="CL85" i="3" s="1"/>
  <c r="BO85" i="3"/>
  <c r="CA85" i="3" s="1"/>
  <c r="CM85" i="3" s="1"/>
  <c r="BP85" i="3"/>
  <c r="CB85" i="3" s="1"/>
  <c r="CN85" i="3" s="1"/>
  <c r="BQ85" i="3"/>
  <c r="CC85" i="3" s="1"/>
  <c r="CO85" i="3" s="1"/>
  <c r="BR85" i="3"/>
  <c r="CD85" i="3" s="1"/>
  <c r="CP85" i="3" s="1"/>
  <c r="BS85" i="3"/>
  <c r="CE85" i="3" s="1"/>
  <c r="CQ85" i="3" s="1"/>
  <c r="BT85" i="3"/>
  <c r="CF85" i="3" s="1"/>
  <c r="CR85" i="3" s="1"/>
  <c r="BU85" i="3"/>
  <c r="CG85" i="3" s="1"/>
  <c r="CS85" i="3" s="1"/>
  <c r="BV85" i="3"/>
  <c r="CH85" i="3" s="1"/>
  <c r="CT85" i="3" s="1"/>
  <c r="BM86" i="3"/>
  <c r="BY86" i="3" s="1"/>
  <c r="CK86" i="3" s="1"/>
  <c r="BN86" i="3"/>
  <c r="BZ86" i="3" s="1"/>
  <c r="CL86" i="3" s="1"/>
  <c r="BO86" i="3"/>
  <c r="CA86" i="3" s="1"/>
  <c r="CM86" i="3" s="1"/>
  <c r="BP86" i="3"/>
  <c r="CB86" i="3" s="1"/>
  <c r="CN86" i="3" s="1"/>
  <c r="BQ86" i="3"/>
  <c r="CC86" i="3" s="1"/>
  <c r="CO86" i="3" s="1"/>
  <c r="BR86" i="3"/>
  <c r="CD86" i="3" s="1"/>
  <c r="CP86" i="3" s="1"/>
  <c r="BS86" i="3"/>
  <c r="CE86" i="3" s="1"/>
  <c r="CQ86" i="3" s="1"/>
  <c r="BT86" i="3"/>
  <c r="CF86" i="3" s="1"/>
  <c r="CR86" i="3" s="1"/>
  <c r="BU86" i="3"/>
  <c r="CG86" i="3" s="1"/>
  <c r="CS86" i="3" s="1"/>
  <c r="BV86" i="3"/>
  <c r="CH86" i="3" s="1"/>
  <c r="CT86" i="3" s="1"/>
  <c r="BM87" i="3"/>
  <c r="BY87" i="3" s="1"/>
  <c r="CK87" i="3" s="1"/>
  <c r="BN87" i="3"/>
  <c r="BZ87" i="3" s="1"/>
  <c r="CL87" i="3" s="1"/>
  <c r="BO87" i="3"/>
  <c r="CA87" i="3" s="1"/>
  <c r="CM87" i="3" s="1"/>
  <c r="BP87" i="3"/>
  <c r="CB87" i="3" s="1"/>
  <c r="CN87" i="3" s="1"/>
  <c r="BQ87" i="3"/>
  <c r="CC87" i="3" s="1"/>
  <c r="CO87" i="3" s="1"/>
  <c r="BR87" i="3"/>
  <c r="CD87" i="3" s="1"/>
  <c r="CP87" i="3" s="1"/>
  <c r="BS87" i="3"/>
  <c r="CE87" i="3" s="1"/>
  <c r="CQ87" i="3" s="1"/>
  <c r="BT87" i="3"/>
  <c r="CF87" i="3" s="1"/>
  <c r="CR87" i="3" s="1"/>
  <c r="BU87" i="3"/>
  <c r="CG87" i="3" s="1"/>
  <c r="CS87" i="3" s="1"/>
  <c r="BV87" i="3"/>
  <c r="CH87" i="3" s="1"/>
  <c r="CT87" i="3" s="1"/>
  <c r="BL83" i="3"/>
  <c r="BX83" i="3" s="1"/>
  <c r="CJ83" i="3" s="1"/>
  <c r="BL85" i="3"/>
  <c r="BX85" i="3" s="1"/>
  <c r="CJ85" i="3" s="1"/>
  <c r="BK87" i="3"/>
  <c r="BW87" i="3" s="1"/>
  <c r="CI87" i="3" s="1"/>
  <c r="BM81" i="3"/>
  <c r="BY81" i="3" s="1"/>
  <c r="CK81" i="3" s="1"/>
  <c r="BL84" i="3"/>
  <c r="BX84" i="3" s="1"/>
  <c r="CJ84" i="3" s="1"/>
  <c r="BL86" i="3"/>
  <c r="BX86" i="3" s="1"/>
  <c r="CJ86" i="3" s="1"/>
  <c r="BL87" i="3"/>
  <c r="BX87" i="3" s="1"/>
  <c r="CJ87" i="3" s="1"/>
  <c r="BL82" i="3"/>
  <c r="BX82" i="3" s="1"/>
  <c r="CJ82" i="3" s="1"/>
  <c r="BL81" i="3"/>
  <c r="BX81" i="3" s="1"/>
  <c r="CJ81" i="3" s="1"/>
  <c r="BK83" i="3"/>
  <c r="BW83" i="3" s="1"/>
  <c r="CI83" i="3" s="1"/>
  <c r="BK84" i="3"/>
  <c r="BW84" i="3" s="1"/>
  <c r="CI84" i="3" s="1"/>
  <c r="BK85" i="3"/>
  <c r="BW85" i="3" s="1"/>
  <c r="CI85" i="3" s="1"/>
  <c r="BK86" i="3"/>
  <c r="BW86" i="3" s="1"/>
  <c r="CI86" i="3" s="1"/>
  <c r="BK82" i="3"/>
  <c r="BW82" i="3" s="1"/>
  <c r="CI82" i="3" s="1"/>
  <c r="BK81" i="3"/>
  <c r="BW81" i="3" s="1"/>
  <c r="CI81" i="3" s="1"/>
  <c r="BR81" i="2"/>
  <c r="CD81" i="2" s="1"/>
  <c r="CP81" i="2" s="1"/>
  <c r="BT84" i="2"/>
  <c r="CF84" i="2" s="1"/>
  <c r="CR84" i="2" s="1"/>
  <c r="BV87" i="2"/>
  <c r="CH87" i="2" s="1"/>
  <c r="CT87" i="2" s="1"/>
  <c r="BM81" i="2"/>
  <c r="BY81" i="2" s="1"/>
  <c r="CK81" i="2" s="1"/>
  <c r="BN81" i="2"/>
  <c r="BZ81" i="2" s="1"/>
  <c r="CL81" i="2" s="1"/>
  <c r="BO81" i="2"/>
  <c r="CA81" i="2" s="1"/>
  <c r="CM81" i="2" s="1"/>
  <c r="BP81" i="2"/>
  <c r="CB81" i="2" s="1"/>
  <c r="CN81" i="2" s="1"/>
  <c r="BQ81" i="2"/>
  <c r="CC81" i="2" s="1"/>
  <c r="CO81" i="2" s="1"/>
  <c r="BS81" i="2"/>
  <c r="CE81" i="2" s="1"/>
  <c r="CQ81" i="2" s="1"/>
  <c r="BT81" i="2"/>
  <c r="CF81" i="2" s="1"/>
  <c r="CR81" i="2" s="1"/>
  <c r="BU81" i="2"/>
  <c r="CG81" i="2" s="1"/>
  <c r="CS81" i="2" s="1"/>
  <c r="BV81" i="2"/>
  <c r="CH81" i="2" s="1"/>
  <c r="CT81" i="2" s="1"/>
  <c r="BM82" i="2"/>
  <c r="BY82" i="2" s="1"/>
  <c r="CK82" i="2" s="1"/>
  <c r="BN82" i="2"/>
  <c r="BZ82" i="2" s="1"/>
  <c r="CL82" i="2" s="1"/>
  <c r="BO82" i="2"/>
  <c r="CA82" i="2" s="1"/>
  <c r="CM82" i="2" s="1"/>
  <c r="BP82" i="2"/>
  <c r="CB82" i="2" s="1"/>
  <c r="CN82" i="2" s="1"/>
  <c r="BQ82" i="2"/>
  <c r="CC82" i="2" s="1"/>
  <c r="CO82" i="2" s="1"/>
  <c r="BR82" i="2"/>
  <c r="CD82" i="2" s="1"/>
  <c r="CP82" i="2" s="1"/>
  <c r="BS82" i="2"/>
  <c r="CE82" i="2" s="1"/>
  <c r="CQ82" i="2" s="1"/>
  <c r="BT82" i="2"/>
  <c r="CF82" i="2" s="1"/>
  <c r="CR82" i="2" s="1"/>
  <c r="BU82" i="2"/>
  <c r="CG82" i="2" s="1"/>
  <c r="CS82" i="2" s="1"/>
  <c r="BV82" i="2"/>
  <c r="CH82" i="2" s="1"/>
  <c r="CT82" i="2" s="1"/>
  <c r="BM83" i="2"/>
  <c r="BY83" i="2" s="1"/>
  <c r="CK83" i="2" s="1"/>
  <c r="BN83" i="2"/>
  <c r="BZ83" i="2" s="1"/>
  <c r="CL83" i="2" s="1"/>
  <c r="BO83" i="2"/>
  <c r="CA83" i="2" s="1"/>
  <c r="CM83" i="2" s="1"/>
  <c r="BP83" i="2"/>
  <c r="CB83" i="2" s="1"/>
  <c r="CN83" i="2" s="1"/>
  <c r="BQ83" i="2"/>
  <c r="CC83" i="2" s="1"/>
  <c r="CO83" i="2" s="1"/>
  <c r="BR83" i="2"/>
  <c r="CD83" i="2" s="1"/>
  <c r="CP83" i="2" s="1"/>
  <c r="BS83" i="2"/>
  <c r="CE83" i="2" s="1"/>
  <c r="CQ83" i="2" s="1"/>
  <c r="BT83" i="2"/>
  <c r="CF83" i="2" s="1"/>
  <c r="CR83" i="2" s="1"/>
  <c r="BU83" i="2"/>
  <c r="CG83" i="2" s="1"/>
  <c r="CS83" i="2" s="1"/>
  <c r="BV83" i="2"/>
  <c r="CH83" i="2" s="1"/>
  <c r="CT83" i="2" s="1"/>
  <c r="BM84" i="2"/>
  <c r="BY84" i="2" s="1"/>
  <c r="CK84" i="2" s="1"/>
  <c r="BN84" i="2"/>
  <c r="BZ84" i="2" s="1"/>
  <c r="CL84" i="2" s="1"/>
  <c r="BO84" i="2"/>
  <c r="CA84" i="2" s="1"/>
  <c r="CM84" i="2" s="1"/>
  <c r="BP84" i="2"/>
  <c r="CB84" i="2" s="1"/>
  <c r="CN84" i="2" s="1"/>
  <c r="BQ84" i="2"/>
  <c r="CC84" i="2" s="1"/>
  <c r="CO84" i="2" s="1"/>
  <c r="BR84" i="2"/>
  <c r="CD84" i="2" s="1"/>
  <c r="CP84" i="2" s="1"/>
  <c r="BS84" i="2"/>
  <c r="CE84" i="2" s="1"/>
  <c r="CQ84" i="2" s="1"/>
  <c r="BU84" i="2"/>
  <c r="CG84" i="2" s="1"/>
  <c r="CS84" i="2" s="1"/>
  <c r="BV84" i="2"/>
  <c r="CH84" i="2" s="1"/>
  <c r="CT84" i="2" s="1"/>
  <c r="BM85" i="2"/>
  <c r="BY85" i="2" s="1"/>
  <c r="CK85" i="2" s="1"/>
  <c r="BN85" i="2"/>
  <c r="BZ85" i="2" s="1"/>
  <c r="CL85" i="2" s="1"/>
  <c r="BO85" i="2"/>
  <c r="CA85" i="2" s="1"/>
  <c r="CM85" i="2" s="1"/>
  <c r="BP85" i="2"/>
  <c r="CB85" i="2" s="1"/>
  <c r="CN85" i="2" s="1"/>
  <c r="BQ85" i="2"/>
  <c r="CC85" i="2" s="1"/>
  <c r="CO85" i="2" s="1"/>
  <c r="BR85" i="2"/>
  <c r="CD85" i="2" s="1"/>
  <c r="CP85" i="2" s="1"/>
  <c r="BS85" i="2"/>
  <c r="CE85" i="2" s="1"/>
  <c r="CQ85" i="2" s="1"/>
  <c r="BT85" i="2"/>
  <c r="CF85" i="2" s="1"/>
  <c r="CR85" i="2" s="1"/>
  <c r="BU85" i="2"/>
  <c r="CG85" i="2" s="1"/>
  <c r="CS85" i="2" s="1"/>
  <c r="BV85" i="2"/>
  <c r="CH85" i="2" s="1"/>
  <c r="CT85" i="2" s="1"/>
  <c r="BM86" i="2"/>
  <c r="BY86" i="2" s="1"/>
  <c r="CK86" i="2" s="1"/>
  <c r="BN86" i="2"/>
  <c r="BZ86" i="2" s="1"/>
  <c r="CL86" i="2" s="1"/>
  <c r="BO86" i="2"/>
  <c r="CA86" i="2" s="1"/>
  <c r="CM86" i="2" s="1"/>
  <c r="BP86" i="2"/>
  <c r="CB86" i="2" s="1"/>
  <c r="CN86" i="2" s="1"/>
  <c r="BQ86" i="2"/>
  <c r="CC86" i="2" s="1"/>
  <c r="CO86" i="2" s="1"/>
  <c r="BR86" i="2"/>
  <c r="CD86" i="2" s="1"/>
  <c r="CP86" i="2" s="1"/>
  <c r="BS86" i="2"/>
  <c r="CE86" i="2" s="1"/>
  <c r="CQ86" i="2" s="1"/>
  <c r="BT86" i="2"/>
  <c r="CF86" i="2" s="1"/>
  <c r="CR86" i="2" s="1"/>
  <c r="BU86" i="2"/>
  <c r="CG86" i="2" s="1"/>
  <c r="CS86" i="2" s="1"/>
  <c r="BV86" i="2"/>
  <c r="CH86" i="2" s="1"/>
  <c r="CT86" i="2" s="1"/>
  <c r="BM87" i="2"/>
  <c r="BY87" i="2" s="1"/>
  <c r="CK87" i="2" s="1"/>
  <c r="BN87" i="2"/>
  <c r="BZ87" i="2" s="1"/>
  <c r="CL87" i="2" s="1"/>
  <c r="BO87" i="2"/>
  <c r="CA87" i="2" s="1"/>
  <c r="CM87" i="2" s="1"/>
  <c r="BP87" i="2"/>
  <c r="CB87" i="2" s="1"/>
  <c r="CN87" i="2" s="1"/>
  <c r="BQ87" i="2"/>
  <c r="CC87" i="2" s="1"/>
  <c r="CO87" i="2" s="1"/>
  <c r="BR87" i="2"/>
  <c r="CD87" i="2" s="1"/>
  <c r="CP87" i="2" s="1"/>
  <c r="BS87" i="2"/>
  <c r="CE87" i="2" s="1"/>
  <c r="CQ87" i="2" s="1"/>
  <c r="BT87" i="2"/>
  <c r="CF87" i="2" s="1"/>
  <c r="CR87" i="2" s="1"/>
  <c r="BU87" i="2"/>
  <c r="CG87" i="2" s="1"/>
  <c r="CS87" i="2" s="1"/>
  <c r="BL81" i="2"/>
  <c r="BX81" i="2" s="1"/>
  <c r="CJ81" i="2" s="1"/>
  <c r="BL82" i="2"/>
  <c r="BX82" i="2" s="1"/>
  <c r="CJ82" i="2" s="1"/>
  <c r="BL83" i="2"/>
  <c r="BX83" i="2" s="1"/>
  <c r="CJ83" i="2" s="1"/>
  <c r="BL84" i="2"/>
  <c r="BX84" i="2" s="1"/>
  <c r="CJ84" i="2" s="1"/>
  <c r="BL85" i="2"/>
  <c r="BX85" i="2" s="1"/>
  <c r="CJ85" i="2" s="1"/>
  <c r="BL86" i="2"/>
  <c r="BX86" i="2" s="1"/>
  <c r="CJ86" i="2" s="1"/>
  <c r="BL87" i="2"/>
  <c r="BX87" i="2" s="1"/>
  <c r="CJ87" i="2" s="1"/>
  <c r="BK82" i="2"/>
  <c r="BW82" i="2" s="1"/>
  <c r="CI82" i="2" s="1"/>
  <c r="BK83" i="2"/>
  <c r="BW83" i="2" s="1"/>
  <c r="CI83" i="2" s="1"/>
  <c r="BK84" i="2"/>
  <c r="BW84" i="2" s="1"/>
  <c r="CI84" i="2" s="1"/>
  <c r="BK85" i="2"/>
  <c r="BW85" i="2" s="1"/>
  <c r="CI85" i="2" s="1"/>
  <c r="BK86" i="2"/>
  <c r="BW86" i="2" s="1"/>
  <c r="CI86" i="2" s="1"/>
  <c r="BK87" i="2"/>
  <c r="BW87" i="2" s="1"/>
  <c r="CI87" i="2" s="1"/>
  <c r="BK81" i="2"/>
  <c r="BW81" i="2" s="1"/>
  <c r="CI81" i="2" s="1"/>
  <c r="E14" i="8" l="1"/>
  <c r="AT65" i="3"/>
  <c r="BF65" i="3" s="1"/>
  <c r="BR65" i="3" s="1"/>
  <c r="CD65" i="3" s="1"/>
  <c r="CP65" i="3" s="1"/>
  <c r="BE64" i="3"/>
  <c r="BQ64" i="3" s="1"/>
  <c r="CC64" i="3" s="1"/>
  <c r="CO64" i="3" s="1"/>
  <c r="AT64" i="3"/>
  <c r="BF64" i="3" s="1"/>
  <c r="BR64" i="3" s="1"/>
  <c r="CD64" i="3" s="1"/>
  <c r="CP64" i="3" s="1"/>
  <c r="AT61" i="3"/>
  <c r="BF61" i="3" s="1"/>
  <c r="BR61" i="3" s="1"/>
  <c r="CD61" i="3" s="1"/>
  <c r="CP61" i="3" s="1"/>
  <c r="BE60" i="3"/>
  <c r="BQ60" i="3" s="1"/>
  <c r="CC60" i="3" s="1"/>
  <c r="CO60" i="3" s="1"/>
  <c r="AT60" i="3"/>
  <c r="BF60" i="3" s="1"/>
  <c r="BR60" i="3" s="1"/>
  <c r="CD60" i="3" s="1"/>
  <c r="CP60" i="3" s="1"/>
  <c r="AT62" i="3"/>
  <c r="BF62" i="3" s="1"/>
  <c r="BR62" i="3" s="1"/>
  <c r="CD62" i="3" s="1"/>
  <c r="CP62" i="3" s="1"/>
  <c r="AT59" i="3"/>
  <c r="BF59" i="3" s="1"/>
  <c r="BR59" i="3" s="1"/>
  <c r="CD59" i="3" s="1"/>
  <c r="CP59" i="3" s="1"/>
  <c r="BE59" i="3"/>
  <c r="BQ59" i="3" s="1"/>
  <c r="CC59" i="3" s="1"/>
  <c r="CO59" i="3" s="1"/>
  <c r="J5" i="8"/>
  <c r="J6" i="8" s="1"/>
  <c r="K5" i="8"/>
  <c r="L5" i="8"/>
  <c r="U4" i="1"/>
  <c r="X4" i="3"/>
  <c r="W4" i="1" s="1"/>
  <c r="V4" i="1"/>
  <c r="K6" i="8" l="1"/>
  <c r="Y4" i="3"/>
  <c r="X4" i="1" s="1"/>
  <c r="L6" i="8"/>
  <c r="Z4" i="3" l="1"/>
  <c r="Y4" i="1"/>
  <c r="AA4" i="3"/>
  <c r="Z4" i="1" l="1"/>
  <c r="AB4" i="3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E65" i="3" l="1"/>
  <c r="AF65" i="3" s="1"/>
  <c r="AG65" i="3" s="1"/>
  <c r="AH65" i="3" s="1"/>
  <c r="AI65" i="3" s="1"/>
  <c r="AJ65" i="3" s="1"/>
  <c r="AK65" i="3" s="1"/>
  <c r="AL65" i="3" s="1"/>
  <c r="AE64" i="3"/>
  <c r="AF64" i="3" s="1"/>
  <c r="AG64" i="3" s="1"/>
  <c r="AH64" i="3" s="1"/>
  <c r="AI64" i="3" s="1"/>
  <c r="AJ64" i="3" s="1"/>
  <c r="AK64" i="3" s="1"/>
  <c r="AL64" i="3" s="1"/>
  <c r="AE63" i="3"/>
  <c r="AF63" i="3" s="1"/>
  <c r="AG63" i="3" s="1"/>
  <c r="AH63" i="3" s="1"/>
  <c r="AI63" i="3" s="1"/>
  <c r="AJ63" i="3" s="1"/>
  <c r="AK63" i="3" s="1"/>
  <c r="AL63" i="3" s="1"/>
  <c r="AE62" i="3"/>
  <c r="AF62" i="3" s="1"/>
  <c r="AG62" i="3" s="1"/>
  <c r="AH62" i="3" s="1"/>
  <c r="AI62" i="3" s="1"/>
  <c r="AJ62" i="3" s="1"/>
  <c r="AK62" i="3" s="1"/>
  <c r="AL62" i="3" s="1"/>
  <c r="AE61" i="3"/>
  <c r="AF61" i="3" s="1"/>
  <c r="AG61" i="3" s="1"/>
  <c r="AH61" i="3" s="1"/>
  <c r="AI61" i="3" s="1"/>
  <c r="AJ61" i="3" s="1"/>
  <c r="AK61" i="3" s="1"/>
  <c r="AL61" i="3" s="1"/>
  <c r="AE60" i="3"/>
  <c r="AF60" i="3" s="1"/>
  <c r="AG60" i="3" s="1"/>
  <c r="AH60" i="3" s="1"/>
  <c r="AI60" i="3" s="1"/>
  <c r="AJ60" i="3" s="1"/>
  <c r="AK60" i="3" s="1"/>
  <c r="AL60" i="3" s="1"/>
  <c r="AE59" i="3"/>
  <c r="AF59" i="3" s="1"/>
  <c r="AG59" i="3" s="1"/>
  <c r="AH59" i="3" s="1"/>
  <c r="AI59" i="3" s="1"/>
  <c r="AJ59" i="3" s="1"/>
  <c r="AK59" i="3" s="1"/>
  <c r="AL59" i="3" s="1"/>
  <c r="AO59" i="2"/>
  <c r="BA59" i="2" s="1"/>
  <c r="BM59" i="2" s="1"/>
  <c r="BY59" i="2" s="1"/>
  <c r="CK59" i="2" s="1"/>
  <c r="AP59" i="2"/>
  <c r="BB59" i="2" s="1"/>
  <c r="BN59" i="2" s="1"/>
  <c r="BZ59" i="2" s="1"/>
  <c r="CL59" i="2" s="1"/>
  <c r="AO60" i="2"/>
  <c r="BA60" i="2" s="1"/>
  <c r="BM60" i="2" s="1"/>
  <c r="BY60" i="2" s="1"/>
  <c r="CK60" i="2" s="1"/>
  <c r="AP60" i="2"/>
  <c r="BB60" i="2" s="1"/>
  <c r="BN60" i="2" s="1"/>
  <c r="BZ60" i="2" s="1"/>
  <c r="CL60" i="2" s="1"/>
  <c r="AO61" i="2"/>
  <c r="BA61" i="2" s="1"/>
  <c r="BM61" i="2" s="1"/>
  <c r="BY61" i="2" s="1"/>
  <c r="CK61" i="2" s="1"/>
  <c r="AP61" i="2"/>
  <c r="BB61" i="2" s="1"/>
  <c r="BN61" i="2" s="1"/>
  <c r="BZ61" i="2" s="1"/>
  <c r="CL61" i="2" s="1"/>
  <c r="AO62" i="2"/>
  <c r="BA62" i="2" s="1"/>
  <c r="BM62" i="2" s="1"/>
  <c r="BY62" i="2" s="1"/>
  <c r="CK62" i="2" s="1"/>
  <c r="AP62" i="2"/>
  <c r="BB62" i="2" s="1"/>
  <c r="BN62" i="2" s="1"/>
  <c r="BZ62" i="2" s="1"/>
  <c r="CL62" i="2" s="1"/>
  <c r="AO63" i="2"/>
  <c r="BA63" i="2" s="1"/>
  <c r="BM63" i="2" s="1"/>
  <c r="BY63" i="2" s="1"/>
  <c r="CK63" i="2" s="1"/>
  <c r="AP63" i="2"/>
  <c r="BB63" i="2" s="1"/>
  <c r="BN63" i="2" s="1"/>
  <c r="BZ63" i="2" s="1"/>
  <c r="CL63" i="2" s="1"/>
  <c r="AO64" i="2"/>
  <c r="BA64" i="2" s="1"/>
  <c r="BM64" i="2" s="1"/>
  <c r="BY64" i="2" s="1"/>
  <c r="CK64" i="2" s="1"/>
  <c r="AP64" i="2"/>
  <c r="BB64" i="2" s="1"/>
  <c r="BN64" i="2" s="1"/>
  <c r="BZ64" i="2" s="1"/>
  <c r="CL64" i="2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AR60" i="2"/>
  <c r="BD60" i="2" s="1"/>
  <c r="BP60" i="2" s="1"/>
  <c r="CB60" i="2" s="1"/>
  <c r="CN60" i="2" s="1"/>
  <c r="AH61" i="2"/>
  <c r="AI61" i="2" s="1"/>
  <c r="AJ61" i="2" s="1"/>
  <c r="AK61" i="2" s="1"/>
  <c r="AL61" i="2" s="1"/>
  <c r="AX61" i="2" s="1"/>
  <c r="AQ63" i="2"/>
  <c r="BC63" i="2" s="1"/>
  <c r="BO63" i="2" s="1"/>
  <c r="CA63" i="2" s="1"/>
  <c r="CM63" i="2" s="1"/>
  <c r="AR64" i="2"/>
  <c r="BD64" i="2" s="1"/>
  <c r="BP64" i="2" s="1"/>
  <c r="CB64" i="2" s="1"/>
  <c r="CN64" i="2" s="1"/>
  <c r="AR65" i="2"/>
  <c r="BD65" i="2" s="1"/>
  <c r="BP65" i="2" s="1"/>
  <c r="CB65" i="2" s="1"/>
  <c r="CN65" i="2" s="1"/>
  <c r="AR59" i="2"/>
  <c r="BD59" i="2" s="1"/>
  <c r="BP59" i="2" s="1"/>
  <c r="CB59" i="2" s="1"/>
  <c r="CN59" i="2" s="1"/>
  <c r="AD98" i="3"/>
  <c r="AE98" i="3" s="1"/>
  <c r="AF98" i="3" s="1"/>
  <c r="AG98" i="3" s="1"/>
  <c r="AH98" i="3" s="1"/>
  <c r="AI98" i="3" s="1"/>
  <c r="AJ98" i="3" s="1"/>
  <c r="AK98" i="3" s="1"/>
  <c r="AL98" i="3" s="1"/>
  <c r="AB92" i="3"/>
  <c r="AD92" i="3" s="1"/>
  <c r="AE92" i="3" s="1"/>
  <c r="AF92" i="3" s="1"/>
  <c r="AG92" i="3" s="1"/>
  <c r="AH92" i="3" s="1"/>
  <c r="AI92" i="3" s="1"/>
  <c r="AJ92" i="3" s="1"/>
  <c r="AK92" i="3" s="1"/>
  <c r="AL92" i="3" s="1"/>
  <c r="AD93" i="3"/>
  <c r="AE93" i="3" s="1"/>
  <c r="AF93" i="3" s="1"/>
  <c r="AG93" i="3" s="1"/>
  <c r="AH93" i="3" s="1"/>
  <c r="AI93" i="3" s="1"/>
  <c r="AJ93" i="3" s="1"/>
  <c r="AK93" i="3" s="1"/>
  <c r="AL93" i="3" s="1"/>
  <c r="AD94" i="3"/>
  <c r="AE94" i="3" s="1"/>
  <c r="AF94" i="3" s="1"/>
  <c r="AG94" i="3" s="1"/>
  <c r="AH94" i="3" s="1"/>
  <c r="AI94" i="3" s="1"/>
  <c r="AJ94" i="3" s="1"/>
  <c r="AK94" i="3" s="1"/>
  <c r="AL94" i="3" s="1"/>
  <c r="AD97" i="3"/>
  <c r="AE97" i="3" s="1"/>
  <c r="AF97" i="3" s="1"/>
  <c r="AG97" i="3" s="1"/>
  <c r="AH97" i="3" s="1"/>
  <c r="AI97" i="3" s="1"/>
  <c r="AJ97" i="3" s="1"/>
  <c r="AK97" i="3" s="1"/>
  <c r="AL97" i="3" s="1"/>
  <c r="AD95" i="3"/>
  <c r="AE95" i="3" s="1"/>
  <c r="AF95" i="3" s="1"/>
  <c r="AG95" i="3" s="1"/>
  <c r="AH95" i="3" s="1"/>
  <c r="AI95" i="3" s="1"/>
  <c r="AJ95" i="3" s="1"/>
  <c r="AK95" i="3" s="1"/>
  <c r="AL95" i="3" s="1"/>
  <c r="AD96" i="3"/>
  <c r="AE96" i="3" s="1"/>
  <c r="AF96" i="3" s="1"/>
  <c r="AG96" i="3" s="1"/>
  <c r="AH96" i="3" s="1"/>
  <c r="AI96" i="3" s="1"/>
  <c r="AJ96" i="3" s="1"/>
  <c r="AK96" i="3" s="1"/>
  <c r="AL96" i="3" s="1"/>
  <c r="BJ61" i="2" l="1"/>
  <c r="BV61" i="2" s="1"/>
  <c r="CH61" i="2" s="1"/>
  <c r="CT61" i="2" s="1"/>
  <c r="AM94" i="3"/>
  <c r="AH65" i="2"/>
  <c r="AI65" i="2" s="1"/>
  <c r="AJ65" i="2" s="1"/>
  <c r="AK65" i="2" s="1"/>
  <c r="AL65" i="2" s="1"/>
  <c r="AX65" i="2" s="1"/>
  <c r="AR61" i="2"/>
  <c r="BD61" i="2" s="1"/>
  <c r="BP61" i="2" s="1"/>
  <c r="CB61" i="2" s="1"/>
  <c r="CN61" i="2" s="1"/>
  <c r="AQ60" i="2"/>
  <c r="BC60" i="2" s="1"/>
  <c r="BO60" i="2" s="1"/>
  <c r="CA60" i="2" s="1"/>
  <c r="CM60" i="2" s="1"/>
  <c r="AH60" i="2"/>
  <c r="AI60" i="2" s="1"/>
  <c r="AQ64" i="2"/>
  <c r="BC64" i="2" s="1"/>
  <c r="BO64" i="2" s="1"/>
  <c r="CA64" i="2" s="1"/>
  <c r="CM64" i="2" s="1"/>
  <c r="AH62" i="2"/>
  <c r="AS62" i="2"/>
  <c r="AQ65" i="2"/>
  <c r="BC65" i="2" s="1"/>
  <c r="BO65" i="2" s="1"/>
  <c r="CA65" i="2" s="1"/>
  <c r="CM65" i="2" s="1"/>
  <c r="AR62" i="2"/>
  <c r="BD62" i="2" s="1"/>
  <c r="BP62" i="2" s="1"/>
  <c r="CB62" i="2" s="1"/>
  <c r="CN62" i="2" s="1"/>
  <c r="AU61" i="2"/>
  <c r="AQ61" i="2"/>
  <c r="BC61" i="2" s="1"/>
  <c r="BO61" i="2" s="1"/>
  <c r="CA61" i="2" s="1"/>
  <c r="CM61" i="2" s="1"/>
  <c r="AV61" i="2"/>
  <c r="AQ62" i="2"/>
  <c r="BC62" i="2" s="1"/>
  <c r="BO62" i="2" s="1"/>
  <c r="CA62" i="2" s="1"/>
  <c r="CM62" i="2" s="1"/>
  <c r="AT61" i="2"/>
  <c r="AW61" i="2"/>
  <c r="AS61" i="2"/>
  <c r="AQ59" i="2"/>
  <c r="BC59" i="2" s="1"/>
  <c r="BO59" i="2" s="1"/>
  <c r="CA59" i="2" s="1"/>
  <c r="CM59" i="2" s="1"/>
  <c r="AM95" i="3"/>
  <c r="AM93" i="3"/>
  <c r="AS65" i="2" l="1"/>
  <c r="BE65" i="2" s="1"/>
  <c r="BQ65" i="2" s="1"/>
  <c r="CC65" i="2" s="1"/>
  <c r="CO65" i="2" s="1"/>
  <c r="AT65" i="2"/>
  <c r="AW65" i="2"/>
  <c r="BI65" i="2" s="1"/>
  <c r="BU65" i="2" s="1"/>
  <c r="CG65" i="2" s="1"/>
  <c r="CS65" i="2" s="1"/>
  <c r="AU65" i="2"/>
  <c r="AV65" i="2"/>
  <c r="BE61" i="2"/>
  <c r="BQ61" i="2" s="1"/>
  <c r="CC61" i="2" s="1"/>
  <c r="CO61" i="2" s="1"/>
  <c r="BH65" i="2"/>
  <c r="BT65" i="2" s="1"/>
  <c r="BG65" i="2"/>
  <c r="BS65" i="2" s="1"/>
  <c r="CE65" i="2" s="1"/>
  <c r="CQ65" i="2" s="1"/>
  <c r="BI61" i="2"/>
  <c r="BU61" i="2" s="1"/>
  <c r="CG61" i="2" s="1"/>
  <c r="CS61" i="2" s="1"/>
  <c r="BF61" i="2"/>
  <c r="BR61" i="2" s="1"/>
  <c r="CD61" i="2" s="1"/>
  <c r="CP61" i="2" s="1"/>
  <c r="BH61" i="2"/>
  <c r="BT61" i="2" s="1"/>
  <c r="BE62" i="2"/>
  <c r="BQ62" i="2" s="1"/>
  <c r="CC62" i="2" s="1"/>
  <c r="CO62" i="2" s="1"/>
  <c r="BF65" i="2"/>
  <c r="BR65" i="2" s="1"/>
  <c r="CD65" i="2" s="1"/>
  <c r="CP65" i="2" s="1"/>
  <c r="BG61" i="2"/>
  <c r="BS61" i="2" s="1"/>
  <c r="CE61" i="2" s="1"/>
  <c r="CQ61" i="2" s="1"/>
  <c r="BJ65" i="2"/>
  <c r="BV65" i="2" s="1"/>
  <c r="CH65" i="2" s="1"/>
  <c r="CT65" i="2" s="1"/>
  <c r="AJ60" i="2"/>
  <c r="AU60" i="2"/>
  <c r="AT60" i="2"/>
  <c r="AS60" i="2"/>
  <c r="AH64" i="2"/>
  <c r="AS64" i="2"/>
  <c r="AH59" i="2"/>
  <c r="AS59" i="2"/>
  <c r="AR63" i="2"/>
  <c r="BD63" i="2" s="1"/>
  <c r="BP63" i="2" s="1"/>
  <c r="CB63" i="2" s="1"/>
  <c r="CN63" i="2" s="1"/>
  <c r="AI62" i="2"/>
  <c r="AT62" i="2"/>
  <c r="AM92" i="3"/>
  <c r="AN92" i="3" s="1"/>
  <c r="AM98" i="3"/>
  <c r="AM97" i="3"/>
  <c r="AM96" i="3"/>
  <c r="AN95" i="3"/>
  <c r="AN94" i="3"/>
  <c r="AN93" i="3"/>
  <c r="AO93" i="3" s="1"/>
  <c r="AP93" i="3" s="1"/>
  <c r="AB33" i="3"/>
  <c r="U7" i="3"/>
  <c r="U10" i="3" s="1"/>
  <c r="T13" i="3"/>
  <c r="T15" i="3" s="1"/>
  <c r="S13" i="3"/>
  <c r="S15" i="3" s="1"/>
  <c r="R13" i="3"/>
  <c r="R15" i="3" s="1"/>
  <c r="Q13" i="3"/>
  <c r="Q15" i="3" s="1"/>
  <c r="P13" i="3"/>
  <c r="P15" i="3" s="1"/>
  <c r="O13" i="3"/>
  <c r="O15" i="3" s="1"/>
  <c r="CF61" i="2" l="1"/>
  <c r="CR61" i="2" s="1"/>
  <c r="CF65" i="2"/>
  <c r="CR65" i="2" s="1"/>
  <c r="BE59" i="2"/>
  <c r="BQ59" i="2" s="1"/>
  <c r="CC59" i="2" s="1"/>
  <c r="CO59" i="2" s="1"/>
  <c r="BF60" i="2"/>
  <c r="BR60" i="2" s="1"/>
  <c r="CD60" i="2" s="1"/>
  <c r="CP60" i="2" s="1"/>
  <c r="BE64" i="2"/>
  <c r="BQ64" i="2" s="1"/>
  <c r="CC64" i="2" s="1"/>
  <c r="CO64" i="2" s="1"/>
  <c r="BG60" i="2"/>
  <c r="BS60" i="2" s="1"/>
  <c r="CE60" i="2" s="1"/>
  <c r="CQ60" i="2" s="1"/>
  <c r="BF62" i="2"/>
  <c r="BR62" i="2" s="1"/>
  <c r="CD62" i="2" s="1"/>
  <c r="CP62" i="2" s="1"/>
  <c r="BE60" i="2"/>
  <c r="BQ60" i="2" s="1"/>
  <c r="CC60" i="2" s="1"/>
  <c r="CO60" i="2" s="1"/>
  <c r="AU59" i="3"/>
  <c r="AK60" i="2"/>
  <c r="AV60" i="2"/>
  <c r="AJ62" i="2"/>
  <c r="AU62" i="2"/>
  <c r="AI59" i="2"/>
  <c r="AT59" i="2"/>
  <c r="AH63" i="2"/>
  <c r="AS63" i="2"/>
  <c r="AI64" i="2"/>
  <c r="AT64" i="2"/>
  <c r="AN98" i="3"/>
  <c r="AO98" i="3" s="1"/>
  <c r="AN96" i="3"/>
  <c r="AN97" i="3"/>
  <c r="AO92" i="3"/>
  <c r="AQ93" i="3"/>
  <c r="AO96" i="3"/>
  <c r="AO94" i="3"/>
  <c r="AO95" i="3"/>
  <c r="AC33" i="3"/>
  <c r="U10" i="2"/>
  <c r="Q13" i="2"/>
  <c r="R13" i="2"/>
  <c r="S13" i="2"/>
  <c r="T13" i="2"/>
  <c r="P13" i="2"/>
  <c r="O13" i="2"/>
  <c r="BG59" i="3" l="1"/>
  <c r="BS59" i="3" s="1"/>
  <c r="CE59" i="3" s="1"/>
  <c r="CQ59" i="3" s="1"/>
  <c r="AV59" i="3"/>
  <c r="BH59" i="3" s="1"/>
  <c r="BE63" i="2"/>
  <c r="BQ63" i="2" s="1"/>
  <c r="CC63" i="2" s="1"/>
  <c r="CO63" i="2" s="1"/>
  <c r="BG62" i="2"/>
  <c r="BS62" i="2" s="1"/>
  <c r="CE62" i="2" s="1"/>
  <c r="CQ62" i="2" s="1"/>
  <c r="BF64" i="2"/>
  <c r="BR64" i="2" s="1"/>
  <c r="CD64" i="2" s="1"/>
  <c r="CP64" i="2" s="1"/>
  <c r="BF59" i="2"/>
  <c r="BR59" i="2" s="1"/>
  <c r="CD59" i="2" s="1"/>
  <c r="CP59" i="2" s="1"/>
  <c r="BH60" i="2"/>
  <c r="BT60" i="2" s="1"/>
  <c r="AU61" i="3"/>
  <c r="AU60" i="3"/>
  <c r="AU63" i="3"/>
  <c r="AU64" i="3"/>
  <c r="AU62" i="3"/>
  <c r="AU65" i="3"/>
  <c r="AL60" i="2"/>
  <c r="AX60" i="2" s="1"/>
  <c r="AW60" i="2"/>
  <c r="AJ64" i="2"/>
  <c r="AU64" i="2"/>
  <c r="AJ59" i="2"/>
  <c r="AU59" i="2"/>
  <c r="AI63" i="2"/>
  <c r="AT63" i="2"/>
  <c r="AK62" i="2"/>
  <c r="AV62" i="2"/>
  <c r="AO97" i="3"/>
  <c r="AP92" i="3"/>
  <c r="AP94" i="3"/>
  <c r="AP96" i="3"/>
  <c r="AP97" i="3"/>
  <c r="AP95" i="3"/>
  <c r="AP98" i="3"/>
  <c r="AR93" i="3"/>
  <c r="AD33" i="3"/>
  <c r="CF60" i="2" l="1"/>
  <c r="CR60" i="2" s="1"/>
  <c r="BG60" i="3"/>
  <c r="BS60" i="3" s="1"/>
  <c r="CE60" i="3" s="1"/>
  <c r="CQ60" i="3" s="1"/>
  <c r="AV60" i="3"/>
  <c r="BH60" i="3" s="1"/>
  <c r="BG59" i="2"/>
  <c r="BS59" i="2" s="1"/>
  <c r="CE59" i="2" s="1"/>
  <c r="CQ59" i="2" s="1"/>
  <c r="BG64" i="3"/>
  <c r="AV64" i="3"/>
  <c r="BH64" i="3" s="1"/>
  <c r="BJ60" i="2"/>
  <c r="BV60" i="2" s="1"/>
  <c r="CH60" i="2" s="1"/>
  <c r="CT60" i="2" s="1"/>
  <c r="BG62" i="3"/>
  <c r="BS62" i="3" s="1"/>
  <c r="CE62" i="3" s="1"/>
  <c r="CQ62" i="3" s="1"/>
  <c r="AV62" i="3"/>
  <c r="BH62" i="3" s="1"/>
  <c r="BH62" i="2"/>
  <c r="BT62" i="2" s="1"/>
  <c r="BI60" i="2"/>
  <c r="BU60" i="2" s="1"/>
  <c r="CG60" i="2" s="1"/>
  <c r="CS60" i="2" s="1"/>
  <c r="BG61" i="3"/>
  <c r="AV61" i="3"/>
  <c r="BH61" i="3" s="1"/>
  <c r="BF63" i="2"/>
  <c r="BR63" i="2" s="1"/>
  <c r="CD63" i="2" s="1"/>
  <c r="CP63" i="2" s="1"/>
  <c r="BG64" i="2"/>
  <c r="BS64" i="2" s="1"/>
  <c r="CE64" i="2" s="1"/>
  <c r="CQ64" i="2" s="1"/>
  <c r="BG65" i="3"/>
  <c r="BS65" i="3" s="1"/>
  <c r="CE65" i="3" s="1"/>
  <c r="CQ65" i="3" s="1"/>
  <c r="AV65" i="3"/>
  <c r="BH65" i="3" s="1"/>
  <c r="BG63" i="3"/>
  <c r="BS63" i="3" s="1"/>
  <c r="CE63" i="3" s="1"/>
  <c r="CQ63" i="3" s="1"/>
  <c r="AV63" i="3"/>
  <c r="BH63" i="3" s="1"/>
  <c r="AW59" i="3"/>
  <c r="BI59" i="3" s="1"/>
  <c r="BT59" i="3"/>
  <c r="CF59" i="3" s="1"/>
  <c r="CR59" i="3" s="1"/>
  <c r="BS64" i="3"/>
  <c r="CE64" i="3" s="1"/>
  <c r="CQ64" i="3" s="1"/>
  <c r="BS61" i="3"/>
  <c r="CE61" i="3" s="1"/>
  <c r="CQ61" i="3" s="1"/>
  <c r="AL62" i="2"/>
  <c r="AX62" i="2" s="1"/>
  <c r="AW62" i="2"/>
  <c r="AK59" i="2"/>
  <c r="AV59" i="2"/>
  <c r="AJ63" i="2"/>
  <c r="AU63" i="2"/>
  <c r="AK64" i="2"/>
  <c r="AV64" i="2"/>
  <c r="AQ92" i="3"/>
  <c r="AR92" i="3" s="1"/>
  <c r="AS93" i="3"/>
  <c r="AQ98" i="3"/>
  <c r="AQ97" i="3"/>
  <c r="AQ96" i="3"/>
  <c r="AQ95" i="3"/>
  <c r="AQ94" i="3"/>
  <c r="AE33" i="3"/>
  <c r="CF62" i="2" l="1"/>
  <c r="CR62" i="2" s="1"/>
  <c r="BG63" i="2"/>
  <c r="BS63" i="2" s="1"/>
  <c r="CE63" i="2" s="1"/>
  <c r="CQ63" i="2" s="1"/>
  <c r="BI62" i="2"/>
  <c r="BU62" i="2" s="1"/>
  <c r="CG62" i="2" s="1"/>
  <c r="CS62" i="2" s="1"/>
  <c r="BJ62" i="2"/>
  <c r="BV62" i="2" s="1"/>
  <c r="CH62" i="2" s="1"/>
  <c r="CT62" i="2" s="1"/>
  <c r="BH64" i="2"/>
  <c r="BT64" i="2" s="1"/>
  <c r="BH59" i="2"/>
  <c r="BT59" i="2" s="1"/>
  <c r="AW63" i="3"/>
  <c r="BI63" i="3" s="1"/>
  <c r="BT63" i="3"/>
  <c r="CF63" i="3" s="1"/>
  <c r="CR63" i="3" s="1"/>
  <c r="AW65" i="3"/>
  <c r="BI65" i="3" s="1"/>
  <c r="BT65" i="3"/>
  <c r="CF65" i="3" s="1"/>
  <c r="CR65" i="3" s="1"/>
  <c r="AX59" i="3"/>
  <c r="BJ59" i="3" s="1"/>
  <c r="BU59" i="3"/>
  <c r="CG59" i="3" s="1"/>
  <c r="CS59" i="3" s="1"/>
  <c r="AW61" i="3"/>
  <c r="BI61" i="3" s="1"/>
  <c r="BT61" i="3"/>
  <c r="CF61" i="3" s="1"/>
  <c r="CR61" i="3" s="1"/>
  <c r="AW64" i="3"/>
  <c r="BI64" i="3" s="1"/>
  <c r="BT64" i="3"/>
  <c r="CF64" i="3" s="1"/>
  <c r="CR64" i="3" s="1"/>
  <c r="AW60" i="3"/>
  <c r="BI60" i="3" s="1"/>
  <c r="BT60" i="3"/>
  <c r="CF60" i="3" s="1"/>
  <c r="CR60" i="3" s="1"/>
  <c r="AW62" i="3"/>
  <c r="BI62" i="3" s="1"/>
  <c r="BT62" i="3"/>
  <c r="CF62" i="3" s="1"/>
  <c r="CR62" i="3" s="1"/>
  <c r="AL64" i="2"/>
  <c r="AX64" i="2" s="1"/>
  <c r="AW64" i="2"/>
  <c r="AL59" i="2"/>
  <c r="AX59" i="2" s="1"/>
  <c r="AW59" i="2"/>
  <c r="AK63" i="2"/>
  <c r="AV63" i="2"/>
  <c r="AR97" i="3"/>
  <c r="AR98" i="3"/>
  <c r="AS92" i="3"/>
  <c r="AT93" i="3"/>
  <c r="AR94" i="3"/>
  <c r="AR95" i="3"/>
  <c r="AR96" i="3"/>
  <c r="AF33" i="3"/>
  <c r="CF59" i="2" l="1"/>
  <c r="CR59" i="2" s="1"/>
  <c r="CF64" i="2"/>
  <c r="CR64" i="2" s="1"/>
  <c r="BI59" i="2"/>
  <c r="BU59" i="2" s="1"/>
  <c r="CG59" i="2" s="1"/>
  <c r="CS59" i="2" s="1"/>
  <c r="BJ64" i="2"/>
  <c r="BV64" i="2" s="1"/>
  <c r="CH64" i="2" s="1"/>
  <c r="CT64" i="2" s="1"/>
  <c r="BJ59" i="2"/>
  <c r="BV59" i="2" s="1"/>
  <c r="BH63" i="2"/>
  <c r="BT63" i="2" s="1"/>
  <c r="BI64" i="2"/>
  <c r="BU64" i="2" s="1"/>
  <c r="CG64" i="2" s="1"/>
  <c r="CS64" i="2" s="1"/>
  <c r="BV59" i="3"/>
  <c r="CH59" i="3" s="1"/>
  <c r="CT59" i="3" s="1"/>
  <c r="AX60" i="3"/>
  <c r="BJ60" i="3" s="1"/>
  <c r="BU60" i="3"/>
  <c r="CG60" i="3" s="1"/>
  <c r="CS60" i="3" s="1"/>
  <c r="AX61" i="3"/>
  <c r="BJ61" i="3" s="1"/>
  <c r="BU61" i="3"/>
  <c r="CG61" i="3" s="1"/>
  <c r="CS61" i="3" s="1"/>
  <c r="AX65" i="3"/>
  <c r="BJ65" i="3" s="1"/>
  <c r="BU65" i="3"/>
  <c r="CG65" i="3" s="1"/>
  <c r="CS65" i="3" s="1"/>
  <c r="AX62" i="3"/>
  <c r="BJ62" i="3" s="1"/>
  <c r="BU62" i="3"/>
  <c r="CG62" i="3" s="1"/>
  <c r="CS62" i="3" s="1"/>
  <c r="AX64" i="3"/>
  <c r="BJ64" i="3" s="1"/>
  <c r="BU64" i="3"/>
  <c r="CG64" i="3" s="1"/>
  <c r="CS64" i="3" s="1"/>
  <c r="AX63" i="3"/>
  <c r="BJ63" i="3" s="1"/>
  <c r="BU63" i="3"/>
  <c r="CG63" i="3" s="1"/>
  <c r="CS63" i="3" s="1"/>
  <c r="AL63" i="2"/>
  <c r="AX63" i="2" s="1"/>
  <c r="AW63" i="2"/>
  <c r="AS94" i="3"/>
  <c r="AT92" i="3"/>
  <c r="AS95" i="3"/>
  <c r="AU93" i="3"/>
  <c r="AS96" i="3"/>
  <c r="AS98" i="3"/>
  <c r="AS97" i="3"/>
  <c r="AG33" i="3"/>
  <c r="AG48" i="3" s="1"/>
  <c r="AG70" i="3" s="1"/>
  <c r="AG22" i="3" s="1"/>
  <c r="AG103" i="3" s="1"/>
  <c r="CF63" i="2" l="1"/>
  <c r="CR63" i="2" s="1"/>
  <c r="CH59" i="2"/>
  <c r="CT59" i="2" s="1"/>
  <c r="BJ63" i="2"/>
  <c r="BV63" i="2" s="1"/>
  <c r="CH63" i="2" s="1"/>
  <c r="CT63" i="2" s="1"/>
  <c r="BI63" i="2"/>
  <c r="BU63" i="2" s="1"/>
  <c r="CG63" i="2" s="1"/>
  <c r="CS63" i="2" s="1"/>
  <c r="BV63" i="3"/>
  <c r="CH63" i="3" s="1"/>
  <c r="CT63" i="3" s="1"/>
  <c r="BV61" i="3"/>
  <c r="CH61" i="3" s="1"/>
  <c r="CT61" i="3" s="1"/>
  <c r="BV64" i="3"/>
  <c r="CH64" i="3" s="1"/>
  <c r="CT64" i="3" s="1"/>
  <c r="BV65" i="3"/>
  <c r="CH65" i="3" s="1"/>
  <c r="CT65" i="3" s="1"/>
  <c r="BV60" i="3"/>
  <c r="CH60" i="3" s="1"/>
  <c r="CT60" i="3" s="1"/>
  <c r="BV62" i="3"/>
  <c r="CH62" i="3" s="1"/>
  <c r="CT62" i="3" s="1"/>
  <c r="AT95" i="3"/>
  <c r="AV93" i="3"/>
  <c r="AT97" i="3"/>
  <c r="AT94" i="3"/>
  <c r="AT98" i="3"/>
  <c r="AT96" i="3"/>
  <c r="AU92" i="3"/>
  <c r="AH33" i="3"/>
  <c r="AH48" i="3" s="1"/>
  <c r="AH70" i="3" s="1"/>
  <c r="AH22" i="3" s="1"/>
  <c r="AH103" i="3" s="1"/>
  <c r="AV92" i="3" l="1"/>
  <c r="AU98" i="3"/>
  <c r="AW93" i="3"/>
  <c r="AU96" i="3"/>
  <c r="AU94" i="3"/>
  <c r="AU97" i="3"/>
  <c r="AU95" i="3"/>
  <c r="AI33" i="3"/>
  <c r="AI48" i="3" s="1"/>
  <c r="AI70" i="3" s="1"/>
  <c r="AI22" i="3" s="1"/>
  <c r="AI103" i="3" s="1"/>
  <c r="AV98" i="3" l="1"/>
  <c r="AV96" i="3"/>
  <c r="AV95" i="3"/>
  <c r="AX93" i="3"/>
  <c r="AY93" i="3" s="1"/>
  <c r="AV97" i="3"/>
  <c r="AV94" i="3"/>
  <c r="AW92" i="3"/>
  <c r="AJ33" i="3"/>
  <c r="AJ48" i="3" s="1"/>
  <c r="AJ70" i="3" s="1"/>
  <c r="AJ22" i="3" s="1"/>
  <c r="AJ103" i="3" s="1"/>
  <c r="AW97" i="3" l="1"/>
  <c r="AW96" i="3"/>
  <c r="AX92" i="3"/>
  <c r="AY92" i="3" s="1"/>
  <c r="AW94" i="3"/>
  <c r="AZ93" i="3"/>
  <c r="AW95" i="3"/>
  <c r="AW98" i="3"/>
  <c r="AK33" i="3"/>
  <c r="AK48" i="3" s="1"/>
  <c r="AK70" i="3" s="1"/>
  <c r="AK22" i="3" s="1"/>
  <c r="AK103" i="3" s="1"/>
  <c r="AZ92" i="3" l="1"/>
  <c r="BA93" i="3"/>
  <c r="AX96" i="3"/>
  <c r="AY96" i="3" s="1"/>
  <c r="AX98" i="3"/>
  <c r="AY98" i="3" s="1"/>
  <c r="AX95" i="3"/>
  <c r="AY95" i="3" s="1"/>
  <c r="AX94" i="3"/>
  <c r="AY94" i="3" s="1"/>
  <c r="AX97" i="3"/>
  <c r="AY97" i="3" s="1"/>
  <c r="AL33" i="3"/>
  <c r="AL48" i="3" s="1"/>
  <c r="AL70" i="3" s="1"/>
  <c r="AL22" i="3" s="1"/>
  <c r="AL103" i="3" s="1"/>
  <c r="BB93" i="3" l="1"/>
  <c r="BA92" i="3"/>
  <c r="AM48" i="3"/>
  <c r="AM70" i="3" s="1"/>
  <c r="AM22" i="3" s="1"/>
  <c r="AM103" i="3" s="1"/>
  <c r="BB92" i="3" l="1"/>
  <c r="AZ98" i="3"/>
  <c r="AZ95" i="3"/>
  <c r="BC93" i="3"/>
  <c r="AZ97" i="3"/>
  <c r="AZ96" i="3"/>
  <c r="AZ94" i="3"/>
  <c r="AN33" i="3"/>
  <c r="AN48" i="3" s="1"/>
  <c r="AN70" i="3" s="1"/>
  <c r="AN22" i="3" s="1"/>
  <c r="AN103" i="3" s="1"/>
  <c r="BA96" i="3" l="1"/>
  <c r="BA97" i="3"/>
  <c r="BA94" i="3"/>
  <c r="BA95" i="3"/>
  <c r="BD93" i="3"/>
  <c r="BA98" i="3"/>
  <c r="BC92" i="3"/>
  <c r="AO33" i="3"/>
  <c r="AO48" i="3" s="1"/>
  <c r="AO70" i="3" s="1"/>
  <c r="AO22" i="3" s="1"/>
  <c r="AO103" i="3" s="1"/>
  <c r="BB95" i="3" l="1"/>
  <c r="BE93" i="3"/>
  <c r="BB97" i="3"/>
  <c r="BB98" i="3"/>
  <c r="BD92" i="3"/>
  <c r="BB94" i="3"/>
  <c r="BB96" i="3"/>
  <c r="AP33" i="3"/>
  <c r="AP48" i="3" s="1"/>
  <c r="AP70" i="3" s="1"/>
  <c r="AP22" i="3" s="1"/>
  <c r="AP103" i="3" s="1"/>
  <c r="BC96" i="3" l="1"/>
  <c r="BF93" i="3"/>
  <c r="BC98" i="3"/>
  <c r="BE92" i="3"/>
  <c r="BC94" i="3"/>
  <c r="BC97" i="3"/>
  <c r="BC95" i="3"/>
  <c r="AQ33" i="3"/>
  <c r="AQ48" i="3" s="1"/>
  <c r="AQ70" i="3" s="1"/>
  <c r="AQ22" i="3" s="1"/>
  <c r="AQ103" i="3" s="1"/>
  <c r="BF92" i="3" l="1"/>
  <c r="BG93" i="3"/>
  <c r="BD97" i="3"/>
  <c r="BD95" i="3"/>
  <c r="BD94" i="3"/>
  <c r="BD98" i="3"/>
  <c r="BD96" i="3"/>
  <c r="AR33" i="3"/>
  <c r="AR48" i="3" s="1"/>
  <c r="AR70" i="3" s="1"/>
  <c r="AR22" i="3" s="1"/>
  <c r="AR103" i="3" s="1"/>
  <c r="BE97" i="3" l="1"/>
  <c r="BE96" i="3"/>
  <c r="BE94" i="3"/>
  <c r="BE95" i="3"/>
  <c r="BG92" i="3"/>
  <c r="BE98" i="3"/>
  <c r="BH93" i="3"/>
  <c r="AS33" i="3"/>
  <c r="AS48" i="3" s="1"/>
  <c r="AS70" i="3" s="1"/>
  <c r="AS22" i="3" s="1"/>
  <c r="AS103" i="3" s="1"/>
  <c r="BF96" i="3" l="1"/>
  <c r="BF94" i="3"/>
  <c r="BI93" i="3"/>
  <c r="BF98" i="3"/>
  <c r="BF95" i="3"/>
  <c r="BF97" i="3"/>
  <c r="BH92" i="3"/>
  <c r="AT33" i="3"/>
  <c r="AT48" i="3" s="1"/>
  <c r="AT70" i="3" s="1"/>
  <c r="AT22" i="3" s="1"/>
  <c r="AT103" i="3" s="1"/>
  <c r="BI92" i="3" l="1"/>
  <c r="BG98" i="3"/>
  <c r="BG94" i="3"/>
  <c r="BG97" i="3"/>
  <c r="BG95" i="3"/>
  <c r="BJ93" i="3"/>
  <c r="BK93" i="3" s="1"/>
  <c r="BG96" i="3"/>
  <c r="AU33" i="3"/>
  <c r="AU48" i="3" s="1"/>
  <c r="AU70" i="3" s="1"/>
  <c r="AU22" i="3" s="1"/>
  <c r="AU103" i="3" s="1"/>
  <c r="BH97" i="3" l="1"/>
  <c r="BJ92" i="3"/>
  <c r="BK92" i="3" s="1"/>
  <c r="BH94" i="3"/>
  <c r="BH98" i="3"/>
  <c r="BH96" i="3"/>
  <c r="BH95" i="3"/>
  <c r="AV33" i="3"/>
  <c r="AV48" i="3" s="1"/>
  <c r="AV70" i="3" s="1"/>
  <c r="AV22" i="3" s="1"/>
  <c r="AV103" i="3" s="1"/>
  <c r="BI98" i="3" l="1"/>
  <c r="BI94" i="3"/>
  <c r="BI97" i="3"/>
  <c r="BI96" i="3"/>
  <c r="BL93" i="3"/>
  <c r="BI95" i="3"/>
  <c r="AW33" i="3"/>
  <c r="AW48" i="3" s="1"/>
  <c r="AW70" i="3" s="1"/>
  <c r="AW22" i="3" s="1"/>
  <c r="AW103" i="3" s="1"/>
  <c r="BJ95" i="3" l="1"/>
  <c r="BK95" i="3" s="1"/>
  <c r="BJ96" i="3"/>
  <c r="BK96" i="3" s="1"/>
  <c r="BJ94" i="3"/>
  <c r="BK94" i="3" s="1"/>
  <c r="BL92" i="3"/>
  <c r="BM93" i="3"/>
  <c r="BJ97" i="3"/>
  <c r="BK97" i="3" s="1"/>
  <c r="BJ98" i="3"/>
  <c r="BK98" i="3" s="1"/>
  <c r="AX33" i="3"/>
  <c r="AX48" i="3" s="1"/>
  <c r="AX70" i="3" s="1"/>
  <c r="AX22" i="3" s="1"/>
  <c r="AX103" i="3" s="1"/>
  <c r="BM92" i="3" l="1"/>
  <c r="BN93" i="3"/>
  <c r="AY48" i="3"/>
  <c r="AY70" i="3" s="1"/>
  <c r="AY22" i="3" s="1"/>
  <c r="AY103" i="3" s="1"/>
  <c r="BN92" i="3" l="1"/>
  <c r="BL94" i="3"/>
  <c r="BL98" i="3"/>
  <c r="BO93" i="3"/>
  <c r="BL96" i="3"/>
  <c r="BL97" i="3"/>
  <c r="BL95" i="3"/>
  <c r="AZ33" i="3"/>
  <c r="AZ48" i="3" s="1"/>
  <c r="AZ70" i="3" s="1"/>
  <c r="AZ22" i="3" s="1"/>
  <c r="AZ103" i="3" s="1"/>
  <c r="BM96" i="3" l="1"/>
  <c r="BM98" i="3"/>
  <c r="BP93" i="3"/>
  <c r="BO92" i="3"/>
  <c r="BM97" i="3"/>
  <c r="BM94" i="3"/>
  <c r="BM95" i="3"/>
  <c r="BA33" i="3"/>
  <c r="BA48" i="3" s="1"/>
  <c r="BA70" i="3" s="1"/>
  <c r="BA22" i="3" s="1"/>
  <c r="BA103" i="3" s="1"/>
  <c r="BN97" i="3" l="1"/>
  <c r="BN96" i="3"/>
  <c r="BN95" i="3"/>
  <c r="BQ93" i="3"/>
  <c r="BN94" i="3"/>
  <c r="BP92" i="3"/>
  <c r="BN98" i="3"/>
  <c r="BB33" i="3"/>
  <c r="BB48" i="3" s="1"/>
  <c r="BB70" i="3" s="1"/>
  <c r="BB22" i="3" s="1"/>
  <c r="BB103" i="3" s="1"/>
  <c r="BO94" i="3" l="1"/>
  <c r="BR93" i="3"/>
  <c r="BO96" i="3"/>
  <c r="BQ92" i="3"/>
  <c r="BO95" i="3"/>
  <c r="BO97" i="3"/>
  <c r="BO98" i="3"/>
  <c r="BC33" i="3"/>
  <c r="BC48" i="3" s="1"/>
  <c r="BC70" i="3" s="1"/>
  <c r="BC22" i="3" s="1"/>
  <c r="BC103" i="3" s="1"/>
  <c r="BS93" i="3" l="1"/>
  <c r="BP98" i="3"/>
  <c r="BP96" i="3"/>
  <c r="BP94" i="3"/>
  <c r="BR92" i="3"/>
  <c r="BP97" i="3"/>
  <c r="BP95" i="3"/>
  <c r="BD33" i="3"/>
  <c r="BD48" i="3" s="1"/>
  <c r="BD70" i="3" s="1"/>
  <c r="BD22" i="3" s="1"/>
  <c r="BD103" i="3" s="1"/>
  <c r="BS92" i="3" l="1"/>
  <c r="BQ96" i="3"/>
  <c r="BQ98" i="3"/>
  <c r="BQ97" i="3"/>
  <c r="BQ95" i="3"/>
  <c r="BQ94" i="3"/>
  <c r="BT93" i="3"/>
  <c r="BE33" i="3"/>
  <c r="BE48" i="3" s="1"/>
  <c r="BE70" i="3" s="1"/>
  <c r="BE22" i="3" s="1"/>
  <c r="BE103" i="3" s="1"/>
  <c r="BU93" i="3" l="1"/>
  <c r="BR96" i="3"/>
  <c r="BT92" i="3"/>
  <c r="BR97" i="3"/>
  <c r="BR98" i="3"/>
  <c r="BR94" i="3"/>
  <c r="BR95" i="3"/>
  <c r="BF33" i="3"/>
  <c r="BF48" i="3" s="1"/>
  <c r="BF70" i="3" s="1"/>
  <c r="BF22" i="3" s="1"/>
  <c r="BF103" i="3" s="1"/>
  <c r="BS95" i="3" l="1"/>
  <c r="BU92" i="3"/>
  <c r="BS96" i="3"/>
  <c r="BS94" i="3"/>
  <c r="BS97" i="3"/>
  <c r="BS98" i="3"/>
  <c r="BV93" i="3"/>
  <c r="BW93" i="3" s="1"/>
  <c r="BG33" i="3"/>
  <c r="BG48" i="3" s="1"/>
  <c r="BG70" i="3" s="1"/>
  <c r="BG22" i="3" s="1"/>
  <c r="BG103" i="3" s="1"/>
  <c r="BT98" i="3" l="1"/>
  <c r="BT94" i="3"/>
  <c r="BV92" i="3"/>
  <c r="BW92" i="3" s="1"/>
  <c r="BT97" i="3"/>
  <c r="BT96" i="3"/>
  <c r="BT95" i="3"/>
  <c r="BH33" i="3"/>
  <c r="BH48" i="3" s="1"/>
  <c r="BH70" i="3" s="1"/>
  <c r="BH22" i="3" s="1"/>
  <c r="BH103" i="3" s="1"/>
  <c r="BU98" i="3" l="1"/>
  <c r="BX93" i="3"/>
  <c r="BU95" i="3"/>
  <c r="BU96" i="3"/>
  <c r="BU97" i="3"/>
  <c r="BU94" i="3"/>
  <c r="BI33" i="3"/>
  <c r="BI48" i="3" s="1"/>
  <c r="BI70" i="3" s="1"/>
  <c r="BI22" i="3" s="1"/>
  <c r="BI103" i="3" s="1"/>
  <c r="BV97" i="3" l="1"/>
  <c r="BW97" i="3" s="1"/>
  <c r="BV98" i="3"/>
  <c r="BW98" i="3" s="1"/>
  <c r="BX92" i="3"/>
  <c r="BY93" i="3"/>
  <c r="BV95" i="3"/>
  <c r="BW95" i="3" s="1"/>
  <c r="BV94" i="3"/>
  <c r="BW94" i="3" s="1"/>
  <c r="BV96" i="3"/>
  <c r="BW96" i="3" s="1"/>
  <c r="BJ33" i="3"/>
  <c r="BJ48" i="3" s="1"/>
  <c r="BJ70" i="3" s="1"/>
  <c r="BJ22" i="3" s="1"/>
  <c r="BJ103" i="3" s="1"/>
  <c r="BY92" i="3" l="1"/>
  <c r="BZ93" i="3"/>
  <c r="BK48" i="3"/>
  <c r="BK70" i="3" s="1"/>
  <c r="BK22" i="3" s="1"/>
  <c r="BK103" i="3" s="1"/>
  <c r="BX95" i="3" l="1"/>
  <c r="BX97" i="3"/>
  <c r="CA93" i="3"/>
  <c r="BX98" i="3"/>
  <c r="BX96" i="3"/>
  <c r="BZ92" i="3"/>
  <c r="BX94" i="3"/>
  <c r="BL33" i="3"/>
  <c r="BL48" i="3" s="1"/>
  <c r="BL70" i="3" s="1"/>
  <c r="BL22" i="3" s="1"/>
  <c r="BL103" i="3" s="1"/>
  <c r="CB93" i="3" l="1"/>
  <c r="BY94" i="3"/>
  <c r="BY96" i="3"/>
  <c r="BY98" i="3"/>
  <c r="BY97" i="3"/>
  <c r="CA92" i="3"/>
  <c r="BY95" i="3"/>
  <c r="BM33" i="3"/>
  <c r="BM48" i="3" s="1"/>
  <c r="BM70" i="3" s="1"/>
  <c r="BM22" i="3" s="1"/>
  <c r="BM103" i="3" s="1"/>
  <c r="BZ95" i="3" l="1"/>
  <c r="BZ98" i="3"/>
  <c r="BZ94" i="3"/>
  <c r="CB92" i="3"/>
  <c r="CC93" i="3"/>
  <c r="BZ97" i="3"/>
  <c r="BZ96" i="3"/>
  <c r="BN33" i="3"/>
  <c r="BN48" i="3" s="1"/>
  <c r="BN70" i="3" s="1"/>
  <c r="BN22" i="3" s="1"/>
  <c r="BN103" i="3" s="1"/>
  <c r="CA95" i="3" l="1"/>
  <c r="CD93" i="3"/>
  <c r="CA98" i="3"/>
  <c r="CA96" i="3"/>
  <c r="CC92" i="3"/>
  <c r="CA97" i="3"/>
  <c r="CA94" i="3"/>
  <c r="BO33" i="3"/>
  <c r="BO48" i="3" s="1"/>
  <c r="BO70" i="3" s="1"/>
  <c r="BO22" i="3" s="1"/>
  <c r="BO103" i="3" s="1"/>
  <c r="CB98" i="3" l="1"/>
  <c r="CB94" i="3"/>
  <c r="CB96" i="3"/>
  <c r="CB95" i="3"/>
  <c r="CB97" i="3"/>
  <c r="CD92" i="3"/>
  <c r="CE93" i="3"/>
  <c r="BP33" i="3"/>
  <c r="BP48" i="3" s="1"/>
  <c r="BP70" i="3" s="1"/>
  <c r="BP22" i="3" s="1"/>
  <c r="BP103" i="3" s="1"/>
  <c r="CE92" i="3" l="1"/>
  <c r="CC95" i="3"/>
  <c r="CC96" i="3"/>
  <c r="CF93" i="3"/>
  <c r="CC94" i="3"/>
  <c r="CC97" i="3"/>
  <c r="CC98" i="3"/>
  <c r="BQ33" i="3"/>
  <c r="BQ48" i="3" s="1"/>
  <c r="BQ70" i="3" s="1"/>
  <c r="BQ22" i="3" s="1"/>
  <c r="BQ103" i="3" s="1"/>
  <c r="CG93" i="3" l="1"/>
  <c r="CD97" i="3"/>
  <c r="CD98" i="3"/>
  <c r="CD94" i="3"/>
  <c r="CD95" i="3"/>
  <c r="CD96" i="3"/>
  <c r="CF92" i="3"/>
  <c r="BR33" i="3"/>
  <c r="BR48" i="3" s="1"/>
  <c r="BR70" i="3" s="1"/>
  <c r="BR22" i="3" s="1"/>
  <c r="BR103" i="3" s="1"/>
  <c r="CG92" i="3" l="1"/>
  <c r="CE97" i="3"/>
  <c r="CE95" i="3"/>
  <c r="CE98" i="3"/>
  <c r="CE96" i="3"/>
  <c r="CE94" i="3"/>
  <c r="CH93" i="3"/>
  <c r="CI93" i="3" s="1"/>
  <c r="BS33" i="3"/>
  <c r="BS48" i="3" s="1"/>
  <c r="BS70" i="3" s="1"/>
  <c r="BS22" i="3" s="1"/>
  <c r="BS103" i="3" s="1"/>
  <c r="CF98" i="3" l="1"/>
  <c r="CH92" i="3"/>
  <c r="CI92" i="3" s="1"/>
  <c r="CF94" i="3"/>
  <c r="CF95" i="3"/>
  <c r="CF96" i="3"/>
  <c r="CF97" i="3"/>
  <c r="BT33" i="3"/>
  <c r="BT48" i="3" s="1"/>
  <c r="BT70" i="3" s="1"/>
  <c r="BT22" i="3" s="1"/>
  <c r="BT103" i="3" s="1"/>
  <c r="CG95" i="3" l="1"/>
  <c r="CJ93" i="3"/>
  <c r="CG94" i="3"/>
  <c r="CG96" i="3"/>
  <c r="CG98" i="3"/>
  <c r="CG97" i="3"/>
  <c r="BU33" i="3"/>
  <c r="BU48" i="3" s="1"/>
  <c r="BU70" i="3" s="1"/>
  <c r="BU22" i="3" s="1"/>
  <c r="BU103" i="3" s="1"/>
  <c r="CJ92" i="3" l="1"/>
  <c r="CK93" i="3"/>
  <c r="CH97" i="3"/>
  <c r="CI97" i="3" s="1"/>
  <c r="CH94" i="3"/>
  <c r="CI94" i="3" s="1"/>
  <c r="CH98" i="3"/>
  <c r="CI98" i="3" s="1"/>
  <c r="CH96" i="3"/>
  <c r="CI96" i="3" s="1"/>
  <c r="CH95" i="3"/>
  <c r="CI95" i="3" s="1"/>
  <c r="BV33" i="3"/>
  <c r="BV48" i="3" s="1"/>
  <c r="BV70" i="3" s="1"/>
  <c r="BV22" i="3" s="1"/>
  <c r="BV103" i="3" s="1"/>
  <c r="CK92" i="3" l="1"/>
  <c r="CL93" i="3"/>
  <c r="BW48" i="3"/>
  <c r="BW70" i="3" s="1"/>
  <c r="BW22" i="3" s="1"/>
  <c r="BW103" i="3" s="1"/>
  <c r="CJ98" i="3" l="1"/>
  <c r="CM93" i="3"/>
  <c r="CJ94" i="3"/>
  <c r="CJ95" i="3"/>
  <c r="CJ97" i="3"/>
  <c r="CJ96" i="3"/>
  <c r="CL92" i="3"/>
  <c r="BX33" i="3"/>
  <c r="BX48" i="3" s="1"/>
  <c r="BX70" i="3" s="1"/>
  <c r="BX22" i="3" s="1"/>
  <c r="BX103" i="3" s="1"/>
  <c r="CM92" i="3" l="1"/>
  <c r="CK97" i="3"/>
  <c r="CK94" i="3"/>
  <c r="CN93" i="3"/>
  <c r="CK96" i="3"/>
  <c r="CK95" i="3"/>
  <c r="CK98" i="3"/>
  <c r="BY33" i="3"/>
  <c r="BY48" i="3" s="1"/>
  <c r="BY70" i="3" s="1"/>
  <c r="BY22" i="3" s="1"/>
  <c r="BY103" i="3" s="1"/>
  <c r="CL96" i="3" l="1"/>
  <c r="CL98" i="3"/>
  <c r="CL94" i="3"/>
  <c r="CL97" i="3"/>
  <c r="CL95" i="3"/>
  <c r="CO93" i="3"/>
  <c r="CN92" i="3"/>
  <c r="BZ33" i="3"/>
  <c r="BZ48" i="3" s="1"/>
  <c r="BZ70" i="3" s="1"/>
  <c r="BZ22" i="3" s="1"/>
  <c r="BZ103" i="3" s="1"/>
  <c r="CP93" i="3" l="1"/>
  <c r="CM97" i="3"/>
  <c r="CM98" i="3"/>
  <c r="CO92" i="3"/>
  <c r="CM95" i="3"/>
  <c r="CM94" i="3"/>
  <c r="CM96" i="3"/>
  <c r="CA33" i="3"/>
  <c r="CA48" i="3" s="1"/>
  <c r="CA70" i="3" s="1"/>
  <c r="CA22" i="3" s="1"/>
  <c r="CA103" i="3" s="1"/>
  <c r="CN94" i="3" l="1"/>
  <c r="CN97" i="3"/>
  <c r="CN96" i="3"/>
  <c r="CP92" i="3"/>
  <c r="CN98" i="3"/>
  <c r="CN95" i="3"/>
  <c r="CQ93" i="3"/>
  <c r="CB33" i="3"/>
  <c r="CB48" i="3" s="1"/>
  <c r="CB70" i="3" s="1"/>
  <c r="CB22" i="3" s="1"/>
  <c r="CB103" i="3" s="1"/>
  <c r="CO95" i="3" l="1"/>
  <c r="CO96" i="3"/>
  <c r="CO98" i="3"/>
  <c r="CO97" i="3"/>
  <c r="CQ92" i="3"/>
  <c r="CR93" i="3"/>
  <c r="CO94" i="3"/>
  <c r="CC33" i="3"/>
  <c r="CC48" i="3" s="1"/>
  <c r="CC70" i="3" s="1"/>
  <c r="CC22" i="3" s="1"/>
  <c r="CC103" i="3" s="1"/>
  <c r="CS93" i="3" l="1"/>
  <c r="CP97" i="3"/>
  <c r="CP94" i="3"/>
  <c r="CR92" i="3"/>
  <c r="CP98" i="3"/>
  <c r="CP96" i="3"/>
  <c r="CP95" i="3"/>
  <c r="CD33" i="3"/>
  <c r="CD48" i="3" s="1"/>
  <c r="CD70" i="3" s="1"/>
  <c r="CD22" i="3" s="1"/>
  <c r="CD103" i="3" s="1"/>
  <c r="CQ95" i="3" l="1"/>
  <c r="CQ96" i="3"/>
  <c r="CS92" i="3"/>
  <c r="CQ97" i="3"/>
  <c r="CQ98" i="3"/>
  <c r="CQ94" i="3"/>
  <c r="CT93" i="3"/>
  <c r="CE33" i="3"/>
  <c r="CE48" i="3" s="1"/>
  <c r="CE70" i="3" s="1"/>
  <c r="CE22" i="3" s="1"/>
  <c r="CE103" i="3" s="1"/>
  <c r="CR96" i="3" l="1"/>
  <c r="CR94" i="3"/>
  <c r="CR97" i="3"/>
  <c r="CR95" i="3"/>
  <c r="CR98" i="3"/>
  <c r="CT92" i="3"/>
  <c r="CF33" i="3"/>
  <c r="CF48" i="3" s="1"/>
  <c r="CF70" i="3" s="1"/>
  <c r="CF22" i="3" s="1"/>
  <c r="CF103" i="3" s="1"/>
  <c r="CS98" i="3" l="1"/>
  <c r="CS96" i="3"/>
  <c r="CS95" i="3"/>
  <c r="CS94" i="3"/>
  <c r="CS97" i="3"/>
  <c r="CG33" i="3"/>
  <c r="CG48" i="3" s="1"/>
  <c r="CG70" i="3" s="1"/>
  <c r="CG22" i="3" s="1"/>
  <c r="CG103" i="3" s="1"/>
  <c r="CT97" i="3" l="1"/>
  <c r="CT96" i="3"/>
  <c r="CT95" i="3"/>
  <c r="CT94" i="3"/>
  <c r="CT98" i="3"/>
  <c r="CH33" i="3"/>
  <c r="CH48" i="3" s="1"/>
  <c r="CH70" i="3" s="1"/>
  <c r="CH22" i="3" s="1"/>
  <c r="CH103" i="3" s="1"/>
  <c r="CI48" i="3" l="1"/>
  <c r="CI70" i="3" s="1"/>
  <c r="CI22" i="3" s="1"/>
  <c r="CI103" i="3" s="1"/>
  <c r="CJ33" i="3" l="1"/>
  <c r="CJ48" i="3" s="1"/>
  <c r="CJ70" i="3" s="1"/>
  <c r="CJ22" i="3" s="1"/>
  <c r="CJ103" i="3" s="1"/>
  <c r="CK33" i="3" l="1"/>
  <c r="CK48" i="3" s="1"/>
  <c r="CK70" i="3" s="1"/>
  <c r="CK22" i="3" s="1"/>
  <c r="CK103" i="3" s="1"/>
  <c r="CL33" i="3" l="1"/>
  <c r="CL48" i="3" s="1"/>
  <c r="CL70" i="3" s="1"/>
  <c r="CL22" i="3" s="1"/>
  <c r="CL103" i="3" s="1"/>
  <c r="CM33" i="3" l="1"/>
  <c r="CM48" i="3" s="1"/>
  <c r="CM70" i="3" s="1"/>
  <c r="CM22" i="3" s="1"/>
  <c r="CM103" i="3" s="1"/>
  <c r="CN33" i="3" l="1"/>
  <c r="CN48" i="3" s="1"/>
  <c r="CN70" i="3" s="1"/>
  <c r="CN22" i="3" s="1"/>
  <c r="CN103" i="3" s="1"/>
  <c r="CO33" i="3" l="1"/>
  <c r="CO48" i="3" s="1"/>
  <c r="CO70" i="3" s="1"/>
  <c r="CO22" i="3" s="1"/>
  <c r="CO103" i="3" s="1"/>
  <c r="CP33" i="3" l="1"/>
  <c r="CP48" i="3" s="1"/>
  <c r="CP70" i="3" s="1"/>
  <c r="CP22" i="3" s="1"/>
  <c r="CP103" i="3" s="1"/>
  <c r="CQ33" i="3" l="1"/>
  <c r="CQ48" i="3" s="1"/>
  <c r="CQ70" i="3" s="1"/>
  <c r="CQ22" i="3" s="1"/>
  <c r="CQ103" i="3" s="1"/>
  <c r="CR33" i="3" l="1"/>
  <c r="CR48" i="3" s="1"/>
  <c r="CR70" i="3" s="1"/>
  <c r="CR22" i="3" s="1"/>
  <c r="CR103" i="3" s="1"/>
  <c r="CS33" i="3" l="1"/>
  <c r="CS48" i="3" s="1"/>
  <c r="CS70" i="3" s="1"/>
  <c r="CS22" i="3" s="1"/>
  <c r="CS103" i="3" s="1"/>
  <c r="CT33" i="3" l="1"/>
  <c r="CT48" i="3" s="1"/>
  <c r="CT70" i="3" s="1"/>
  <c r="CT22" i="3" s="1"/>
  <c r="CT103" i="3" s="1"/>
  <c r="B42" i="1" l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0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58" i="1" s="1"/>
  <c r="X21" i="1"/>
  <c r="Y21" i="1"/>
  <c r="Y47" i="1" s="1"/>
  <c r="Z21" i="1"/>
  <c r="AA21" i="1"/>
  <c r="AB21" i="1"/>
  <c r="AC21" i="1"/>
  <c r="AD21" i="1"/>
  <c r="AD47" i="1" s="1"/>
  <c r="AD102" i="1" s="1"/>
  <c r="AE21" i="1"/>
  <c r="AE58" i="1" s="1"/>
  <c r="AF21" i="1"/>
  <c r="AG21" i="1"/>
  <c r="AH21" i="1"/>
  <c r="AH32" i="1" s="1"/>
  <c r="AI21" i="1"/>
  <c r="AI58" i="1" s="1"/>
  <c r="AJ21" i="1"/>
  <c r="AK21" i="1"/>
  <c r="AK32" i="1" s="1"/>
  <c r="AL21" i="1"/>
  <c r="AM21" i="1"/>
  <c r="AM58" i="1" s="1"/>
  <c r="AN21" i="1"/>
  <c r="AO21" i="1"/>
  <c r="AO32" i="1" s="1"/>
  <c r="AP21" i="1"/>
  <c r="AP58" i="1" s="1"/>
  <c r="AQ21" i="1"/>
  <c r="AR21" i="1"/>
  <c r="AS21" i="1"/>
  <c r="AT21" i="1"/>
  <c r="AT47" i="1" s="1"/>
  <c r="AT102" i="1" s="1"/>
  <c r="AU21" i="1"/>
  <c r="AU58" i="1" s="1"/>
  <c r="AV21" i="1"/>
  <c r="AW21" i="1"/>
  <c r="AX21" i="1"/>
  <c r="AY21" i="1"/>
  <c r="AY58" i="1" s="1"/>
  <c r="AZ21" i="1"/>
  <c r="BA21" i="1"/>
  <c r="BA47" i="1" s="1"/>
  <c r="BA80" i="1" s="1"/>
  <c r="BB21" i="1"/>
  <c r="BC21" i="1"/>
  <c r="BC58" i="1" s="1"/>
  <c r="BD21" i="1"/>
  <c r="BE21" i="1"/>
  <c r="BE32" i="1" s="1"/>
  <c r="BF21" i="1"/>
  <c r="BG21" i="1"/>
  <c r="BH21" i="1"/>
  <c r="BI21" i="1"/>
  <c r="BI32" i="1" s="1"/>
  <c r="BJ21" i="1"/>
  <c r="BJ47" i="1" s="1"/>
  <c r="BJ102" i="1" s="1"/>
  <c r="BK21" i="1"/>
  <c r="BL21" i="1"/>
  <c r="BM21" i="1"/>
  <c r="BM32" i="1" s="1"/>
  <c r="BN21" i="1"/>
  <c r="BO21" i="1"/>
  <c r="BP21" i="1"/>
  <c r="BQ21" i="1"/>
  <c r="BQ47" i="1" s="1"/>
  <c r="BQ80" i="1" s="1"/>
  <c r="BR21" i="1"/>
  <c r="BS21" i="1"/>
  <c r="BT21" i="1"/>
  <c r="BU21" i="1"/>
  <c r="BU47" i="1" s="1"/>
  <c r="BU80" i="1" s="1"/>
  <c r="BV21" i="1"/>
  <c r="BV58" i="1" s="1"/>
  <c r="BW21" i="1"/>
  <c r="BX21" i="1"/>
  <c r="BY21" i="1"/>
  <c r="BY32" i="1" s="1"/>
  <c r="BZ21" i="1"/>
  <c r="BZ47" i="1" s="1"/>
  <c r="BZ102" i="1" s="1"/>
  <c r="CA21" i="1"/>
  <c r="CB21" i="1"/>
  <c r="CC21" i="1"/>
  <c r="CC32" i="1" s="1"/>
  <c r="CD21" i="1"/>
  <c r="CE21" i="1"/>
  <c r="CF21" i="1"/>
  <c r="CG21" i="1"/>
  <c r="CG47" i="1" s="1"/>
  <c r="CG80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7" i="1" s="1"/>
  <c r="CP80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58" i="3" s="1"/>
  <c r="AK21" i="3"/>
  <c r="AJ21" i="3"/>
  <c r="AI21" i="3"/>
  <c r="AH21" i="3"/>
  <c r="AG21" i="3"/>
  <c r="AF21" i="3"/>
  <c r="AE21" i="3"/>
  <c r="AD21" i="3"/>
  <c r="AC21" i="3"/>
  <c r="AB21" i="3"/>
  <c r="AA21" i="3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03" i="2"/>
  <c r="C115" i="2"/>
  <c r="C116" i="2"/>
  <c r="C117" i="2"/>
  <c r="C118" i="2"/>
  <c r="C119" i="2"/>
  <c r="C120" i="2"/>
  <c r="C114" i="2"/>
  <c r="CT32" i="2"/>
  <c r="CS32" i="2"/>
  <c r="CR32" i="2"/>
  <c r="CQ32" i="2"/>
  <c r="CP32" i="2"/>
  <c r="CP58" i="2" s="1"/>
  <c r="CO32" i="2"/>
  <c r="CN32" i="2"/>
  <c r="CN91" i="2" s="1"/>
  <c r="CM32" i="2"/>
  <c r="CL32" i="2"/>
  <c r="CK32" i="2"/>
  <c r="CJ32" i="2"/>
  <c r="CJ91" i="2" s="1"/>
  <c r="CI32" i="2"/>
  <c r="CH32" i="2"/>
  <c r="CH47" i="2" s="1"/>
  <c r="CG32" i="2"/>
  <c r="CF32" i="2"/>
  <c r="CE32" i="2"/>
  <c r="CD32" i="2"/>
  <c r="CC32" i="2"/>
  <c r="CB32" i="2"/>
  <c r="CA32" i="2"/>
  <c r="BZ32" i="2"/>
  <c r="BZ47" i="2" s="1"/>
  <c r="BY32" i="2"/>
  <c r="BX32" i="2"/>
  <c r="BX91" i="2" s="1"/>
  <c r="BW32" i="2"/>
  <c r="BV32" i="2"/>
  <c r="BU32" i="2"/>
  <c r="BT32" i="2"/>
  <c r="BT91" i="2" s="1"/>
  <c r="BS32" i="2"/>
  <c r="BR32" i="2"/>
  <c r="BR69" i="2" s="1"/>
  <c r="BQ32" i="2"/>
  <c r="BP32" i="2"/>
  <c r="BO32" i="2"/>
  <c r="BN32" i="2"/>
  <c r="BM32" i="2"/>
  <c r="BL32" i="2"/>
  <c r="BK32" i="2"/>
  <c r="BJ32" i="2"/>
  <c r="BJ58" i="2" s="1"/>
  <c r="BI32" i="2"/>
  <c r="BH32" i="2"/>
  <c r="BH91" i="2" s="1"/>
  <c r="BG32" i="2"/>
  <c r="BF32" i="2"/>
  <c r="BE32" i="2"/>
  <c r="BD32" i="2"/>
  <c r="BD91" i="2" s="1"/>
  <c r="BC32" i="2"/>
  <c r="BB32" i="2"/>
  <c r="BB69" i="2" s="1"/>
  <c r="BA32" i="2"/>
  <c r="AZ32" i="2"/>
  <c r="AY32" i="2"/>
  <c r="AX32" i="2"/>
  <c r="AW32" i="2"/>
  <c r="AV32" i="2"/>
  <c r="AU32" i="2"/>
  <c r="AT32" i="2"/>
  <c r="AT58" i="2" s="1"/>
  <c r="AS32" i="2"/>
  <c r="AR32" i="2"/>
  <c r="AR91" i="2" s="1"/>
  <c r="AQ32" i="2"/>
  <c r="AP32" i="2"/>
  <c r="AO32" i="2"/>
  <c r="AN32" i="2"/>
  <c r="AN91" i="2" s="1"/>
  <c r="AM32" i="2"/>
  <c r="AL32" i="2"/>
  <c r="AL69" i="2" s="1"/>
  <c r="AK32" i="2"/>
  <c r="AJ32" i="2"/>
  <c r="AI32" i="2"/>
  <c r="AH32" i="2"/>
  <c r="AG32" i="2"/>
  <c r="AF32" i="2"/>
  <c r="AE32" i="2"/>
  <c r="AD32" i="2"/>
  <c r="AD58" i="2" s="1"/>
  <c r="AC32" i="2"/>
  <c r="AB32" i="2"/>
  <c r="AB91" i="2" s="1"/>
  <c r="AA32" i="2"/>
  <c r="Z32" i="2"/>
  <c r="Y32" i="2"/>
  <c r="X32" i="2"/>
  <c r="W32" i="2"/>
  <c r="V32" i="2"/>
  <c r="V80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59" i="3"/>
  <c r="T60" i="3"/>
  <c r="T61" i="3"/>
  <c r="T62" i="3"/>
  <c r="T63" i="3"/>
  <c r="T64" i="3"/>
  <c r="T65" i="3"/>
  <c r="T29" i="2"/>
  <c r="CG32" i="1" l="1"/>
  <c r="BQ32" i="1"/>
  <c r="BA32" i="1"/>
  <c r="AN32" i="1"/>
  <c r="AN69" i="1" s="1"/>
  <c r="Y32" i="1"/>
  <c r="CK47" i="1"/>
  <c r="CK80" i="1" s="1"/>
  <c r="CB47" i="1"/>
  <c r="CB102" i="1" s="1"/>
  <c r="BE47" i="1"/>
  <c r="BE102" i="1" s="1"/>
  <c r="AV47" i="1"/>
  <c r="AK47" i="1"/>
  <c r="AK80" i="1" s="1"/>
  <c r="CJ58" i="1"/>
  <c r="BT58" i="1"/>
  <c r="BT91" i="1" s="1"/>
  <c r="BD58" i="1"/>
  <c r="AN58" i="1"/>
  <c r="AN113" i="1" s="1"/>
  <c r="X58" i="1"/>
  <c r="CN32" i="1"/>
  <c r="CN69" i="1" s="1"/>
  <c r="CF32" i="1"/>
  <c r="BX32" i="1"/>
  <c r="BP32" i="1"/>
  <c r="BP69" i="1" s="1"/>
  <c r="BH32" i="1"/>
  <c r="BH69" i="1" s="1"/>
  <c r="AZ32" i="1"/>
  <c r="X32" i="1"/>
  <c r="CJ47" i="1"/>
  <c r="CJ80" i="1" s="1"/>
  <c r="CA47" i="1"/>
  <c r="CA102" i="1" s="1"/>
  <c r="BP47" i="1"/>
  <c r="BD47" i="1"/>
  <c r="BD102" i="1" s="1"/>
  <c r="AU47" i="1"/>
  <c r="AU102" i="1" s="1"/>
  <c r="AJ47" i="1"/>
  <c r="AJ80" i="1" s="1"/>
  <c r="X47" i="1"/>
  <c r="X102" i="1" s="1"/>
  <c r="CF58" i="1"/>
  <c r="BP58" i="1"/>
  <c r="BP113" i="1" s="1"/>
  <c r="AZ58" i="1"/>
  <c r="AZ91" i="1" s="1"/>
  <c r="AJ58" i="1"/>
  <c r="BU32" i="1"/>
  <c r="BU69" i="1" s="1"/>
  <c r="AV32" i="1"/>
  <c r="AV69" i="1" s="1"/>
  <c r="AJ32" i="1"/>
  <c r="AJ69" i="1" s="1"/>
  <c r="CR47" i="1"/>
  <c r="BL47" i="1"/>
  <c r="BL102" i="1" s="1"/>
  <c r="AO47" i="1"/>
  <c r="AO80" i="1" s="1"/>
  <c r="AF47" i="1"/>
  <c r="AF80" i="1" s="1"/>
  <c r="CR58" i="1"/>
  <c r="CB58" i="1"/>
  <c r="BL58" i="1"/>
  <c r="BL91" i="1" s="1"/>
  <c r="AV58" i="1"/>
  <c r="AV113" i="1" s="1"/>
  <c r="AF58" i="1"/>
  <c r="CR32" i="1"/>
  <c r="CR69" i="1" s="1"/>
  <c r="CJ32" i="1"/>
  <c r="CJ69" i="1" s="1"/>
  <c r="CB32" i="1"/>
  <c r="CB69" i="1" s="1"/>
  <c r="BT32" i="1"/>
  <c r="BL32" i="1"/>
  <c r="BL69" i="1" s="1"/>
  <c r="BD32" i="1"/>
  <c r="BD69" i="1" s="1"/>
  <c r="AF32" i="1"/>
  <c r="AF69" i="1" s="1"/>
  <c r="CQ47" i="1"/>
  <c r="CQ80" i="1" s="1"/>
  <c r="CF47" i="1"/>
  <c r="BT47" i="1"/>
  <c r="BT80" i="1" s="1"/>
  <c r="BK47" i="1"/>
  <c r="BK102" i="1" s="1"/>
  <c r="AZ47" i="1"/>
  <c r="AZ102" i="1" s="1"/>
  <c r="AN47" i="1"/>
  <c r="AN102" i="1" s="1"/>
  <c r="AE47" i="1"/>
  <c r="AE102" i="1" s="1"/>
  <c r="CQ58" i="1"/>
  <c r="CQ113" i="1" s="1"/>
  <c r="CA58" i="1"/>
  <c r="BK58" i="1"/>
  <c r="BA69" i="1"/>
  <c r="AK69" i="1"/>
  <c r="BL80" i="1"/>
  <c r="BC113" i="1"/>
  <c r="BC91" i="1"/>
  <c r="AY113" i="1"/>
  <c r="AY91" i="1"/>
  <c r="AM113" i="1"/>
  <c r="AM91" i="1"/>
  <c r="AI113" i="1"/>
  <c r="AI91" i="1"/>
  <c r="W113" i="1"/>
  <c r="W91" i="1"/>
  <c r="BV91" i="1"/>
  <c r="BV113" i="1"/>
  <c r="AP91" i="1"/>
  <c r="AP113" i="1"/>
  <c r="AH69" i="1"/>
  <c r="CL47" i="1"/>
  <c r="BR47" i="1"/>
  <c r="BN47" i="1"/>
  <c r="BF47" i="1"/>
  <c r="BB47" i="1"/>
  <c r="AX47" i="1"/>
  <c r="AD32" i="1"/>
  <c r="CK102" i="1"/>
  <c r="CA113" i="1"/>
  <c r="CA91" i="1"/>
  <c r="AU113" i="1"/>
  <c r="AU91" i="1"/>
  <c r="AE113" i="1"/>
  <c r="AE91" i="1"/>
  <c r="CG69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CF69" i="1"/>
  <c r="BX69" i="1"/>
  <c r="BT69" i="1"/>
  <c r="AX32" i="1"/>
  <c r="AS32" i="1"/>
  <c r="AC32" i="1"/>
  <c r="X69" i="1"/>
  <c r="CO47" i="1"/>
  <c r="CE47" i="1"/>
  <c r="BY47" i="1"/>
  <c r="BO47" i="1"/>
  <c r="BI47" i="1"/>
  <c r="BD80" i="1"/>
  <c r="AY47" i="1"/>
  <c r="AS47" i="1"/>
  <c r="AI47" i="1"/>
  <c r="AC47" i="1"/>
  <c r="X80" i="1"/>
  <c r="CP58" i="1"/>
  <c r="CE58" i="1"/>
  <c r="BZ58" i="1"/>
  <c r="BO58" i="1"/>
  <c r="BJ58" i="1"/>
  <c r="AT58" i="1"/>
  <c r="AD58" i="1"/>
  <c r="CK69" i="1"/>
  <c r="BE69" i="1"/>
  <c r="AO69" i="1"/>
  <c r="Y69" i="1"/>
  <c r="CF80" i="1"/>
  <c r="BZ80" i="1"/>
  <c r="BP80" i="1"/>
  <c r="BJ80" i="1"/>
  <c r="AT80" i="1"/>
  <c r="AD80" i="1"/>
  <c r="CF102" i="1"/>
  <c r="BP102" i="1"/>
  <c r="AJ113" i="1"/>
  <c r="CF113" i="1"/>
  <c r="CP102" i="1"/>
  <c r="CH47" i="1"/>
  <c r="CD47" i="1"/>
  <c r="AP47" i="1"/>
  <c r="AL47" i="1"/>
  <c r="AH47" i="1"/>
  <c r="Z47" i="1"/>
  <c r="AZ69" i="1"/>
  <c r="AT32" i="1"/>
  <c r="BU102" i="1"/>
  <c r="AZ80" i="1"/>
  <c r="Y102" i="1"/>
  <c r="CL58" i="1"/>
  <c r="BK113" i="1"/>
  <c r="BK91" i="1"/>
  <c r="BF58" i="1"/>
  <c r="Z58" i="1"/>
  <c r="BQ69" i="1"/>
  <c r="Y80" i="1"/>
  <c r="CF91" i="1"/>
  <c r="BP91" i="1"/>
  <c r="AJ91" i="1"/>
  <c r="CQ102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7" i="1"/>
  <c r="CN47" i="1"/>
  <c r="CI47" i="1"/>
  <c r="CC47" i="1"/>
  <c r="BX47" i="1"/>
  <c r="BS47" i="1"/>
  <c r="BM47" i="1"/>
  <c r="BH47" i="1"/>
  <c r="BC47" i="1"/>
  <c r="AW47" i="1"/>
  <c r="AR47" i="1"/>
  <c r="AM47" i="1"/>
  <c r="AG47" i="1"/>
  <c r="AB47" i="1"/>
  <c r="W47" i="1"/>
  <c r="CN58" i="1"/>
  <c r="CI58" i="1"/>
  <c r="CD58" i="1"/>
  <c r="BX58" i="1"/>
  <c r="BS58" i="1"/>
  <c r="BN58" i="1"/>
  <c r="BH58" i="1"/>
  <c r="AX58" i="1"/>
  <c r="AR58" i="1"/>
  <c r="AH58" i="1"/>
  <c r="AB58" i="1"/>
  <c r="CO69" i="1"/>
  <c r="BY69" i="1"/>
  <c r="BI69" i="1"/>
  <c r="CR91" i="1"/>
  <c r="CJ91" i="1"/>
  <c r="CB91" i="1"/>
  <c r="BD91" i="1"/>
  <c r="AF91" i="1"/>
  <c r="X91" i="1"/>
  <c r="BV47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7" i="1"/>
  <c r="CG102" i="1"/>
  <c r="BW47" i="1"/>
  <c r="BQ102" i="1"/>
  <c r="BG47" i="1"/>
  <c r="BA102" i="1"/>
  <c r="AV80" i="1"/>
  <c r="AQ47" i="1"/>
  <c r="AK102" i="1"/>
  <c r="AA47" i="1"/>
  <c r="CM58" i="1"/>
  <c r="CH58" i="1"/>
  <c r="BW58" i="1"/>
  <c r="BR58" i="1"/>
  <c r="BG58" i="1"/>
  <c r="BB58" i="1"/>
  <c r="AQ58" i="1"/>
  <c r="AL58" i="1"/>
  <c r="AA58" i="1"/>
  <c r="CS69" i="1"/>
  <c r="CC69" i="1"/>
  <c r="BM69" i="1"/>
  <c r="CR102" i="1"/>
  <c r="AV102" i="1"/>
  <c r="AF113" i="1"/>
  <c r="CB113" i="1"/>
  <c r="CR113" i="1"/>
  <c r="AL91" i="3"/>
  <c r="AB32" i="3"/>
  <c r="AF32" i="3"/>
  <c r="AJ32" i="3"/>
  <c r="AN32" i="3"/>
  <c r="AR32" i="3"/>
  <c r="AV32" i="3"/>
  <c r="AZ32" i="3"/>
  <c r="BD32" i="3"/>
  <c r="BH32" i="3"/>
  <c r="BL32" i="3"/>
  <c r="BP32" i="3"/>
  <c r="BT32" i="3"/>
  <c r="BX32" i="3"/>
  <c r="CB32" i="3"/>
  <c r="CF32" i="3"/>
  <c r="CJ32" i="3"/>
  <c r="CN32" i="3"/>
  <c r="CR32" i="3"/>
  <c r="AB47" i="3"/>
  <c r="AF47" i="3"/>
  <c r="AJ47" i="3"/>
  <c r="AN47" i="3"/>
  <c r="AR47" i="3"/>
  <c r="AV47" i="3"/>
  <c r="AZ47" i="3"/>
  <c r="BD47" i="3"/>
  <c r="BH47" i="3"/>
  <c r="BL47" i="3"/>
  <c r="BP47" i="3"/>
  <c r="BT47" i="3"/>
  <c r="BX47" i="3"/>
  <c r="CB47" i="3"/>
  <c r="CF47" i="3"/>
  <c r="CJ47" i="3"/>
  <c r="CN47" i="3"/>
  <c r="CR47" i="3"/>
  <c r="AB58" i="3"/>
  <c r="AF58" i="3"/>
  <c r="AJ58" i="3"/>
  <c r="AN58" i="3"/>
  <c r="AR58" i="3"/>
  <c r="AV58" i="3"/>
  <c r="AZ58" i="3"/>
  <c r="BD58" i="3"/>
  <c r="BH58" i="3"/>
  <c r="BL58" i="3"/>
  <c r="BP58" i="3"/>
  <c r="BT58" i="3"/>
  <c r="BX58" i="3"/>
  <c r="CB58" i="3"/>
  <c r="CF58" i="3"/>
  <c r="CJ58" i="3"/>
  <c r="CN58" i="3"/>
  <c r="CR58" i="3"/>
  <c r="AC32" i="3"/>
  <c r="AG32" i="3"/>
  <c r="AK32" i="3"/>
  <c r="AO32" i="3"/>
  <c r="AS32" i="3"/>
  <c r="AW32" i="3"/>
  <c r="BA32" i="3"/>
  <c r="BE32" i="3"/>
  <c r="BI32" i="3"/>
  <c r="BM32" i="3"/>
  <c r="BQ32" i="3"/>
  <c r="BU32" i="3"/>
  <c r="BY32" i="3"/>
  <c r="CC32" i="3"/>
  <c r="CG32" i="3"/>
  <c r="CK32" i="3"/>
  <c r="CO32" i="3"/>
  <c r="CS32" i="3"/>
  <c r="AC47" i="3"/>
  <c r="AG47" i="3"/>
  <c r="AK47" i="3"/>
  <c r="AO47" i="3"/>
  <c r="AS47" i="3"/>
  <c r="AW47" i="3"/>
  <c r="BA47" i="3"/>
  <c r="BE47" i="3"/>
  <c r="BI47" i="3"/>
  <c r="BM47" i="3"/>
  <c r="BQ47" i="3"/>
  <c r="BU47" i="3"/>
  <c r="BY47" i="3"/>
  <c r="CC47" i="3"/>
  <c r="CG47" i="3"/>
  <c r="CK47" i="3"/>
  <c r="CO47" i="3"/>
  <c r="CS47" i="3"/>
  <c r="AC58" i="3"/>
  <c r="AG58" i="3"/>
  <c r="AK58" i="3"/>
  <c r="AO58" i="3"/>
  <c r="AS58" i="3"/>
  <c r="AW58" i="3"/>
  <c r="BA58" i="3"/>
  <c r="BE58" i="3"/>
  <c r="BI58" i="3"/>
  <c r="BM58" i="3"/>
  <c r="BQ58" i="3"/>
  <c r="BU58" i="3"/>
  <c r="BY58" i="3"/>
  <c r="CC58" i="3"/>
  <c r="CG58" i="3"/>
  <c r="CK58" i="3"/>
  <c r="CO58" i="3"/>
  <c r="CS58" i="3"/>
  <c r="AD32" i="3"/>
  <c r="AH32" i="3"/>
  <c r="AL32" i="3"/>
  <c r="AP32" i="3"/>
  <c r="AT32" i="3"/>
  <c r="AX32" i="3"/>
  <c r="BB32" i="3"/>
  <c r="BF32" i="3"/>
  <c r="BJ32" i="3"/>
  <c r="BN32" i="3"/>
  <c r="BR32" i="3"/>
  <c r="BV32" i="3"/>
  <c r="BZ32" i="3"/>
  <c r="CD32" i="3"/>
  <c r="CH32" i="3"/>
  <c r="CL32" i="3"/>
  <c r="CP32" i="3"/>
  <c r="CT32" i="3"/>
  <c r="AD47" i="3"/>
  <c r="AH47" i="3"/>
  <c r="AL47" i="3"/>
  <c r="AP47" i="3"/>
  <c r="AT47" i="3"/>
  <c r="AX47" i="3"/>
  <c r="BB47" i="3"/>
  <c r="BF47" i="3"/>
  <c r="BJ47" i="3"/>
  <c r="BN47" i="3"/>
  <c r="BR47" i="3"/>
  <c r="BV47" i="3"/>
  <c r="BZ47" i="3"/>
  <c r="CD47" i="3"/>
  <c r="CH47" i="3"/>
  <c r="CL47" i="3"/>
  <c r="CP47" i="3"/>
  <c r="CT47" i="3"/>
  <c r="AD58" i="3"/>
  <c r="AH58" i="3"/>
  <c r="AP58" i="3"/>
  <c r="AT58" i="3"/>
  <c r="AX58" i="3"/>
  <c r="BB58" i="3"/>
  <c r="BF58" i="3"/>
  <c r="BJ58" i="3"/>
  <c r="BN58" i="3"/>
  <c r="BR58" i="3"/>
  <c r="BV58" i="3"/>
  <c r="BZ58" i="3"/>
  <c r="CD58" i="3"/>
  <c r="CH58" i="3"/>
  <c r="CL58" i="3"/>
  <c r="CP58" i="3"/>
  <c r="CT58" i="3"/>
  <c r="AA32" i="3"/>
  <c r="AE32" i="3"/>
  <c r="AI32" i="3"/>
  <c r="AM32" i="3"/>
  <c r="AQ32" i="3"/>
  <c r="AU32" i="3"/>
  <c r="AY32" i="3"/>
  <c r="BC32" i="3"/>
  <c r="BG32" i="3"/>
  <c r="BK32" i="3"/>
  <c r="BO32" i="3"/>
  <c r="BS32" i="3"/>
  <c r="BW32" i="3"/>
  <c r="CA32" i="3"/>
  <c r="CE32" i="3"/>
  <c r="CI32" i="3"/>
  <c r="CM32" i="3"/>
  <c r="CQ32" i="3"/>
  <c r="AA47" i="3"/>
  <c r="AE47" i="3"/>
  <c r="AI47" i="3"/>
  <c r="AM47" i="3"/>
  <c r="AQ47" i="3"/>
  <c r="AU47" i="3"/>
  <c r="AY47" i="3"/>
  <c r="BC47" i="3"/>
  <c r="BG47" i="3"/>
  <c r="BK47" i="3"/>
  <c r="BO47" i="3"/>
  <c r="BS47" i="3"/>
  <c r="BW47" i="3"/>
  <c r="CA47" i="3"/>
  <c r="CE47" i="3"/>
  <c r="CI47" i="3"/>
  <c r="CM47" i="3"/>
  <c r="CQ47" i="3"/>
  <c r="AA58" i="3"/>
  <c r="AE58" i="3"/>
  <c r="AI58" i="3"/>
  <c r="AM58" i="3"/>
  <c r="AQ58" i="3"/>
  <c r="AU58" i="3"/>
  <c r="AY58" i="3"/>
  <c r="BC58" i="3"/>
  <c r="BG58" i="3"/>
  <c r="BK58" i="3"/>
  <c r="BO58" i="3"/>
  <c r="BS58" i="3"/>
  <c r="BW58" i="3"/>
  <c r="CA58" i="3"/>
  <c r="CE58" i="3"/>
  <c r="CI58" i="3"/>
  <c r="CM58" i="3"/>
  <c r="CQ58" i="3"/>
  <c r="CP47" i="2"/>
  <c r="CP102" i="2" s="1"/>
  <c r="BZ58" i="2"/>
  <c r="AL47" i="2"/>
  <c r="AL102" i="2" s="1"/>
  <c r="BR47" i="2"/>
  <c r="CH69" i="2"/>
  <c r="AT47" i="2"/>
  <c r="AT102" i="2" s="1"/>
  <c r="BJ47" i="2"/>
  <c r="BB47" i="2"/>
  <c r="AD80" i="2"/>
  <c r="AD91" i="2"/>
  <c r="AH91" i="2"/>
  <c r="AH80" i="2"/>
  <c r="AL91" i="2"/>
  <c r="AL80" i="2"/>
  <c r="AP91" i="2"/>
  <c r="AP80" i="2"/>
  <c r="AT80" i="2"/>
  <c r="AT91" i="2"/>
  <c r="AX91" i="2"/>
  <c r="AX80" i="2"/>
  <c r="BB91" i="2"/>
  <c r="BB80" i="2"/>
  <c r="BF91" i="2"/>
  <c r="BF80" i="2"/>
  <c r="BJ91" i="2"/>
  <c r="BJ80" i="2"/>
  <c r="BN80" i="2"/>
  <c r="BN91" i="2"/>
  <c r="BR91" i="2"/>
  <c r="BR80" i="2"/>
  <c r="BV91" i="2"/>
  <c r="BV80" i="2"/>
  <c r="BZ80" i="2"/>
  <c r="BZ91" i="2"/>
  <c r="CD91" i="2"/>
  <c r="CD80" i="2"/>
  <c r="CH91" i="2"/>
  <c r="CH80" i="2"/>
  <c r="CL91" i="2"/>
  <c r="CL80" i="2"/>
  <c r="CP80" i="2"/>
  <c r="CP91" i="2"/>
  <c r="CP69" i="2"/>
  <c r="CT91" i="2"/>
  <c r="CT80" i="2"/>
  <c r="CT69" i="2"/>
  <c r="AP47" i="2"/>
  <c r="BF47" i="2"/>
  <c r="BV47" i="2"/>
  <c r="CL47" i="2"/>
  <c r="AH58" i="2"/>
  <c r="AX58" i="2"/>
  <c r="BN58" i="2"/>
  <c r="CD58" i="2"/>
  <c r="CT58" i="2"/>
  <c r="AP69" i="2"/>
  <c r="BF69" i="2"/>
  <c r="BV69" i="2"/>
  <c r="CL69" i="2"/>
  <c r="AD47" i="2"/>
  <c r="BJ102" i="2"/>
  <c r="BZ102" i="2"/>
  <c r="AL58" i="2"/>
  <c r="BB58" i="2"/>
  <c r="BR58" i="2"/>
  <c r="CH58" i="2"/>
  <c r="AD69" i="2"/>
  <c r="AT69" i="2"/>
  <c r="BJ69" i="2"/>
  <c r="BZ69" i="2"/>
  <c r="CH102" i="2"/>
  <c r="AH47" i="2"/>
  <c r="AX47" i="2"/>
  <c r="BN47" i="2"/>
  <c r="CD47" i="2"/>
  <c r="CT47" i="2"/>
  <c r="AP58" i="2"/>
  <c r="BF58" i="2"/>
  <c r="BV58" i="2"/>
  <c r="CL58" i="2"/>
  <c r="AH69" i="2"/>
  <c r="AX69" i="2"/>
  <c r="BN69" i="2"/>
  <c r="CD69" i="2"/>
  <c r="AI47" i="2"/>
  <c r="AU47" i="2"/>
  <c r="BG47" i="2"/>
  <c r="BS47" i="2"/>
  <c r="CE47" i="2"/>
  <c r="CQ47" i="2"/>
  <c r="AI58" i="2"/>
  <c r="AU58" i="2"/>
  <c r="BG58" i="2"/>
  <c r="BS58" i="2"/>
  <c r="CE58" i="2"/>
  <c r="CQ58" i="2"/>
  <c r="AI69" i="2"/>
  <c r="AU69" i="2"/>
  <c r="BG69" i="2"/>
  <c r="CA69" i="2"/>
  <c r="CM69" i="2"/>
  <c r="AE80" i="2"/>
  <c r="AQ80" i="2"/>
  <c r="BC80" i="2"/>
  <c r="BO80" i="2"/>
  <c r="CA80" i="2"/>
  <c r="CM80" i="2"/>
  <c r="AE91" i="2"/>
  <c r="AQ91" i="2"/>
  <c r="BC91" i="2"/>
  <c r="BO91" i="2"/>
  <c r="CE91" i="2"/>
  <c r="CQ91" i="2"/>
  <c r="AE47" i="2"/>
  <c r="AQ47" i="2"/>
  <c r="BC47" i="2"/>
  <c r="BO47" i="2"/>
  <c r="CA47" i="2"/>
  <c r="CM47" i="2"/>
  <c r="AE58" i="2"/>
  <c r="AQ58" i="2"/>
  <c r="BC58" i="2"/>
  <c r="BO58" i="2"/>
  <c r="CA58" i="2"/>
  <c r="CM58" i="2"/>
  <c r="AE69" i="2"/>
  <c r="AQ69" i="2"/>
  <c r="BC69" i="2"/>
  <c r="BO69" i="2"/>
  <c r="BW69" i="2"/>
  <c r="CI69" i="2"/>
  <c r="AA80" i="2"/>
  <c r="AM80" i="2"/>
  <c r="AY80" i="2"/>
  <c r="BK80" i="2"/>
  <c r="BW80" i="2"/>
  <c r="CI80" i="2"/>
  <c r="AA91" i="2"/>
  <c r="AM91" i="2"/>
  <c r="AY91" i="2"/>
  <c r="BK91" i="2"/>
  <c r="BW91" i="2"/>
  <c r="CM91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CR47" i="2"/>
  <c r="AB58" i="2"/>
  <c r="AF58" i="2"/>
  <c r="AJ58" i="2"/>
  <c r="AN58" i="2"/>
  <c r="AR58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CR58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CN69" i="2"/>
  <c r="CR69" i="2"/>
  <c r="AB80" i="2"/>
  <c r="AF80" i="2"/>
  <c r="AJ80" i="2"/>
  <c r="AN80" i="2"/>
  <c r="AR80" i="2"/>
  <c r="AV80" i="2"/>
  <c r="AZ80" i="2"/>
  <c r="BD80" i="2"/>
  <c r="BH80" i="2"/>
  <c r="BL80" i="2"/>
  <c r="BP80" i="2"/>
  <c r="BT80" i="2"/>
  <c r="BX80" i="2"/>
  <c r="CB80" i="2"/>
  <c r="CF80" i="2"/>
  <c r="CJ80" i="2"/>
  <c r="CN80" i="2"/>
  <c r="CR80" i="2"/>
  <c r="AF91" i="2"/>
  <c r="AJ91" i="2"/>
  <c r="AV91" i="2"/>
  <c r="AZ91" i="2"/>
  <c r="BL91" i="2"/>
  <c r="BP91" i="2"/>
  <c r="CB91" i="2"/>
  <c r="CF91" i="2"/>
  <c r="CR91" i="2"/>
  <c r="AA47" i="2"/>
  <c r="AM47" i="2"/>
  <c r="AY47" i="2"/>
  <c r="BK47" i="2"/>
  <c r="BW47" i="2"/>
  <c r="CI47" i="2"/>
  <c r="AA58" i="2"/>
  <c r="AM58" i="2"/>
  <c r="AY58" i="2"/>
  <c r="BK58" i="2"/>
  <c r="BW58" i="2"/>
  <c r="CI58" i="2"/>
  <c r="AA69" i="2"/>
  <c r="AM69" i="2"/>
  <c r="AY69" i="2"/>
  <c r="BK69" i="2"/>
  <c r="BS69" i="2"/>
  <c r="CE69" i="2"/>
  <c r="CQ69" i="2"/>
  <c r="AI80" i="2"/>
  <c r="AU80" i="2"/>
  <c r="BG80" i="2"/>
  <c r="BS80" i="2"/>
  <c r="CE80" i="2"/>
  <c r="CQ80" i="2"/>
  <c r="AI91" i="2"/>
  <c r="AU91" i="2"/>
  <c r="BG91" i="2"/>
  <c r="BS91" i="2"/>
  <c r="CA91" i="2"/>
  <c r="CI91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CO47" i="2"/>
  <c r="CS47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CS58" i="2"/>
  <c r="AC69" i="2"/>
  <c r="AG69" i="2"/>
  <c r="AK69" i="2"/>
  <c r="AO69" i="2"/>
  <c r="AS69" i="2"/>
  <c r="AW69" i="2"/>
  <c r="BA69" i="2"/>
  <c r="BE69" i="2"/>
  <c r="BI69" i="2"/>
  <c r="BM69" i="2"/>
  <c r="BQ69" i="2"/>
  <c r="BU69" i="2"/>
  <c r="BY69" i="2"/>
  <c r="CC69" i="2"/>
  <c r="CG69" i="2"/>
  <c r="CK69" i="2"/>
  <c r="CO69" i="2"/>
  <c r="CS69" i="2"/>
  <c r="AC80" i="2"/>
  <c r="AG80" i="2"/>
  <c r="AK80" i="2"/>
  <c r="AO80" i="2"/>
  <c r="AS80" i="2"/>
  <c r="AW80" i="2"/>
  <c r="BA80" i="2"/>
  <c r="BE80" i="2"/>
  <c r="BI80" i="2"/>
  <c r="BM80" i="2"/>
  <c r="BQ80" i="2"/>
  <c r="BU80" i="2"/>
  <c r="BY80" i="2"/>
  <c r="CC80" i="2"/>
  <c r="CG80" i="2"/>
  <c r="CK80" i="2"/>
  <c r="CO80" i="2"/>
  <c r="CS80" i="2"/>
  <c r="AC91" i="2"/>
  <c r="AG91" i="2"/>
  <c r="AK91" i="2"/>
  <c r="AO91" i="2"/>
  <c r="AS91" i="2"/>
  <c r="AW91" i="2"/>
  <c r="BA91" i="2"/>
  <c r="BE91" i="2"/>
  <c r="BI91" i="2"/>
  <c r="BM91" i="2"/>
  <c r="BQ91" i="2"/>
  <c r="BU91" i="2"/>
  <c r="BY91" i="2"/>
  <c r="CC91" i="2"/>
  <c r="CG91" i="2"/>
  <c r="CK91" i="2"/>
  <c r="CO91" i="2"/>
  <c r="CS91" i="2"/>
  <c r="AO102" i="1" l="1"/>
  <c r="AV91" i="1"/>
  <c r="CQ91" i="1"/>
  <c r="AZ113" i="1"/>
  <c r="AU80" i="1"/>
  <c r="CA80" i="1"/>
  <c r="AF102" i="1"/>
  <c r="BE80" i="1"/>
  <c r="BL113" i="1"/>
  <c r="BK80" i="1"/>
  <c r="AJ102" i="1"/>
  <c r="AN91" i="1"/>
  <c r="AE80" i="1"/>
  <c r="AN80" i="1"/>
  <c r="BD113" i="1"/>
  <c r="X113" i="1"/>
  <c r="BT113" i="1"/>
  <c r="BT102" i="1"/>
  <c r="CJ102" i="1"/>
  <c r="CJ113" i="1"/>
  <c r="CB80" i="1"/>
  <c r="CR80" i="1"/>
  <c r="AQ80" i="1"/>
  <c r="AQ102" i="1"/>
  <c r="BW80" i="1"/>
  <c r="BW102" i="1"/>
  <c r="BN69" i="1"/>
  <c r="AE69" i="1"/>
  <c r="AX91" i="1"/>
  <c r="AX113" i="1"/>
  <c r="BM102" i="1"/>
  <c r="BM80" i="1"/>
  <c r="BB69" i="1"/>
  <c r="Z102" i="1"/>
  <c r="Z80" i="1"/>
  <c r="BB102" i="1"/>
  <c r="BB80" i="1"/>
  <c r="BN102" i="1"/>
  <c r="BN80" i="1"/>
  <c r="BB91" i="1"/>
  <c r="BB113" i="1"/>
  <c r="CH91" i="1"/>
  <c r="CH113" i="1"/>
  <c r="BG80" i="1"/>
  <c r="BG102" i="1"/>
  <c r="BR69" i="1"/>
  <c r="CH69" i="1"/>
  <c r="AB113" i="1"/>
  <c r="AB91" i="1"/>
  <c r="BH113" i="1"/>
  <c r="BH91" i="1"/>
  <c r="CD91" i="1"/>
  <c r="CD113" i="1"/>
  <c r="AB80" i="1"/>
  <c r="AB102" i="1"/>
  <c r="AW102" i="1"/>
  <c r="AW80" i="1"/>
  <c r="BS80" i="1"/>
  <c r="BS102" i="1"/>
  <c r="CN80" i="1"/>
  <c r="CN102" i="1"/>
  <c r="AL69" i="1"/>
  <c r="BG69" i="1"/>
  <c r="BW69" i="1"/>
  <c r="CM69" i="1"/>
  <c r="Z91" i="1"/>
  <c r="Z113" i="1"/>
  <c r="AP102" i="1"/>
  <c r="AP80" i="1"/>
  <c r="BO113" i="1"/>
  <c r="BO91" i="1"/>
  <c r="BY102" i="1"/>
  <c r="BY80" i="1"/>
  <c r="AS69" i="1"/>
  <c r="Y113" i="1"/>
  <c r="Y91" i="1"/>
  <c r="AG91" i="1"/>
  <c r="AG113" i="1"/>
  <c r="AO113" i="1"/>
  <c r="AO91" i="1"/>
  <c r="AW91" i="1"/>
  <c r="AW113" i="1"/>
  <c r="BE91" i="1"/>
  <c r="BE113" i="1"/>
  <c r="BM113" i="1"/>
  <c r="BM91" i="1"/>
  <c r="BU113" i="1"/>
  <c r="BU91" i="1"/>
  <c r="CC91" i="1"/>
  <c r="CC113" i="1"/>
  <c r="CK113" i="1"/>
  <c r="CK91" i="1"/>
  <c r="CS91" i="1"/>
  <c r="CS113" i="1"/>
  <c r="BF102" i="1"/>
  <c r="BF80" i="1"/>
  <c r="BW113" i="1"/>
  <c r="BW91" i="1"/>
  <c r="W69" i="1"/>
  <c r="AU69" i="1"/>
  <c r="BC69" i="1"/>
  <c r="W80" i="1"/>
  <c r="W102" i="1"/>
  <c r="CI80" i="1"/>
  <c r="CI102" i="1"/>
  <c r="BS69" i="1"/>
  <c r="CI69" i="1"/>
  <c r="AL102" i="1"/>
  <c r="AL80" i="1"/>
  <c r="AI80" i="1"/>
  <c r="AI102" i="1"/>
  <c r="BO80" i="1"/>
  <c r="BO102" i="1"/>
  <c r="AA113" i="1"/>
  <c r="AA91" i="1"/>
  <c r="BG113" i="1"/>
  <c r="BG91" i="1"/>
  <c r="CM113" i="1"/>
  <c r="CM91" i="1"/>
  <c r="BF69" i="1"/>
  <c r="BV69" i="1"/>
  <c r="CL69" i="1"/>
  <c r="AA69" i="1"/>
  <c r="AI69" i="1"/>
  <c r="AQ69" i="1"/>
  <c r="AY69" i="1"/>
  <c r="BV102" i="1"/>
  <c r="BV80" i="1"/>
  <c r="AH91" i="1"/>
  <c r="AH113" i="1"/>
  <c r="BN91" i="1"/>
  <c r="BN113" i="1"/>
  <c r="CI113" i="1"/>
  <c r="CI91" i="1"/>
  <c r="AG102" i="1"/>
  <c r="AG80" i="1"/>
  <c r="BC80" i="1"/>
  <c r="BC102" i="1"/>
  <c r="BX80" i="1"/>
  <c r="BX102" i="1"/>
  <c r="CS102" i="1"/>
  <c r="CS80" i="1"/>
  <c r="AR69" i="1"/>
  <c r="BK69" i="1"/>
  <c r="CA69" i="1"/>
  <c r="CQ69" i="1"/>
  <c r="BF91" i="1"/>
  <c r="BF113" i="1"/>
  <c r="CL91" i="1"/>
  <c r="CL113" i="1"/>
  <c r="AH102" i="1"/>
  <c r="AH80" i="1"/>
  <c r="CH102" i="1"/>
  <c r="CH80" i="1"/>
  <c r="AD91" i="1"/>
  <c r="AD113" i="1"/>
  <c r="BZ91" i="1"/>
  <c r="BZ113" i="1"/>
  <c r="CE80" i="1"/>
  <c r="CE102" i="1"/>
  <c r="AC69" i="1"/>
  <c r="AX69" i="1"/>
  <c r="AD69" i="1"/>
  <c r="AX102" i="1"/>
  <c r="AX80" i="1"/>
  <c r="BR102" i="1"/>
  <c r="BR80" i="1"/>
  <c r="AQ113" i="1"/>
  <c r="AQ91" i="1"/>
  <c r="Z69" i="1"/>
  <c r="CD69" i="1"/>
  <c r="AM69" i="1"/>
  <c r="BX113" i="1"/>
  <c r="BX91" i="1"/>
  <c r="AR80" i="1"/>
  <c r="AR102" i="1"/>
  <c r="AG69" i="1"/>
  <c r="AT69" i="1"/>
  <c r="CD102" i="1"/>
  <c r="CD80" i="1"/>
  <c r="BJ91" i="1"/>
  <c r="BJ113" i="1"/>
  <c r="CP91" i="1"/>
  <c r="CP113" i="1"/>
  <c r="AY80" i="1"/>
  <c r="AY102" i="1"/>
  <c r="AL91" i="1"/>
  <c r="AL113" i="1"/>
  <c r="BR91" i="1"/>
  <c r="BR113" i="1"/>
  <c r="AA80" i="1"/>
  <c r="AA102" i="1"/>
  <c r="CM80" i="1"/>
  <c r="CM102" i="1"/>
  <c r="AP69" i="1"/>
  <c r="BJ69" i="1"/>
  <c r="BZ69" i="1"/>
  <c r="CP69" i="1"/>
  <c r="AR113" i="1"/>
  <c r="AR91" i="1"/>
  <c r="BS113" i="1"/>
  <c r="BS91" i="1"/>
  <c r="CN113" i="1"/>
  <c r="CN91" i="1"/>
  <c r="AM80" i="1"/>
  <c r="AM102" i="1"/>
  <c r="BH80" i="1"/>
  <c r="BH102" i="1"/>
  <c r="CC102" i="1"/>
  <c r="CC80" i="1"/>
  <c r="AB69" i="1"/>
  <c r="AW69" i="1"/>
  <c r="BO69" i="1"/>
  <c r="CE69" i="1"/>
  <c r="AT91" i="1"/>
  <c r="AT113" i="1"/>
  <c r="CE113" i="1"/>
  <c r="CE91" i="1"/>
  <c r="AC102" i="1"/>
  <c r="AC80" i="1"/>
  <c r="AS102" i="1"/>
  <c r="AS80" i="1"/>
  <c r="BI102" i="1"/>
  <c r="BI80" i="1"/>
  <c r="CO102" i="1"/>
  <c r="CO80" i="1"/>
  <c r="AC91" i="1"/>
  <c r="AC113" i="1"/>
  <c r="AK91" i="1"/>
  <c r="AK113" i="1"/>
  <c r="AS91" i="1"/>
  <c r="AS113" i="1"/>
  <c r="BA91" i="1"/>
  <c r="BA113" i="1"/>
  <c r="BI91" i="1"/>
  <c r="BI113" i="1"/>
  <c r="BQ91" i="1"/>
  <c r="BQ113" i="1"/>
  <c r="BY91" i="1"/>
  <c r="BY113" i="1"/>
  <c r="CG91" i="1"/>
  <c r="CG113" i="1"/>
  <c r="CO91" i="1"/>
  <c r="CO113" i="1"/>
  <c r="CL102" i="1"/>
  <c r="CL80" i="1"/>
  <c r="BB102" i="2"/>
  <c r="CI91" i="3"/>
  <c r="BS91" i="3"/>
  <c r="BC91" i="3"/>
  <c r="AM91" i="3"/>
  <c r="CQ102" i="3"/>
  <c r="CQ80" i="3"/>
  <c r="CA102" i="3"/>
  <c r="CA80" i="3"/>
  <c r="BK102" i="3"/>
  <c r="BK80" i="3"/>
  <c r="AU102" i="3"/>
  <c r="AU80" i="3"/>
  <c r="AE102" i="3"/>
  <c r="AE80" i="3"/>
  <c r="CI69" i="3"/>
  <c r="BS69" i="3"/>
  <c r="BC69" i="3"/>
  <c r="AM69" i="3"/>
  <c r="CT91" i="3"/>
  <c r="CD91" i="3"/>
  <c r="BN91" i="3"/>
  <c r="AX91" i="3"/>
  <c r="AD91" i="3"/>
  <c r="CH102" i="3"/>
  <c r="CH80" i="3"/>
  <c r="BR102" i="3"/>
  <c r="BR80" i="3"/>
  <c r="BB102" i="3"/>
  <c r="BB80" i="3"/>
  <c r="AL102" i="3"/>
  <c r="AL80" i="3"/>
  <c r="CP69" i="3"/>
  <c r="BZ69" i="3"/>
  <c r="BJ69" i="3"/>
  <c r="AT69" i="3"/>
  <c r="AD69" i="3"/>
  <c r="CG91" i="3"/>
  <c r="BQ91" i="3"/>
  <c r="BA91" i="3"/>
  <c r="AK91" i="3"/>
  <c r="CO102" i="3"/>
  <c r="CO80" i="3"/>
  <c r="BY102" i="3"/>
  <c r="BY80" i="3"/>
  <c r="BI102" i="3"/>
  <c r="BI80" i="3"/>
  <c r="AS102" i="3"/>
  <c r="AS80" i="3"/>
  <c r="AC102" i="3"/>
  <c r="AC80" i="3"/>
  <c r="CG69" i="3"/>
  <c r="BQ69" i="3"/>
  <c r="BA69" i="3"/>
  <c r="AK69" i="3"/>
  <c r="CR91" i="3"/>
  <c r="CB91" i="3"/>
  <c r="BL91" i="3"/>
  <c r="AV91" i="3"/>
  <c r="AF91" i="3"/>
  <c r="CJ102" i="3"/>
  <c r="CJ80" i="3"/>
  <c r="BT102" i="3"/>
  <c r="BT80" i="3"/>
  <c r="BD102" i="3"/>
  <c r="BD80" i="3"/>
  <c r="AN102" i="3"/>
  <c r="AN80" i="3"/>
  <c r="CR69" i="3"/>
  <c r="CB69" i="3"/>
  <c r="BL69" i="3"/>
  <c r="AV69" i="3"/>
  <c r="AF69" i="3"/>
  <c r="CE91" i="3"/>
  <c r="BO91" i="3"/>
  <c r="AY91" i="3"/>
  <c r="AI91" i="3"/>
  <c r="CM102" i="3"/>
  <c r="CM80" i="3"/>
  <c r="BW102" i="3"/>
  <c r="BW80" i="3"/>
  <c r="BG102" i="3"/>
  <c r="BG80" i="3"/>
  <c r="AQ102" i="3"/>
  <c r="AQ80" i="3"/>
  <c r="AA102" i="3"/>
  <c r="AA80" i="3"/>
  <c r="CE69" i="3"/>
  <c r="BO69" i="3"/>
  <c r="AY69" i="3"/>
  <c r="AI69" i="3"/>
  <c r="CP91" i="3"/>
  <c r="BZ91" i="3"/>
  <c r="BJ91" i="3"/>
  <c r="AT91" i="3"/>
  <c r="CT102" i="3"/>
  <c r="CT80" i="3"/>
  <c r="CD102" i="3"/>
  <c r="CD80" i="3"/>
  <c r="BN102" i="3"/>
  <c r="BN80" i="3"/>
  <c r="AX102" i="3"/>
  <c r="AX80" i="3"/>
  <c r="AH102" i="3"/>
  <c r="AH80" i="3"/>
  <c r="CL69" i="3"/>
  <c r="BV69" i="3"/>
  <c r="BF69" i="3"/>
  <c r="AP69" i="3"/>
  <c r="CS91" i="3"/>
  <c r="CC91" i="3"/>
  <c r="BM91" i="3"/>
  <c r="AW91" i="3"/>
  <c r="AG91" i="3"/>
  <c r="CK102" i="3"/>
  <c r="CK80" i="3"/>
  <c r="BU102" i="3"/>
  <c r="BU80" i="3"/>
  <c r="BE102" i="3"/>
  <c r="BE80" i="3"/>
  <c r="AO102" i="3"/>
  <c r="AO80" i="3"/>
  <c r="CS69" i="3"/>
  <c r="CC69" i="3"/>
  <c r="BM69" i="3"/>
  <c r="AW69" i="3"/>
  <c r="AG69" i="3"/>
  <c r="CN91" i="3"/>
  <c r="BX91" i="3"/>
  <c r="BH91" i="3"/>
  <c r="AR91" i="3"/>
  <c r="AB91" i="3"/>
  <c r="CF102" i="3"/>
  <c r="CF80" i="3"/>
  <c r="BP102" i="3"/>
  <c r="BP80" i="3"/>
  <c r="AZ102" i="3"/>
  <c r="AZ80" i="3"/>
  <c r="AJ102" i="3"/>
  <c r="AJ80" i="3"/>
  <c r="CN69" i="3"/>
  <c r="BX69" i="3"/>
  <c r="BH69" i="3"/>
  <c r="AR69" i="3"/>
  <c r="AB69" i="3"/>
  <c r="CQ91" i="3"/>
  <c r="CA91" i="3"/>
  <c r="BK91" i="3"/>
  <c r="AU91" i="3"/>
  <c r="AE91" i="3"/>
  <c r="CI102" i="3"/>
  <c r="CI80" i="3"/>
  <c r="BS102" i="3"/>
  <c r="BS80" i="3"/>
  <c r="BC102" i="3"/>
  <c r="BC80" i="3"/>
  <c r="AM102" i="3"/>
  <c r="AM80" i="3"/>
  <c r="CQ69" i="3"/>
  <c r="CA69" i="3"/>
  <c r="BK69" i="3"/>
  <c r="AU69" i="3"/>
  <c r="AE69" i="3"/>
  <c r="CL91" i="3"/>
  <c r="BV91" i="3"/>
  <c r="BF91" i="3"/>
  <c r="AP91" i="3"/>
  <c r="CP102" i="3"/>
  <c r="CP80" i="3"/>
  <c r="BZ102" i="3"/>
  <c r="BZ80" i="3"/>
  <c r="BJ102" i="3"/>
  <c r="BJ80" i="3"/>
  <c r="AT102" i="3"/>
  <c r="AT80" i="3"/>
  <c r="AD102" i="3"/>
  <c r="AD80" i="3"/>
  <c r="CH69" i="3"/>
  <c r="BR69" i="3"/>
  <c r="BB69" i="3"/>
  <c r="AL69" i="3"/>
  <c r="CO91" i="3"/>
  <c r="BY91" i="3"/>
  <c r="BI91" i="3"/>
  <c r="AS91" i="3"/>
  <c r="AC91" i="3"/>
  <c r="CG102" i="3"/>
  <c r="CG80" i="3"/>
  <c r="BQ102" i="3"/>
  <c r="BQ80" i="3"/>
  <c r="BA102" i="3"/>
  <c r="BA80" i="3"/>
  <c r="AK102" i="3"/>
  <c r="AK80" i="3"/>
  <c r="CO69" i="3"/>
  <c r="BY69" i="3"/>
  <c r="BI69" i="3"/>
  <c r="AS69" i="3"/>
  <c r="AC69" i="3"/>
  <c r="CJ91" i="3"/>
  <c r="BT91" i="3"/>
  <c r="BD91" i="3"/>
  <c r="AN91" i="3"/>
  <c r="CR102" i="3"/>
  <c r="CR80" i="3"/>
  <c r="CB102" i="3"/>
  <c r="CB80" i="3"/>
  <c r="BL102" i="3"/>
  <c r="BL80" i="3"/>
  <c r="AV102" i="3"/>
  <c r="AV80" i="3"/>
  <c r="AF102" i="3"/>
  <c r="AF80" i="3"/>
  <c r="CJ69" i="3"/>
  <c r="BT69" i="3"/>
  <c r="BD69" i="3"/>
  <c r="AN69" i="3"/>
  <c r="CM91" i="3"/>
  <c r="BW91" i="3"/>
  <c r="BG91" i="3"/>
  <c r="AQ91" i="3"/>
  <c r="AA91" i="3"/>
  <c r="CE102" i="3"/>
  <c r="CE80" i="3"/>
  <c r="BO102" i="3"/>
  <c r="BO80" i="3"/>
  <c r="AY102" i="3"/>
  <c r="AY80" i="3"/>
  <c r="AI102" i="3"/>
  <c r="AI80" i="3"/>
  <c r="CM69" i="3"/>
  <c r="BW69" i="3"/>
  <c r="BG69" i="3"/>
  <c r="AQ69" i="3"/>
  <c r="AA69" i="3"/>
  <c r="CH91" i="3"/>
  <c r="BR91" i="3"/>
  <c r="BB91" i="3"/>
  <c r="AH91" i="3"/>
  <c r="CL102" i="3"/>
  <c r="CL80" i="3"/>
  <c r="BV102" i="3"/>
  <c r="BV80" i="3"/>
  <c r="BF102" i="3"/>
  <c r="BF80" i="3"/>
  <c r="AP102" i="3"/>
  <c r="AP80" i="3"/>
  <c r="CT69" i="3"/>
  <c r="CD69" i="3"/>
  <c r="BN69" i="3"/>
  <c r="AX69" i="3"/>
  <c r="AH69" i="3"/>
  <c r="CK91" i="3"/>
  <c r="BU91" i="3"/>
  <c r="BE91" i="3"/>
  <c r="AO91" i="3"/>
  <c r="CS102" i="3"/>
  <c r="CS80" i="3"/>
  <c r="CC102" i="3"/>
  <c r="CC80" i="3"/>
  <c r="BM102" i="3"/>
  <c r="BM80" i="3"/>
  <c r="AW102" i="3"/>
  <c r="AW80" i="3"/>
  <c r="AG102" i="3"/>
  <c r="AG80" i="3"/>
  <c r="CK69" i="3"/>
  <c r="BU69" i="3"/>
  <c r="BE69" i="3"/>
  <c r="AO69" i="3"/>
  <c r="CF91" i="3"/>
  <c r="BP91" i="3"/>
  <c r="AZ91" i="3"/>
  <c r="AJ91" i="3"/>
  <c r="CN102" i="3"/>
  <c r="CN80" i="3"/>
  <c r="BX102" i="3"/>
  <c r="BX80" i="3"/>
  <c r="BH102" i="3"/>
  <c r="BH80" i="3"/>
  <c r="AR102" i="3"/>
  <c r="AR80" i="3"/>
  <c r="AB102" i="3"/>
  <c r="AB80" i="3"/>
  <c r="CF69" i="3"/>
  <c r="BP69" i="3"/>
  <c r="AZ69" i="3"/>
  <c r="AJ69" i="3"/>
  <c r="BR102" i="2"/>
  <c r="BU102" i="2"/>
  <c r="CN102" i="2"/>
  <c r="BH102" i="2"/>
  <c r="AB102" i="2"/>
  <c r="BC102" i="2"/>
  <c r="AX102" i="2"/>
  <c r="CL102" i="2"/>
  <c r="CG102" i="2"/>
  <c r="BQ102" i="2"/>
  <c r="BA102" i="2"/>
  <c r="AK102" i="2"/>
  <c r="AY102" i="2"/>
  <c r="CJ102" i="2"/>
  <c r="BT102" i="2"/>
  <c r="BD102" i="2"/>
  <c r="AN102" i="2"/>
  <c r="CM102" i="2"/>
  <c r="AQ102" i="2"/>
  <c r="BS102" i="2"/>
  <c r="CT102" i="2"/>
  <c r="AH102" i="2"/>
  <c r="BV102" i="2"/>
  <c r="AO102" i="2"/>
  <c r="BK102" i="2"/>
  <c r="CS102" i="2"/>
  <c r="CC102" i="2"/>
  <c r="BM102" i="2"/>
  <c r="AW102" i="2"/>
  <c r="AG102" i="2"/>
  <c r="CI102" i="2"/>
  <c r="AM102" i="2"/>
  <c r="CF102" i="2"/>
  <c r="BP102" i="2"/>
  <c r="AZ102" i="2"/>
  <c r="AJ102" i="2"/>
  <c r="CA102" i="2"/>
  <c r="AE102" i="2"/>
  <c r="BG102" i="2"/>
  <c r="CD102" i="2"/>
  <c r="BF102" i="2"/>
  <c r="CK102" i="2"/>
  <c r="BE102" i="2"/>
  <c r="BX102" i="2"/>
  <c r="AR102" i="2"/>
  <c r="CE102" i="2"/>
  <c r="AI102" i="2"/>
  <c r="AD102" i="2"/>
  <c r="CO102" i="2"/>
  <c r="BY102" i="2"/>
  <c r="BI102" i="2"/>
  <c r="AS102" i="2"/>
  <c r="AC102" i="2"/>
  <c r="BW102" i="2"/>
  <c r="AA102" i="2"/>
  <c r="CR102" i="2"/>
  <c r="CB102" i="2"/>
  <c r="BL102" i="2"/>
  <c r="AV102" i="2"/>
  <c r="AF102" i="2"/>
  <c r="BO102" i="2"/>
  <c r="CQ102" i="2"/>
  <c r="AU102" i="2"/>
  <c r="BN102" i="2"/>
  <c r="AP10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03" i="2" l="1"/>
  <c r="T104" i="2"/>
  <c r="T105" i="2"/>
  <c r="T106" i="2"/>
  <c r="T107" i="2"/>
  <c r="T108" i="2"/>
  <c r="T109" i="2"/>
  <c r="W37" i="3"/>
  <c r="T40" i="3"/>
  <c r="U42" i="3" s="1"/>
  <c r="W33" i="3"/>
  <c r="X33" i="3" s="1"/>
  <c r="Y33" i="3" s="1"/>
  <c r="Z33" i="3" s="1"/>
  <c r="Z38" i="3"/>
  <c r="Y38" i="3"/>
  <c r="X38" i="3"/>
  <c r="W38" i="3"/>
  <c r="T40" i="2"/>
  <c r="V7" i="2"/>
  <c r="U9" i="3" l="1"/>
  <c r="U11" i="3" s="1"/>
  <c r="Z33" i="1"/>
  <c r="T121" i="2"/>
  <c r="U42" i="2"/>
  <c r="T42" i="1" s="1"/>
  <c r="C21" i="7" s="1"/>
  <c r="T9" i="1" l="1"/>
  <c r="V7" i="3"/>
  <c r="U13" i="3"/>
  <c r="U15" i="3" s="1"/>
  <c r="AG54" i="3" s="1"/>
  <c r="AG76" i="3" s="1"/>
  <c r="AG28" i="3" s="1"/>
  <c r="AG109" i="3" s="1"/>
  <c r="AA33" i="1"/>
  <c r="U13" i="2"/>
  <c r="V9" i="2"/>
  <c r="S29" i="2"/>
  <c r="U116" i="2"/>
  <c r="U117" i="2"/>
  <c r="V117" i="2"/>
  <c r="U118" i="2"/>
  <c r="V118" i="2"/>
  <c r="W118" i="2"/>
  <c r="U119" i="2"/>
  <c r="V119" i="2"/>
  <c r="W119" i="2"/>
  <c r="X119" i="2"/>
  <c r="Y119" i="2"/>
  <c r="Z119" i="2"/>
  <c r="U120" i="2"/>
  <c r="W120" i="2"/>
  <c r="V114" i="2"/>
  <c r="W114" i="2"/>
  <c r="X114" i="2"/>
  <c r="Y114" i="2"/>
  <c r="Z114" i="2"/>
  <c r="U114" i="2"/>
  <c r="C103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C104" i="2"/>
  <c r="C105" i="2"/>
  <c r="C106" i="2"/>
  <c r="C107" i="2"/>
  <c r="C108" i="2"/>
  <c r="C109" i="2"/>
  <c r="T11" i="1" l="1"/>
  <c r="L21" i="7" s="1"/>
  <c r="T44" i="11"/>
  <c r="X37" i="3"/>
  <c r="U40" i="3"/>
  <c r="V42" i="3" s="1"/>
  <c r="W36" i="3"/>
  <c r="V10" i="3"/>
  <c r="V9" i="3"/>
  <c r="U9" i="1" s="1"/>
  <c r="U44" i="11" s="1"/>
  <c r="AB33" i="1"/>
  <c r="V10" i="2"/>
  <c r="U7" i="1"/>
  <c r="T13" i="1"/>
  <c r="X109" i="2"/>
  <c r="X120" i="2"/>
  <c r="Z109" i="2"/>
  <c r="Z120" i="2"/>
  <c r="V109" i="2"/>
  <c r="V120" i="2"/>
  <c r="Y109" i="2"/>
  <c r="Y120" i="2"/>
  <c r="Z103" i="2"/>
  <c r="Y103" i="2"/>
  <c r="U105" i="2"/>
  <c r="X103" i="2"/>
  <c r="U109" i="2"/>
  <c r="U106" i="2"/>
  <c r="Y108" i="2"/>
  <c r="X108" i="2"/>
  <c r="V107" i="2"/>
  <c r="Z108" i="2"/>
  <c r="U107" i="2"/>
  <c r="V108" i="2"/>
  <c r="V106" i="2"/>
  <c r="W109" i="2"/>
  <c r="W108" i="2"/>
  <c r="W107" i="2"/>
  <c r="W103" i="2"/>
  <c r="V103" i="2"/>
  <c r="U103" i="2"/>
  <c r="U108" i="2"/>
  <c r="C20" i="5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U16" i="1" l="1"/>
  <c r="V11" i="3"/>
  <c r="W7" i="3" s="1"/>
  <c r="U43" i="3"/>
  <c r="AC33" i="1"/>
  <c r="F21" i="7"/>
  <c r="T12" i="1"/>
  <c r="G21" i="7" s="1"/>
  <c r="T15" i="1"/>
  <c r="W7" i="2"/>
  <c r="U10" i="1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U11" i="1" l="1"/>
  <c r="U58" i="11"/>
  <c r="V13" i="3"/>
  <c r="V15" i="3" s="1"/>
  <c r="W35" i="3" s="1"/>
  <c r="W10" i="3"/>
  <c r="W9" i="3"/>
  <c r="AA38" i="3"/>
  <c r="F42" i="2"/>
  <c r="F43" i="2"/>
  <c r="J42" i="2"/>
  <c r="J43" i="2"/>
  <c r="N42" i="2"/>
  <c r="N43" i="2"/>
  <c r="R42" i="2"/>
  <c r="R43" i="2"/>
  <c r="I42" i="2"/>
  <c r="I43" i="2"/>
  <c r="M42" i="2"/>
  <c r="M43" i="2"/>
  <c r="Q42" i="2"/>
  <c r="Q43" i="2"/>
  <c r="K42" i="2"/>
  <c r="K43" i="2"/>
  <c r="O42" i="2"/>
  <c r="O43" i="2"/>
  <c r="S42" i="2"/>
  <c r="S43" i="2"/>
  <c r="AD33" i="1"/>
  <c r="E42" i="2"/>
  <c r="E43" i="2"/>
  <c r="G42" i="2"/>
  <c r="G43" i="2"/>
  <c r="D42" i="2"/>
  <c r="D43" i="2"/>
  <c r="H42" i="2"/>
  <c r="H43" i="2"/>
  <c r="L42" i="2"/>
  <c r="L43" i="2"/>
  <c r="P42" i="2"/>
  <c r="P43" i="2"/>
  <c r="S121" i="2"/>
  <c r="T42" i="2"/>
  <c r="T43" i="2"/>
  <c r="E21" i="7"/>
  <c r="T14" i="1"/>
  <c r="H21" i="7" s="1"/>
  <c r="W37" i="1"/>
  <c r="U40" i="2"/>
  <c r="V42" i="2" s="1"/>
  <c r="U42" i="1" s="1"/>
  <c r="C22" i="7" s="1"/>
  <c r="V13" i="2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N98" i="2"/>
  <c r="M98" i="2"/>
  <c r="L98" i="2"/>
  <c r="K98" i="2"/>
  <c r="J98" i="2"/>
  <c r="I98" i="2"/>
  <c r="H98" i="2"/>
  <c r="G98" i="2"/>
  <c r="F98" i="2"/>
  <c r="E98" i="2"/>
  <c r="D98" i="2"/>
  <c r="C98" i="2"/>
  <c r="N97" i="2"/>
  <c r="M97" i="2"/>
  <c r="L97" i="2"/>
  <c r="K97" i="2"/>
  <c r="J97" i="2"/>
  <c r="I97" i="2"/>
  <c r="H97" i="2"/>
  <c r="G97" i="2"/>
  <c r="F97" i="2"/>
  <c r="E97" i="2"/>
  <c r="D97" i="2"/>
  <c r="C97" i="2"/>
  <c r="N96" i="2"/>
  <c r="M96" i="2"/>
  <c r="L96" i="2"/>
  <c r="K96" i="2"/>
  <c r="J96" i="2"/>
  <c r="I96" i="2"/>
  <c r="H96" i="2"/>
  <c r="G96" i="2"/>
  <c r="F96" i="2"/>
  <c r="E96" i="2"/>
  <c r="D96" i="2"/>
  <c r="C96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87" i="2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N85" i="2"/>
  <c r="M85" i="2"/>
  <c r="L85" i="2"/>
  <c r="K85" i="2"/>
  <c r="J85" i="2"/>
  <c r="I85" i="2"/>
  <c r="H85" i="2"/>
  <c r="G85" i="2"/>
  <c r="F85" i="2"/>
  <c r="E85" i="2"/>
  <c r="D85" i="2"/>
  <c r="C85" i="2"/>
  <c r="N84" i="2"/>
  <c r="M84" i="2"/>
  <c r="L84" i="2"/>
  <c r="K84" i="2"/>
  <c r="J84" i="2"/>
  <c r="I84" i="2"/>
  <c r="H84" i="2"/>
  <c r="G84" i="2"/>
  <c r="F84" i="2"/>
  <c r="E84" i="2"/>
  <c r="D84" i="2"/>
  <c r="C84" i="2"/>
  <c r="N83" i="2"/>
  <c r="M83" i="2"/>
  <c r="L83" i="2"/>
  <c r="K83" i="2"/>
  <c r="J83" i="2"/>
  <c r="I83" i="2"/>
  <c r="H83" i="2"/>
  <c r="G83" i="2"/>
  <c r="F83" i="2"/>
  <c r="E83" i="2"/>
  <c r="D83" i="2"/>
  <c r="C83" i="2"/>
  <c r="N82" i="2"/>
  <c r="M82" i="2"/>
  <c r="L82" i="2"/>
  <c r="K82" i="2"/>
  <c r="J82" i="2"/>
  <c r="I82" i="2"/>
  <c r="H82" i="2"/>
  <c r="G82" i="2"/>
  <c r="F82" i="2"/>
  <c r="E82" i="2"/>
  <c r="D82" i="2"/>
  <c r="C82" i="2"/>
  <c r="N81" i="2"/>
  <c r="M81" i="2"/>
  <c r="L81" i="2"/>
  <c r="K81" i="2"/>
  <c r="J81" i="2"/>
  <c r="I81" i="2"/>
  <c r="H81" i="2"/>
  <c r="G81" i="2"/>
  <c r="F81" i="2"/>
  <c r="E81" i="2"/>
  <c r="D81" i="2"/>
  <c r="C81" i="2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77" i="2"/>
  <c r="S77" i="1" s="1"/>
  <c r="Q20" i="7" s="1"/>
  <c r="S77" i="2"/>
  <c r="S99" i="2" s="1"/>
  <c r="Q77" i="1"/>
  <c r="Q18" i="7" s="1"/>
  <c r="Q77" i="2"/>
  <c r="P77" i="1" s="1"/>
  <c r="Q17" i="7" s="1"/>
  <c r="P77" i="2"/>
  <c r="O77" i="1" s="1"/>
  <c r="Q16" i="7" s="1"/>
  <c r="O77" i="2"/>
  <c r="N77" i="1" s="1"/>
  <c r="Q15" i="7" s="1"/>
  <c r="N77" i="2"/>
  <c r="M77" i="1" s="1"/>
  <c r="M77" i="2"/>
  <c r="L77" i="1" s="1"/>
  <c r="L77" i="2"/>
  <c r="K77" i="2"/>
  <c r="J77" i="1" s="1"/>
  <c r="J77" i="2"/>
  <c r="I77" i="1" s="1"/>
  <c r="I77" i="2"/>
  <c r="H77" i="1" s="1"/>
  <c r="H77" i="2"/>
  <c r="G77" i="2"/>
  <c r="F77" i="1" s="1"/>
  <c r="F77" i="2"/>
  <c r="E77" i="1" s="1"/>
  <c r="E77" i="2"/>
  <c r="D77" i="1" s="1"/>
  <c r="D77" i="2"/>
  <c r="C77" i="1" s="1"/>
  <c r="C77" i="2"/>
  <c r="B77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9" i="3"/>
  <c r="T99" i="3" s="1"/>
  <c r="S29" i="3"/>
  <c r="R29" i="3"/>
  <c r="Q29" i="3"/>
  <c r="P29" i="3"/>
  <c r="O29" i="3"/>
  <c r="N29" i="3"/>
  <c r="M29" i="3"/>
  <c r="L29" i="3"/>
  <c r="K29" i="3"/>
  <c r="J29" i="3"/>
  <c r="I29" i="3"/>
  <c r="I99" i="3" s="1"/>
  <c r="H29" i="3"/>
  <c r="G29" i="3"/>
  <c r="F29" i="3"/>
  <c r="E29" i="3"/>
  <c r="D29" i="3"/>
  <c r="C29" i="3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N65" i="2"/>
  <c r="M65" i="2"/>
  <c r="L65" i="2"/>
  <c r="K65" i="2"/>
  <c r="J65" i="2"/>
  <c r="I65" i="2"/>
  <c r="H65" i="2"/>
  <c r="G65" i="2"/>
  <c r="F65" i="2"/>
  <c r="E65" i="2"/>
  <c r="D65" i="2"/>
  <c r="C65" i="2"/>
  <c r="N64" i="2"/>
  <c r="M64" i="2"/>
  <c r="L64" i="2"/>
  <c r="K64" i="2"/>
  <c r="J64" i="2"/>
  <c r="I64" i="2"/>
  <c r="H64" i="2"/>
  <c r="G64" i="2"/>
  <c r="F64" i="2"/>
  <c r="E64" i="2"/>
  <c r="D64" i="2"/>
  <c r="C64" i="2"/>
  <c r="N63" i="2"/>
  <c r="M63" i="2"/>
  <c r="L63" i="2"/>
  <c r="K63" i="2"/>
  <c r="J63" i="2"/>
  <c r="I63" i="2"/>
  <c r="H63" i="2"/>
  <c r="G63" i="2"/>
  <c r="F63" i="2"/>
  <c r="E63" i="2"/>
  <c r="D63" i="2"/>
  <c r="C63" i="2"/>
  <c r="N62" i="2"/>
  <c r="M62" i="2"/>
  <c r="L62" i="2"/>
  <c r="K62" i="2"/>
  <c r="J62" i="2"/>
  <c r="I62" i="2"/>
  <c r="H62" i="2"/>
  <c r="G62" i="2"/>
  <c r="F62" i="2"/>
  <c r="E62" i="2"/>
  <c r="D62" i="2"/>
  <c r="C62" i="2"/>
  <c r="N61" i="2"/>
  <c r="M61" i="2"/>
  <c r="L61" i="2"/>
  <c r="K61" i="2"/>
  <c r="J61" i="2"/>
  <c r="I61" i="2"/>
  <c r="H61" i="2"/>
  <c r="G61" i="2"/>
  <c r="F61" i="2"/>
  <c r="E61" i="2"/>
  <c r="D61" i="2"/>
  <c r="C61" i="2"/>
  <c r="N60" i="2"/>
  <c r="M60" i="2"/>
  <c r="L60" i="2"/>
  <c r="K60" i="2"/>
  <c r="J60" i="2"/>
  <c r="I60" i="2"/>
  <c r="H60" i="2"/>
  <c r="G60" i="2"/>
  <c r="F60" i="2"/>
  <c r="E60" i="2"/>
  <c r="D60" i="2"/>
  <c r="C60" i="2"/>
  <c r="N59" i="2"/>
  <c r="M59" i="2"/>
  <c r="L59" i="2"/>
  <c r="K59" i="2"/>
  <c r="J59" i="2"/>
  <c r="I59" i="2"/>
  <c r="H59" i="2"/>
  <c r="G59" i="2"/>
  <c r="F59" i="2"/>
  <c r="E59" i="2"/>
  <c r="D59" i="2"/>
  <c r="C59" i="2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55" i="3"/>
  <c r="T88" i="3" s="1"/>
  <c r="T110" i="3" s="1"/>
  <c r="S55" i="3"/>
  <c r="S88" i="3" s="1"/>
  <c r="R55" i="3"/>
  <c r="R88" i="3" s="1"/>
  <c r="Q55" i="3"/>
  <c r="Q88" i="3" s="1"/>
  <c r="P55" i="3"/>
  <c r="P88" i="3" s="1"/>
  <c r="O55" i="3"/>
  <c r="N55" i="3"/>
  <c r="N88" i="3" s="1"/>
  <c r="M55" i="3"/>
  <c r="M88" i="3" s="1"/>
  <c r="L55" i="3"/>
  <c r="L88" i="3" s="1"/>
  <c r="K55" i="3"/>
  <c r="J55" i="3"/>
  <c r="J88" i="3" s="1"/>
  <c r="I55" i="3"/>
  <c r="I88" i="3" s="1"/>
  <c r="H55" i="3"/>
  <c r="H88" i="3" s="1"/>
  <c r="G55" i="3"/>
  <c r="F55" i="3"/>
  <c r="F88" i="3" s="1"/>
  <c r="E55" i="3"/>
  <c r="E88" i="3" s="1"/>
  <c r="D55" i="3"/>
  <c r="D88" i="3" s="1"/>
  <c r="C55" i="3"/>
  <c r="T55" i="2"/>
  <c r="T110" i="2" s="1"/>
  <c r="S55" i="2"/>
  <c r="R55" i="2"/>
  <c r="R66" i="2" s="1"/>
  <c r="Q66" i="2"/>
  <c r="P55" i="2"/>
  <c r="P66" i="2" s="1"/>
  <c r="O55" i="2"/>
  <c r="N55" i="2"/>
  <c r="N66" i="2" s="1"/>
  <c r="M55" i="2"/>
  <c r="L55" i="2"/>
  <c r="L66" i="2" s="1"/>
  <c r="K55" i="2"/>
  <c r="J55" i="2"/>
  <c r="J66" i="2" s="1"/>
  <c r="I55" i="2"/>
  <c r="H55" i="2"/>
  <c r="H66" i="2" s="1"/>
  <c r="G55" i="2"/>
  <c r="F55" i="2"/>
  <c r="F66" i="2" s="1"/>
  <c r="E55" i="2"/>
  <c r="D55" i="2"/>
  <c r="D66" i="2" s="1"/>
  <c r="C55" i="2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O66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0" i="3"/>
  <c r="W42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0" i="3"/>
  <c r="G42" i="3" l="1"/>
  <c r="G43" i="3"/>
  <c r="O42" i="3"/>
  <c r="N42" i="1" s="1"/>
  <c r="C15" i="7" s="1"/>
  <c r="O43" i="3"/>
  <c r="F42" i="1"/>
  <c r="K66" i="3"/>
  <c r="L42" i="3"/>
  <c r="K42" i="1" s="1"/>
  <c r="L43" i="3"/>
  <c r="S66" i="3"/>
  <c r="T42" i="3"/>
  <c r="S42" i="1" s="1"/>
  <c r="C20" i="7" s="1"/>
  <c r="T43" i="3"/>
  <c r="D66" i="3"/>
  <c r="E42" i="3"/>
  <c r="D42" i="1" s="1"/>
  <c r="E43" i="3"/>
  <c r="H66" i="3"/>
  <c r="I42" i="3"/>
  <c r="H42" i="1" s="1"/>
  <c r="I43" i="3"/>
  <c r="L66" i="3"/>
  <c r="M42" i="3"/>
  <c r="L42" i="1" s="1"/>
  <c r="M43" i="3"/>
  <c r="P66" i="3"/>
  <c r="Q42" i="3"/>
  <c r="Q43" i="3"/>
  <c r="K42" i="3"/>
  <c r="J42" i="1" s="1"/>
  <c r="K43" i="3"/>
  <c r="R66" i="3"/>
  <c r="S42" i="3"/>
  <c r="R42" i="1" s="1"/>
  <c r="C19" i="7" s="1"/>
  <c r="S43" i="3"/>
  <c r="C66" i="3"/>
  <c r="D42" i="3"/>
  <c r="C42" i="1" s="1"/>
  <c r="D43" i="3"/>
  <c r="G66" i="3"/>
  <c r="H42" i="3"/>
  <c r="G42" i="1" s="1"/>
  <c r="H43" i="3"/>
  <c r="O66" i="3"/>
  <c r="P42" i="3"/>
  <c r="O42" i="1" s="1"/>
  <c r="C16" i="7" s="1"/>
  <c r="P43" i="3"/>
  <c r="E66" i="3"/>
  <c r="F42" i="3"/>
  <c r="E42" i="1" s="1"/>
  <c r="F43" i="3"/>
  <c r="I66" i="3"/>
  <c r="J42" i="3"/>
  <c r="I42" i="1" s="1"/>
  <c r="J43" i="3"/>
  <c r="M66" i="3"/>
  <c r="N42" i="3"/>
  <c r="M42" i="1" s="1"/>
  <c r="N43" i="3"/>
  <c r="R42" i="3"/>
  <c r="Q42" i="1" s="1"/>
  <c r="C18" i="7" s="1"/>
  <c r="R43" i="3"/>
  <c r="P42" i="1"/>
  <c r="C17" i="7" s="1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X36" i="3"/>
  <c r="AH54" i="3"/>
  <c r="AH76" i="3" s="1"/>
  <c r="AH28" i="3" s="1"/>
  <c r="AH109" i="3" s="1"/>
  <c r="Y37" i="3"/>
  <c r="W11" i="3"/>
  <c r="X7" i="3" s="1"/>
  <c r="X10" i="3" s="1"/>
  <c r="W10" i="2"/>
  <c r="W9" i="2"/>
  <c r="V9" i="1" s="1"/>
  <c r="V44" i="11" s="1"/>
  <c r="V36" i="1"/>
  <c r="U43" i="2"/>
  <c r="I40" i="1"/>
  <c r="Q40" i="1"/>
  <c r="M18" i="7" s="1"/>
  <c r="E40" i="1"/>
  <c r="M40" i="1"/>
  <c r="U55" i="2"/>
  <c r="U66" i="2" s="1"/>
  <c r="C26" i="5" s="1"/>
  <c r="AE33" i="1"/>
  <c r="C88" i="2"/>
  <c r="G88" i="2"/>
  <c r="K88" i="2"/>
  <c r="O88" i="2"/>
  <c r="C40" i="1"/>
  <c r="G40" i="1"/>
  <c r="O40" i="1"/>
  <c r="M16" i="7" s="1"/>
  <c r="D83" i="1"/>
  <c r="H83" i="1"/>
  <c r="L83" i="1"/>
  <c r="P83" i="1"/>
  <c r="D85" i="1"/>
  <c r="H85" i="1"/>
  <c r="L85" i="1"/>
  <c r="P85" i="1"/>
  <c r="D87" i="1"/>
  <c r="H87" i="1"/>
  <c r="L87" i="1"/>
  <c r="P87" i="1"/>
  <c r="U77" i="2"/>
  <c r="D40" i="1"/>
  <c r="H40" i="1"/>
  <c r="H43" i="1" s="1"/>
  <c r="P40" i="1"/>
  <c r="M17" i="7" s="1"/>
  <c r="Z38" i="1"/>
  <c r="F40" i="1"/>
  <c r="G43" i="1" s="1"/>
  <c r="J40" i="1"/>
  <c r="N40" i="1"/>
  <c r="R40" i="1"/>
  <c r="M19" i="7" s="1"/>
  <c r="V116" i="2"/>
  <c r="V105" i="2"/>
  <c r="D20" i="5"/>
  <c r="AF39" i="1"/>
  <c r="U13" i="1"/>
  <c r="U115" i="2"/>
  <c r="U104" i="2"/>
  <c r="C21" i="5"/>
  <c r="U29" i="2"/>
  <c r="U121" i="2" s="1"/>
  <c r="B40" i="1"/>
  <c r="V7" i="1"/>
  <c r="W117" i="2"/>
  <c r="W106" i="2"/>
  <c r="K40" i="1"/>
  <c r="V43" i="3"/>
  <c r="V69" i="1"/>
  <c r="F69" i="1"/>
  <c r="O102" i="1"/>
  <c r="G102" i="1"/>
  <c r="T91" i="1"/>
  <c r="T113" i="1"/>
  <c r="D91" i="1"/>
  <c r="D113" i="1"/>
  <c r="U69" i="1"/>
  <c r="Q69" i="1"/>
  <c r="M69" i="1"/>
  <c r="I69" i="1"/>
  <c r="E69" i="1"/>
  <c r="V102" i="1"/>
  <c r="R102" i="1"/>
  <c r="N102" i="1"/>
  <c r="J102" i="1"/>
  <c r="F102" i="1"/>
  <c r="B102" i="1"/>
  <c r="S91" i="1"/>
  <c r="S113" i="1"/>
  <c r="O91" i="1"/>
  <c r="O113" i="1"/>
  <c r="K91" i="1"/>
  <c r="K113" i="1"/>
  <c r="G91" i="1"/>
  <c r="G113" i="1"/>
  <c r="C91" i="1"/>
  <c r="C113" i="1"/>
  <c r="N69" i="1"/>
  <c r="S102" i="1"/>
  <c r="C102" i="1"/>
  <c r="L91" i="1"/>
  <c r="L113" i="1"/>
  <c r="T69" i="1"/>
  <c r="P69" i="1"/>
  <c r="L69" i="1"/>
  <c r="H69" i="1"/>
  <c r="D69" i="1"/>
  <c r="U102" i="1"/>
  <c r="Q102" i="1"/>
  <c r="M102" i="1"/>
  <c r="I102" i="1"/>
  <c r="E102" i="1"/>
  <c r="V91" i="1"/>
  <c r="V113" i="1"/>
  <c r="R91" i="1"/>
  <c r="R113" i="1"/>
  <c r="N91" i="1"/>
  <c r="N113" i="1"/>
  <c r="J91" i="1"/>
  <c r="J113" i="1"/>
  <c r="F91" i="1"/>
  <c r="F113" i="1"/>
  <c r="B91" i="1"/>
  <c r="B113" i="1"/>
  <c r="R69" i="1"/>
  <c r="J69" i="1"/>
  <c r="B69" i="1"/>
  <c r="K102" i="1"/>
  <c r="P91" i="1"/>
  <c r="P113" i="1"/>
  <c r="H91" i="1"/>
  <c r="H113" i="1"/>
  <c r="S69" i="1"/>
  <c r="O69" i="1"/>
  <c r="K69" i="1"/>
  <c r="G69" i="1"/>
  <c r="C69" i="1"/>
  <c r="T102" i="1"/>
  <c r="P102" i="1"/>
  <c r="L102" i="1"/>
  <c r="H102" i="1"/>
  <c r="D102" i="1"/>
  <c r="U91" i="1"/>
  <c r="U113" i="1"/>
  <c r="Q91" i="1"/>
  <c r="Q113" i="1"/>
  <c r="M91" i="1"/>
  <c r="M113" i="1"/>
  <c r="I91" i="1"/>
  <c r="I113" i="1"/>
  <c r="E91" i="1"/>
  <c r="E113" i="1"/>
  <c r="Z58" i="3"/>
  <c r="V58" i="3"/>
  <c r="R58" i="3"/>
  <c r="N58" i="3"/>
  <c r="J58" i="3"/>
  <c r="F58" i="3"/>
  <c r="D99" i="3"/>
  <c r="D110" i="3"/>
  <c r="H99" i="3"/>
  <c r="H110" i="3"/>
  <c r="L99" i="3"/>
  <c r="L110" i="3"/>
  <c r="P99" i="3"/>
  <c r="P110" i="3"/>
  <c r="E114" i="1"/>
  <c r="I114" i="1"/>
  <c r="M114" i="1"/>
  <c r="Q114" i="1"/>
  <c r="C115" i="1"/>
  <c r="G115" i="1"/>
  <c r="K115" i="1"/>
  <c r="O115" i="1"/>
  <c r="S115" i="1"/>
  <c r="E116" i="1"/>
  <c r="I116" i="1"/>
  <c r="M116" i="1"/>
  <c r="Q116" i="1"/>
  <c r="C117" i="1"/>
  <c r="G117" i="1"/>
  <c r="K117" i="1"/>
  <c r="O117" i="1"/>
  <c r="S117" i="1"/>
  <c r="E118" i="1"/>
  <c r="I118" i="1"/>
  <c r="M118" i="1"/>
  <c r="Q118" i="1"/>
  <c r="C119" i="1"/>
  <c r="G119" i="1"/>
  <c r="K119" i="1"/>
  <c r="O119" i="1"/>
  <c r="S119" i="1"/>
  <c r="E120" i="1"/>
  <c r="I120" i="1"/>
  <c r="M120" i="1"/>
  <c r="Q120" i="1"/>
  <c r="Y58" i="3"/>
  <c r="U58" i="3"/>
  <c r="Q58" i="3"/>
  <c r="M58" i="3"/>
  <c r="I58" i="3"/>
  <c r="E58" i="3"/>
  <c r="E110" i="3"/>
  <c r="I110" i="3"/>
  <c r="M110" i="3"/>
  <c r="Q110" i="3"/>
  <c r="B114" i="1"/>
  <c r="F114" i="1"/>
  <c r="J114" i="1"/>
  <c r="N114" i="1"/>
  <c r="R114" i="1"/>
  <c r="D115" i="1"/>
  <c r="H115" i="1"/>
  <c r="L115" i="1"/>
  <c r="P115" i="1"/>
  <c r="B116" i="1"/>
  <c r="F116" i="1"/>
  <c r="J116" i="1"/>
  <c r="N116" i="1"/>
  <c r="R116" i="1"/>
  <c r="D117" i="1"/>
  <c r="H117" i="1"/>
  <c r="L117" i="1"/>
  <c r="P117" i="1"/>
  <c r="B118" i="1"/>
  <c r="F118" i="1"/>
  <c r="J118" i="1"/>
  <c r="N118" i="1"/>
  <c r="R118" i="1"/>
  <c r="D119" i="1"/>
  <c r="H119" i="1"/>
  <c r="L119" i="1"/>
  <c r="P119" i="1"/>
  <c r="B120" i="1"/>
  <c r="F120" i="1"/>
  <c r="J120" i="1"/>
  <c r="N120" i="1"/>
  <c r="R120" i="1"/>
  <c r="M99" i="3"/>
  <c r="T32" i="3"/>
  <c r="D32" i="3"/>
  <c r="F99" i="3"/>
  <c r="F110" i="3"/>
  <c r="J99" i="3"/>
  <c r="J110" i="3"/>
  <c r="N99" i="3"/>
  <c r="N110" i="3"/>
  <c r="R99" i="3"/>
  <c r="R110" i="3"/>
  <c r="C114" i="1"/>
  <c r="G114" i="1"/>
  <c r="K114" i="1"/>
  <c r="O114" i="1"/>
  <c r="S114" i="1"/>
  <c r="E115" i="1"/>
  <c r="I115" i="1"/>
  <c r="M115" i="1"/>
  <c r="Q115" i="1"/>
  <c r="C116" i="1"/>
  <c r="G116" i="1"/>
  <c r="K116" i="1"/>
  <c r="O116" i="1"/>
  <c r="S116" i="1"/>
  <c r="E117" i="1"/>
  <c r="I117" i="1"/>
  <c r="M117" i="1"/>
  <c r="Q117" i="1"/>
  <c r="C118" i="1"/>
  <c r="G118" i="1"/>
  <c r="K118" i="1"/>
  <c r="O118" i="1"/>
  <c r="S118" i="1"/>
  <c r="E119" i="1"/>
  <c r="I119" i="1"/>
  <c r="M119" i="1"/>
  <c r="Q119" i="1"/>
  <c r="C120" i="1"/>
  <c r="G120" i="1"/>
  <c r="K120" i="1"/>
  <c r="O120" i="1"/>
  <c r="S120" i="1"/>
  <c r="Q99" i="3"/>
  <c r="W58" i="3"/>
  <c r="S58" i="3"/>
  <c r="O58" i="3"/>
  <c r="K58" i="3"/>
  <c r="G58" i="3"/>
  <c r="C58" i="3"/>
  <c r="C99" i="3"/>
  <c r="C110" i="3"/>
  <c r="G99" i="3"/>
  <c r="G110" i="3"/>
  <c r="K99" i="3"/>
  <c r="K110" i="3"/>
  <c r="O99" i="3"/>
  <c r="O110" i="3"/>
  <c r="S99" i="3"/>
  <c r="S110" i="3"/>
  <c r="D114" i="1"/>
  <c r="H114" i="1"/>
  <c r="L114" i="1"/>
  <c r="P114" i="1"/>
  <c r="B115" i="1"/>
  <c r="F115" i="1"/>
  <c r="J115" i="1"/>
  <c r="N115" i="1"/>
  <c r="R115" i="1"/>
  <c r="D116" i="1"/>
  <c r="H116" i="1"/>
  <c r="L116" i="1"/>
  <c r="P116" i="1"/>
  <c r="B117" i="1"/>
  <c r="F117" i="1"/>
  <c r="J117" i="1"/>
  <c r="N117" i="1"/>
  <c r="R117" i="1"/>
  <c r="D118" i="1"/>
  <c r="H118" i="1"/>
  <c r="L118" i="1"/>
  <c r="P118" i="1"/>
  <c r="B119" i="1"/>
  <c r="F119" i="1"/>
  <c r="J119" i="1"/>
  <c r="N119" i="1"/>
  <c r="R119" i="1"/>
  <c r="D120" i="1"/>
  <c r="H120" i="1"/>
  <c r="L120" i="1"/>
  <c r="P120" i="1"/>
  <c r="E99" i="3"/>
  <c r="D80" i="1"/>
  <c r="H80" i="1"/>
  <c r="L80" i="1"/>
  <c r="P80" i="1"/>
  <c r="T80" i="1"/>
  <c r="E80" i="1"/>
  <c r="I80" i="1"/>
  <c r="M80" i="1"/>
  <c r="Q80" i="1"/>
  <c r="U80" i="1"/>
  <c r="B80" i="1"/>
  <c r="F80" i="1"/>
  <c r="J80" i="1"/>
  <c r="N80" i="1"/>
  <c r="R80" i="1"/>
  <c r="V80" i="1"/>
  <c r="C80" i="1"/>
  <c r="G80" i="1"/>
  <c r="K80" i="1"/>
  <c r="O80" i="1"/>
  <c r="S80" i="1"/>
  <c r="F121" i="2"/>
  <c r="F110" i="2"/>
  <c r="J121" i="2"/>
  <c r="J110" i="2"/>
  <c r="C66" i="2"/>
  <c r="C99" i="2"/>
  <c r="C121" i="2"/>
  <c r="C110" i="2"/>
  <c r="G99" i="2"/>
  <c r="G121" i="2"/>
  <c r="G110" i="2"/>
  <c r="K99" i="2"/>
  <c r="K121" i="2"/>
  <c r="K110" i="2"/>
  <c r="O99" i="2"/>
  <c r="O121" i="2"/>
  <c r="O110" i="2"/>
  <c r="N121" i="2"/>
  <c r="N110" i="2"/>
  <c r="E88" i="2"/>
  <c r="I88" i="2"/>
  <c r="M88" i="2"/>
  <c r="D99" i="2"/>
  <c r="D121" i="2"/>
  <c r="D110" i="2"/>
  <c r="H99" i="2"/>
  <c r="H121" i="2"/>
  <c r="H110" i="2"/>
  <c r="L99" i="2"/>
  <c r="L121" i="2"/>
  <c r="L110" i="2"/>
  <c r="P99" i="2"/>
  <c r="P121" i="2"/>
  <c r="P110" i="2"/>
  <c r="S88" i="2"/>
  <c r="S110" i="2"/>
  <c r="R121" i="2"/>
  <c r="R110" i="2"/>
  <c r="S66" i="2"/>
  <c r="E121" i="2"/>
  <c r="E110" i="2"/>
  <c r="I121" i="2"/>
  <c r="I110" i="2"/>
  <c r="M121" i="2"/>
  <c r="M110" i="2"/>
  <c r="Q121" i="2"/>
  <c r="Q110" i="2"/>
  <c r="H88" i="2"/>
  <c r="L88" i="2"/>
  <c r="P88" i="2"/>
  <c r="C82" i="1"/>
  <c r="O82" i="1"/>
  <c r="O84" i="1"/>
  <c r="K82" i="1"/>
  <c r="S82" i="1"/>
  <c r="T99" i="2"/>
  <c r="T88" i="2"/>
  <c r="T66" i="2"/>
  <c r="D82" i="1"/>
  <c r="H82" i="1"/>
  <c r="L82" i="1"/>
  <c r="P82" i="1"/>
  <c r="D84" i="1"/>
  <c r="H84" i="1"/>
  <c r="L84" i="1"/>
  <c r="P84" i="1"/>
  <c r="D86" i="1"/>
  <c r="H86" i="1"/>
  <c r="L86" i="1"/>
  <c r="P86" i="1"/>
  <c r="S81" i="1"/>
  <c r="L40" i="1"/>
  <c r="M43" i="1" s="1"/>
  <c r="E103" i="1"/>
  <c r="I103" i="1"/>
  <c r="M103" i="1"/>
  <c r="Q103" i="1"/>
  <c r="X58" i="3"/>
  <c r="X47" i="3"/>
  <c r="T58" i="3"/>
  <c r="T47" i="3"/>
  <c r="P58" i="3"/>
  <c r="P47" i="3"/>
  <c r="L58" i="3"/>
  <c r="L47" i="3"/>
  <c r="H47" i="3"/>
  <c r="H58" i="3"/>
  <c r="D58" i="3"/>
  <c r="D47" i="3"/>
  <c r="P32" i="3"/>
  <c r="L32" i="3"/>
  <c r="X32" i="3"/>
  <c r="H32" i="3"/>
  <c r="K93" i="1"/>
  <c r="K104" i="1"/>
  <c r="E94" i="1"/>
  <c r="E105" i="1"/>
  <c r="Q94" i="1"/>
  <c r="Q105" i="1"/>
  <c r="K95" i="1"/>
  <c r="K106" i="1"/>
  <c r="E96" i="1"/>
  <c r="E107" i="1"/>
  <c r="Q96" i="1"/>
  <c r="Q107" i="1"/>
  <c r="G97" i="1"/>
  <c r="G108" i="1"/>
  <c r="O97" i="1"/>
  <c r="O108" i="1"/>
  <c r="I98" i="1"/>
  <c r="I109" i="1"/>
  <c r="W32" i="3"/>
  <c r="S32" i="3"/>
  <c r="O32" i="3"/>
  <c r="K32" i="3"/>
  <c r="G32" i="3"/>
  <c r="C32" i="3"/>
  <c r="W47" i="3"/>
  <c r="S47" i="3"/>
  <c r="O47" i="3"/>
  <c r="K47" i="3"/>
  <c r="G47" i="3"/>
  <c r="C47" i="3"/>
  <c r="B29" i="1"/>
  <c r="B103" i="1"/>
  <c r="F29" i="1"/>
  <c r="F103" i="1"/>
  <c r="J29" i="1"/>
  <c r="J103" i="1"/>
  <c r="N29" i="1"/>
  <c r="S15" i="7" s="1"/>
  <c r="N103" i="1"/>
  <c r="R29" i="1"/>
  <c r="R103" i="1"/>
  <c r="D93" i="1"/>
  <c r="D104" i="1"/>
  <c r="H93" i="1"/>
  <c r="H104" i="1"/>
  <c r="L93" i="1"/>
  <c r="L104" i="1"/>
  <c r="P93" i="1"/>
  <c r="P104" i="1"/>
  <c r="B105" i="1"/>
  <c r="F105" i="1"/>
  <c r="J105" i="1"/>
  <c r="N105" i="1"/>
  <c r="R105" i="1"/>
  <c r="D95" i="1"/>
  <c r="D106" i="1"/>
  <c r="H95" i="1"/>
  <c r="H106" i="1"/>
  <c r="L95" i="1"/>
  <c r="L106" i="1"/>
  <c r="P95" i="1"/>
  <c r="P106" i="1"/>
  <c r="B107" i="1"/>
  <c r="F107" i="1"/>
  <c r="J107" i="1"/>
  <c r="N107" i="1"/>
  <c r="R107" i="1"/>
  <c r="D97" i="1"/>
  <c r="D108" i="1"/>
  <c r="H97" i="1"/>
  <c r="H108" i="1"/>
  <c r="L97" i="1"/>
  <c r="L108" i="1"/>
  <c r="P97" i="1"/>
  <c r="P108" i="1"/>
  <c r="B109" i="1"/>
  <c r="F109" i="1"/>
  <c r="J109" i="1"/>
  <c r="N109" i="1"/>
  <c r="R109" i="1"/>
  <c r="N82" i="1"/>
  <c r="R82" i="1"/>
  <c r="N84" i="1"/>
  <c r="R84" i="1"/>
  <c r="N86" i="1"/>
  <c r="R86" i="1"/>
  <c r="C93" i="1"/>
  <c r="C104" i="1"/>
  <c r="O93" i="1"/>
  <c r="O104" i="1"/>
  <c r="M94" i="1"/>
  <c r="M105" i="1"/>
  <c r="C95" i="1"/>
  <c r="C106" i="1"/>
  <c r="O95" i="1"/>
  <c r="O106" i="1"/>
  <c r="M96" i="1"/>
  <c r="M107" i="1"/>
  <c r="K97" i="1"/>
  <c r="K108" i="1"/>
  <c r="E98" i="1"/>
  <c r="E109" i="1"/>
  <c r="Q98" i="1"/>
  <c r="Q109" i="1"/>
  <c r="Z32" i="3"/>
  <c r="V32" i="3"/>
  <c r="R32" i="3"/>
  <c r="N32" i="3"/>
  <c r="J32" i="3"/>
  <c r="F32" i="3"/>
  <c r="Z47" i="3"/>
  <c r="V47" i="3"/>
  <c r="R47" i="3"/>
  <c r="N47" i="3"/>
  <c r="J47" i="3"/>
  <c r="F47" i="3"/>
  <c r="C103" i="1"/>
  <c r="G103" i="1"/>
  <c r="K103" i="1"/>
  <c r="O103" i="1"/>
  <c r="S103" i="1"/>
  <c r="E93" i="1"/>
  <c r="E104" i="1"/>
  <c r="I93" i="1"/>
  <c r="I104" i="1"/>
  <c r="M93" i="1"/>
  <c r="M104" i="1"/>
  <c r="Q93" i="1"/>
  <c r="Q104" i="1"/>
  <c r="C94" i="1"/>
  <c r="C105" i="1"/>
  <c r="G94" i="1"/>
  <c r="G105" i="1"/>
  <c r="K94" i="1"/>
  <c r="K105" i="1"/>
  <c r="O94" i="1"/>
  <c r="O105" i="1"/>
  <c r="S94" i="1"/>
  <c r="S105" i="1"/>
  <c r="E95" i="1"/>
  <c r="E106" i="1"/>
  <c r="I95" i="1"/>
  <c r="I106" i="1"/>
  <c r="M95" i="1"/>
  <c r="M106" i="1"/>
  <c r="Q95" i="1"/>
  <c r="Q106" i="1"/>
  <c r="C96" i="1"/>
  <c r="C107" i="1"/>
  <c r="G96" i="1"/>
  <c r="G107" i="1"/>
  <c r="K96" i="1"/>
  <c r="K107" i="1"/>
  <c r="O96" i="1"/>
  <c r="O107" i="1"/>
  <c r="S96" i="1"/>
  <c r="S107" i="1"/>
  <c r="E97" i="1"/>
  <c r="E108" i="1"/>
  <c r="I97" i="1"/>
  <c r="I108" i="1"/>
  <c r="M97" i="1"/>
  <c r="M108" i="1"/>
  <c r="Q97" i="1"/>
  <c r="Q108" i="1"/>
  <c r="C98" i="1"/>
  <c r="C109" i="1"/>
  <c r="G98" i="1"/>
  <c r="G109" i="1"/>
  <c r="K98" i="1"/>
  <c r="K109" i="1"/>
  <c r="O98" i="1"/>
  <c r="O109" i="1"/>
  <c r="S98" i="1"/>
  <c r="S109" i="1"/>
  <c r="G93" i="1"/>
  <c r="G104" i="1"/>
  <c r="S93" i="1"/>
  <c r="S104" i="1"/>
  <c r="I94" i="1"/>
  <c r="I105" i="1"/>
  <c r="G95" i="1"/>
  <c r="G106" i="1"/>
  <c r="S95" i="1"/>
  <c r="S106" i="1"/>
  <c r="I96" i="1"/>
  <c r="I107" i="1"/>
  <c r="C97" i="1"/>
  <c r="C108" i="1"/>
  <c r="S97" i="1"/>
  <c r="S108" i="1"/>
  <c r="M98" i="1"/>
  <c r="M109" i="1"/>
  <c r="Y32" i="3"/>
  <c r="U32" i="3"/>
  <c r="Q32" i="3"/>
  <c r="M32" i="3"/>
  <c r="I32" i="3"/>
  <c r="E32" i="3"/>
  <c r="Y47" i="3"/>
  <c r="U47" i="3"/>
  <c r="Q47" i="3"/>
  <c r="M47" i="3"/>
  <c r="I47" i="3"/>
  <c r="E47" i="3"/>
  <c r="C81" i="1"/>
  <c r="G81" i="1"/>
  <c r="K81" i="1"/>
  <c r="G83" i="1"/>
  <c r="O83" i="1"/>
  <c r="G85" i="1"/>
  <c r="D103" i="1"/>
  <c r="H103" i="1"/>
  <c r="L103" i="1"/>
  <c r="P103" i="1"/>
  <c r="B104" i="1"/>
  <c r="F104" i="1"/>
  <c r="J104" i="1"/>
  <c r="N104" i="1"/>
  <c r="R104" i="1"/>
  <c r="D94" i="1"/>
  <c r="D105" i="1"/>
  <c r="H94" i="1"/>
  <c r="H105" i="1"/>
  <c r="L94" i="1"/>
  <c r="L105" i="1"/>
  <c r="P94" i="1"/>
  <c r="P105" i="1"/>
  <c r="B106" i="1"/>
  <c r="F106" i="1"/>
  <c r="J106" i="1"/>
  <c r="N106" i="1"/>
  <c r="R106" i="1"/>
  <c r="D96" i="1"/>
  <c r="D107" i="1"/>
  <c r="H96" i="1"/>
  <c r="H107" i="1"/>
  <c r="L96" i="1"/>
  <c r="L107" i="1"/>
  <c r="P96" i="1"/>
  <c r="P107" i="1"/>
  <c r="B108" i="1"/>
  <c r="F108" i="1"/>
  <c r="J108" i="1"/>
  <c r="N108" i="1"/>
  <c r="R108" i="1"/>
  <c r="D98" i="1"/>
  <c r="D109" i="1"/>
  <c r="H98" i="1"/>
  <c r="H109" i="1"/>
  <c r="L98" i="1"/>
  <c r="L109" i="1"/>
  <c r="P98" i="1"/>
  <c r="P109" i="1"/>
  <c r="N81" i="1"/>
  <c r="R81" i="1"/>
  <c r="N83" i="1"/>
  <c r="R83" i="1"/>
  <c r="N85" i="1"/>
  <c r="N87" i="1"/>
  <c r="T40" i="1"/>
  <c r="M21" i="7" s="1"/>
  <c r="T66" i="3"/>
  <c r="S40" i="1"/>
  <c r="C88" i="3"/>
  <c r="R77" i="1"/>
  <c r="Q19" i="7" s="1"/>
  <c r="G88" i="3"/>
  <c r="K88" i="3"/>
  <c r="O88" i="3"/>
  <c r="F88" i="2"/>
  <c r="J88" i="2"/>
  <c r="N88" i="2"/>
  <c r="R88" i="2"/>
  <c r="B93" i="1"/>
  <c r="F93" i="1"/>
  <c r="N93" i="1"/>
  <c r="R93" i="1"/>
  <c r="F94" i="1"/>
  <c r="J94" i="1"/>
  <c r="N94" i="1"/>
  <c r="R94" i="1"/>
  <c r="B95" i="1"/>
  <c r="F95" i="1"/>
  <c r="N95" i="1"/>
  <c r="R95" i="1"/>
  <c r="F96" i="1"/>
  <c r="J96" i="1"/>
  <c r="N96" i="1"/>
  <c r="B97" i="1"/>
  <c r="F97" i="1"/>
  <c r="J97" i="1"/>
  <c r="N97" i="1"/>
  <c r="R97" i="1"/>
  <c r="F98" i="1"/>
  <c r="J98" i="1"/>
  <c r="N98" i="1"/>
  <c r="D88" i="2"/>
  <c r="G77" i="1"/>
  <c r="K77" i="1"/>
  <c r="J86" i="1"/>
  <c r="E99" i="2"/>
  <c r="I99" i="2"/>
  <c r="M99" i="2"/>
  <c r="Q99" i="2"/>
  <c r="F99" i="2"/>
  <c r="J99" i="2"/>
  <c r="N99" i="2"/>
  <c r="R99" i="2"/>
  <c r="R96" i="1"/>
  <c r="B98" i="1"/>
  <c r="R98" i="1"/>
  <c r="B92" i="1"/>
  <c r="Q66" i="3"/>
  <c r="Q88" i="2"/>
  <c r="F66" i="3"/>
  <c r="J66" i="3"/>
  <c r="N66" i="3"/>
  <c r="J81" i="1"/>
  <c r="F82" i="1"/>
  <c r="F83" i="1"/>
  <c r="F84" i="1"/>
  <c r="J84" i="1"/>
  <c r="F85" i="1"/>
  <c r="J85" i="1"/>
  <c r="B86" i="1"/>
  <c r="F86" i="1"/>
  <c r="F87" i="1"/>
  <c r="J87" i="1"/>
  <c r="E66" i="2"/>
  <c r="I66" i="2"/>
  <c r="M66" i="2"/>
  <c r="F81" i="1"/>
  <c r="B82" i="1"/>
  <c r="B83" i="1"/>
  <c r="B84" i="1"/>
  <c r="B81" i="1"/>
  <c r="J82" i="1"/>
  <c r="J83" i="1"/>
  <c r="B85" i="1"/>
  <c r="G66" i="2"/>
  <c r="K66" i="2"/>
  <c r="H59" i="1"/>
  <c r="D55" i="1"/>
  <c r="D81" i="1"/>
  <c r="L55" i="1"/>
  <c r="L81" i="1"/>
  <c r="P60" i="1"/>
  <c r="P62" i="1"/>
  <c r="P64" i="1"/>
  <c r="E55" i="1"/>
  <c r="E81" i="1"/>
  <c r="I55" i="1"/>
  <c r="I81" i="1"/>
  <c r="I59" i="1"/>
  <c r="M55" i="1"/>
  <c r="M81" i="1"/>
  <c r="M59" i="1"/>
  <c r="Q55" i="1"/>
  <c r="N18" i="7" s="1"/>
  <c r="Q81" i="1"/>
  <c r="Q59" i="1"/>
  <c r="E82" i="1"/>
  <c r="E60" i="1"/>
  <c r="I82" i="1"/>
  <c r="I60" i="1"/>
  <c r="M82" i="1"/>
  <c r="M60" i="1"/>
  <c r="Q82" i="1"/>
  <c r="Q60" i="1"/>
  <c r="E83" i="1"/>
  <c r="E61" i="1"/>
  <c r="I83" i="1"/>
  <c r="I61" i="1"/>
  <c r="M83" i="1"/>
  <c r="M61" i="1"/>
  <c r="Q83" i="1"/>
  <c r="Q61" i="1"/>
  <c r="E84" i="1"/>
  <c r="E62" i="1"/>
  <c r="I84" i="1"/>
  <c r="I62" i="1"/>
  <c r="M84" i="1"/>
  <c r="M62" i="1"/>
  <c r="Q84" i="1"/>
  <c r="Q62" i="1"/>
  <c r="E85" i="1"/>
  <c r="E63" i="1"/>
  <c r="I85" i="1"/>
  <c r="I63" i="1"/>
  <c r="M85" i="1"/>
  <c r="M63" i="1"/>
  <c r="Q85" i="1"/>
  <c r="Q63" i="1"/>
  <c r="E86" i="1"/>
  <c r="E64" i="1"/>
  <c r="I86" i="1"/>
  <c r="I64" i="1"/>
  <c r="M86" i="1"/>
  <c r="M64" i="1"/>
  <c r="Q86" i="1"/>
  <c r="Q64" i="1"/>
  <c r="E87" i="1"/>
  <c r="E65" i="1"/>
  <c r="I87" i="1"/>
  <c r="I65" i="1"/>
  <c r="M87" i="1"/>
  <c r="M65" i="1"/>
  <c r="Q87" i="1"/>
  <c r="Q65" i="1"/>
  <c r="L59" i="1"/>
  <c r="D60" i="1"/>
  <c r="L61" i="1"/>
  <c r="D62" i="1"/>
  <c r="L63" i="1"/>
  <c r="D64" i="1"/>
  <c r="L65" i="1"/>
  <c r="C29" i="1"/>
  <c r="C92" i="1"/>
  <c r="G29" i="1"/>
  <c r="G92" i="1"/>
  <c r="K29" i="1"/>
  <c r="K92" i="1"/>
  <c r="O29" i="1"/>
  <c r="O92" i="1"/>
  <c r="S29" i="1"/>
  <c r="S20" i="7" s="1"/>
  <c r="S92" i="1"/>
  <c r="B87" i="1"/>
  <c r="R92" i="1"/>
  <c r="J95" i="1"/>
  <c r="P55" i="1"/>
  <c r="N17" i="7" s="1"/>
  <c r="P81" i="1"/>
  <c r="H65" i="1"/>
  <c r="B55" i="1"/>
  <c r="B59" i="1"/>
  <c r="F55" i="1"/>
  <c r="F59" i="1"/>
  <c r="J55" i="1"/>
  <c r="J59" i="1"/>
  <c r="N55" i="1"/>
  <c r="N59" i="1"/>
  <c r="R55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D59" i="1"/>
  <c r="P59" i="1"/>
  <c r="H60" i="1"/>
  <c r="P61" i="1"/>
  <c r="H62" i="1"/>
  <c r="P63" i="1"/>
  <c r="H64" i="1"/>
  <c r="P65" i="1"/>
  <c r="R87" i="1"/>
  <c r="J93" i="1"/>
  <c r="B96" i="1"/>
  <c r="H55" i="1"/>
  <c r="H81" i="1"/>
  <c r="H61" i="1"/>
  <c r="H63" i="1"/>
  <c r="C55" i="1"/>
  <c r="C59" i="1"/>
  <c r="G55" i="1"/>
  <c r="G59" i="1"/>
  <c r="K55" i="1"/>
  <c r="K59" i="1"/>
  <c r="O55" i="1"/>
  <c r="N16" i="7" s="1"/>
  <c r="O59" i="1"/>
  <c r="S55" i="1"/>
  <c r="N20" i="7" s="1"/>
  <c r="S59" i="1"/>
  <c r="C60" i="1"/>
  <c r="G60" i="1"/>
  <c r="K60" i="1"/>
  <c r="O60" i="1"/>
  <c r="S60" i="1"/>
  <c r="C61" i="1"/>
  <c r="C83" i="1"/>
  <c r="G61" i="1"/>
  <c r="K61" i="1"/>
  <c r="K83" i="1"/>
  <c r="O61" i="1"/>
  <c r="S61" i="1"/>
  <c r="S83" i="1"/>
  <c r="C62" i="1"/>
  <c r="C84" i="1"/>
  <c r="G62" i="1"/>
  <c r="K62" i="1"/>
  <c r="K84" i="1"/>
  <c r="O62" i="1"/>
  <c r="S62" i="1"/>
  <c r="S84" i="1"/>
  <c r="C63" i="1"/>
  <c r="C85" i="1"/>
  <c r="G63" i="1"/>
  <c r="K63" i="1"/>
  <c r="K85" i="1"/>
  <c r="O85" i="1"/>
  <c r="O63" i="1"/>
  <c r="S85" i="1"/>
  <c r="S63" i="1"/>
  <c r="C86" i="1"/>
  <c r="C64" i="1"/>
  <c r="G86" i="1"/>
  <c r="G64" i="1"/>
  <c r="K86" i="1"/>
  <c r="K64" i="1"/>
  <c r="O86" i="1"/>
  <c r="O64" i="1"/>
  <c r="S86" i="1"/>
  <c r="S64" i="1"/>
  <c r="C87" i="1"/>
  <c r="C65" i="1"/>
  <c r="G87" i="1"/>
  <c r="G65" i="1"/>
  <c r="K87" i="1"/>
  <c r="K65" i="1"/>
  <c r="O87" i="1"/>
  <c r="O65" i="1"/>
  <c r="S87" i="1"/>
  <c r="S65" i="1"/>
  <c r="E59" i="1"/>
  <c r="L60" i="1"/>
  <c r="D61" i="1"/>
  <c r="L62" i="1"/>
  <c r="D63" i="1"/>
  <c r="L64" i="1"/>
  <c r="D65" i="1"/>
  <c r="O81" i="1"/>
  <c r="G82" i="1"/>
  <c r="G84" i="1"/>
  <c r="R85" i="1"/>
  <c r="B94" i="1"/>
  <c r="D29" i="1"/>
  <c r="D92" i="1"/>
  <c r="H29" i="1"/>
  <c r="H92" i="1"/>
  <c r="L29" i="1"/>
  <c r="L92" i="1"/>
  <c r="P29" i="1"/>
  <c r="P92" i="1"/>
  <c r="F92" i="1"/>
  <c r="E29" i="1"/>
  <c r="E92" i="1"/>
  <c r="I29" i="1"/>
  <c r="I92" i="1"/>
  <c r="M29" i="1"/>
  <c r="M92" i="1"/>
  <c r="Q29" i="1"/>
  <c r="Q92" i="1"/>
  <c r="J92" i="1"/>
  <c r="N92" i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W80" i="2"/>
  <c r="X80" i="2"/>
  <c r="Y80" i="2"/>
  <c r="Z80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G44" i="1" l="1"/>
  <c r="E43" i="1"/>
  <c r="E44" i="1" s="1"/>
  <c r="AH97" i="2"/>
  <c r="AI97" i="2" s="1"/>
  <c r="AJ97" i="2" s="1"/>
  <c r="AK97" i="2" s="1"/>
  <c r="AL97" i="2" s="1"/>
  <c r="AH94" i="2"/>
  <c r="AI94" i="2" s="1"/>
  <c r="AJ94" i="2" s="1"/>
  <c r="AK94" i="2" s="1"/>
  <c r="AL94" i="2" s="1"/>
  <c r="AH93" i="2"/>
  <c r="AI93" i="2" s="1"/>
  <c r="AJ93" i="2" s="1"/>
  <c r="AK93" i="2" s="1"/>
  <c r="AL93" i="2" s="1"/>
  <c r="E121" i="1"/>
  <c r="P43" i="1"/>
  <c r="P44" i="1" s="1"/>
  <c r="K17" i="7" s="1"/>
  <c r="H44" i="1"/>
  <c r="AH96" i="2"/>
  <c r="AI96" i="2" s="1"/>
  <c r="AJ96" i="2" s="1"/>
  <c r="AK96" i="2" s="1"/>
  <c r="AL96" i="2" s="1"/>
  <c r="M44" i="1"/>
  <c r="AH95" i="2"/>
  <c r="AI95" i="2" s="1"/>
  <c r="AJ95" i="2" s="1"/>
  <c r="AK95" i="2" s="1"/>
  <c r="AL95" i="2" s="1"/>
  <c r="B66" i="1"/>
  <c r="Q43" i="1"/>
  <c r="Q44" i="1" s="1"/>
  <c r="K18" i="7" s="1"/>
  <c r="R43" i="1"/>
  <c r="J19" i="7" s="1"/>
  <c r="I121" i="1"/>
  <c r="C35" i="9"/>
  <c r="C39" i="9" s="1"/>
  <c r="E24" i="8" s="1"/>
  <c r="C121" i="1"/>
  <c r="D121" i="1"/>
  <c r="C43" i="1"/>
  <c r="C44" i="1" s="1"/>
  <c r="I43" i="1"/>
  <c r="I44" i="1" s="1"/>
  <c r="W13" i="3"/>
  <c r="W15" i="3" s="1"/>
  <c r="W34" i="3" s="1"/>
  <c r="X9" i="3"/>
  <c r="X11" i="3" s="1"/>
  <c r="Y7" i="3" s="1"/>
  <c r="U88" i="2"/>
  <c r="C27" i="5" s="1"/>
  <c r="M121" i="1"/>
  <c r="F43" i="1"/>
  <c r="F44" i="1" s="1"/>
  <c r="N43" i="1"/>
  <c r="N44" i="1" s="1"/>
  <c r="K15" i="7" s="1"/>
  <c r="F66" i="1"/>
  <c r="G121" i="1"/>
  <c r="H121" i="1"/>
  <c r="AH33" i="2"/>
  <c r="AF33" i="1"/>
  <c r="K43" i="1"/>
  <c r="K44" i="1" s="1"/>
  <c r="D43" i="1"/>
  <c r="D44" i="1" s="1"/>
  <c r="F22" i="7"/>
  <c r="U12" i="1"/>
  <c r="G22" i="7" s="1"/>
  <c r="N66" i="1"/>
  <c r="O15" i="7" s="1"/>
  <c r="N15" i="7"/>
  <c r="O121" i="1"/>
  <c r="U16" i="7" s="1"/>
  <c r="S16" i="7"/>
  <c r="S43" i="1"/>
  <c r="M20" i="7"/>
  <c r="J43" i="1"/>
  <c r="J44" i="1" s="1"/>
  <c r="C22" i="5"/>
  <c r="U15" i="1"/>
  <c r="Q121" i="1"/>
  <c r="U18" i="7" s="1"/>
  <c r="S18" i="7"/>
  <c r="P121" i="1"/>
  <c r="U17" i="7" s="1"/>
  <c r="S17" i="7"/>
  <c r="X118" i="2"/>
  <c r="X107" i="2"/>
  <c r="U110" i="2"/>
  <c r="AF54" i="1"/>
  <c r="AF65" i="1" s="1"/>
  <c r="X7" i="2"/>
  <c r="V10" i="1"/>
  <c r="R66" i="1"/>
  <c r="O19" i="7" s="1"/>
  <c r="N19" i="7"/>
  <c r="J66" i="1"/>
  <c r="K121" i="1"/>
  <c r="R121" i="1"/>
  <c r="U19" i="7" s="1"/>
  <c r="S19" i="7"/>
  <c r="O43" i="1"/>
  <c r="M15" i="7"/>
  <c r="T43" i="1"/>
  <c r="L43" i="1"/>
  <c r="L44" i="1" s="1"/>
  <c r="S121" i="1"/>
  <c r="U20" i="7" s="1"/>
  <c r="L121" i="1"/>
  <c r="Q69" i="3"/>
  <c r="B99" i="1"/>
  <c r="B121" i="1"/>
  <c r="G69" i="3"/>
  <c r="W69" i="3"/>
  <c r="X69" i="3"/>
  <c r="D91" i="3"/>
  <c r="L91" i="3"/>
  <c r="T91" i="3"/>
  <c r="C91" i="3"/>
  <c r="K91" i="3"/>
  <c r="S91" i="3"/>
  <c r="I91" i="3"/>
  <c r="Q91" i="3"/>
  <c r="Y91" i="3"/>
  <c r="E69" i="3"/>
  <c r="U69" i="3"/>
  <c r="R69" i="3"/>
  <c r="K69" i="3"/>
  <c r="L69" i="3"/>
  <c r="H91" i="3"/>
  <c r="D69" i="3"/>
  <c r="F91" i="3"/>
  <c r="N91" i="3"/>
  <c r="V91" i="3"/>
  <c r="N69" i="3"/>
  <c r="J99" i="1"/>
  <c r="J121" i="1"/>
  <c r="I69" i="3"/>
  <c r="Y69" i="3"/>
  <c r="F69" i="3"/>
  <c r="V69" i="3"/>
  <c r="N99" i="1"/>
  <c r="R15" i="7" s="1"/>
  <c r="N121" i="1"/>
  <c r="U15" i="7" s="1"/>
  <c r="F99" i="1"/>
  <c r="F121" i="1"/>
  <c r="O69" i="3"/>
  <c r="P69" i="3"/>
  <c r="P91" i="3"/>
  <c r="X91" i="3"/>
  <c r="G91" i="3"/>
  <c r="O91" i="3"/>
  <c r="W91" i="3"/>
  <c r="E91" i="3"/>
  <c r="M91" i="3"/>
  <c r="U91" i="3"/>
  <c r="M69" i="3"/>
  <c r="J69" i="3"/>
  <c r="Z69" i="3"/>
  <c r="C69" i="3"/>
  <c r="S69" i="3"/>
  <c r="H69" i="3"/>
  <c r="T69" i="3"/>
  <c r="J91" i="3"/>
  <c r="R91" i="3"/>
  <c r="Z91" i="3"/>
  <c r="S102" i="2"/>
  <c r="G102" i="2"/>
  <c r="W113" i="2"/>
  <c r="O113" i="2"/>
  <c r="G113" i="2"/>
  <c r="Z102" i="2"/>
  <c r="V102" i="2"/>
  <c r="R102" i="2"/>
  <c r="N102" i="2"/>
  <c r="J102" i="2"/>
  <c r="F102" i="2"/>
  <c r="Z113" i="2"/>
  <c r="V113" i="2"/>
  <c r="R113" i="2"/>
  <c r="N113" i="2"/>
  <c r="J113" i="2"/>
  <c r="F113" i="2"/>
  <c r="W102" i="2"/>
  <c r="O102" i="2"/>
  <c r="C102" i="2"/>
  <c r="K113" i="2"/>
  <c r="C113" i="2"/>
  <c r="Y102" i="2"/>
  <c r="U102" i="2"/>
  <c r="M102" i="2"/>
  <c r="E102" i="2"/>
  <c r="U113" i="2"/>
  <c r="M113" i="2"/>
  <c r="E113" i="2"/>
  <c r="R99" i="1"/>
  <c r="R19" i="7" s="1"/>
  <c r="K102" i="2"/>
  <c r="S113" i="2"/>
  <c r="Q102" i="2"/>
  <c r="I102" i="2"/>
  <c r="Y113" i="2"/>
  <c r="Q113" i="2"/>
  <c r="I113" i="2"/>
  <c r="X102" i="2"/>
  <c r="T102" i="2"/>
  <c r="P102" i="2"/>
  <c r="L102" i="2"/>
  <c r="H102" i="2"/>
  <c r="D102" i="2"/>
  <c r="X113" i="2"/>
  <c r="T113" i="2"/>
  <c r="P113" i="2"/>
  <c r="L113" i="2"/>
  <c r="H113" i="2"/>
  <c r="D113" i="2"/>
  <c r="U102" i="3"/>
  <c r="U80" i="3"/>
  <c r="K102" i="3"/>
  <c r="K80" i="3"/>
  <c r="D102" i="3"/>
  <c r="D80" i="3"/>
  <c r="L102" i="3"/>
  <c r="L80" i="3"/>
  <c r="T102" i="3"/>
  <c r="T80" i="3"/>
  <c r="P99" i="1"/>
  <c r="R17" i="7" s="1"/>
  <c r="P110" i="1"/>
  <c r="T17" i="7" s="1"/>
  <c r="H99" i="1"/>
  <c r="H110" i="1"/>
  <c r="J88" i="1"/>
  <c r="B88" i="1"/>
  <c r="R88" i="1"/>
  <c r="P19" i="7" s="1"/>
  <c r="S99" i="1"/>
  <c r="R20" i="7" s="1"/>
  <c r="S110" i="1"/>
  <c r="T20" i="7" s="1"/>
  <c r="K110" i="1"/>
  <c r="C99" i="1"/>
  <c r="C110" i="1"/>
  <c r="I102" i="3"/>
  <c r="I80" i="3"/>
  <c r="Y102" i="3"/>
  <c r="Y80" i="3"/>
  <c r="F102" i="3"/>
  <c r="F80" i="3"/>
  <c r="V102" i="3"/>
  <c r="V80" i="3"/>
  <c r="R110" i="1"/>
  <c r="T19" i="7" s="1"/>
  <c r="J110" i="1"/>
  <c r="B110" i="1"/>
  <c r="O102" i="3"/>
  <c r="O80" i="3"/>
  <c r="Q99" i="1"/>
  <c r="R18" i="7" s="1"/>
  <c r="Q110" i="1"/>
  <c r="T18" i="7" s="1"/>
  <c r="M99" i="1"/>
  <c r="M110" i="1"/>
  <c r="M102" i="3"/>
  <c r="M80" i="3"/>
  <c r="J102" i="3"/>
  <c r="J80" i="3"/>
  <c r="Z102" i="3"/>
  <c r="Z80" i="3"/>
  <c r="C102" i="3"/>
  <c r="C80" i="3"/>
  <c r="S102" i="3"/>
  <c r="S80" i="3"/>
  <c r="P102" i="3"/>
  <c r="P80" i="3"/>
  <c r="X102" i="3"/>
  <c r="X80" i="3"/>
  <c r="I99" i="1"/>
  <c r="I110" i="1"/>
  <c r="E102" i="3"/>
  <c r="E80" i="3"/>
  <c r="R102" i="3"/>
  <c r="R80" i="3"/>
  <c r="E99" i="1"/>
  <c r="E110" i="1"/>
  <c r="L99" i="1"/>
  <c r="L110" i="1"/>
  <c r="D99" i="1"/>
  <c r="D110" i="1"/>
  <c r="O99" i="1"/>
  <c r="R16" i="7" s="1"/>
  <c r="O110" i="1"/>
  <c r="T16" i="7" s="1"/>
  <c r="G110" i="1"/>
  <c r="Q102" i="3"/>
  <c r="Q80" i="3"/>
  <c r="N102" i="3"/>
  <c r="N80" i="3"/>
  <c r="N110" i="1"/>
  <c r="T15" i="7" s="1"/>
  <c r="F110" i="1"/>
  <c r="G102" i="3"/>
  <c r="G80" i="3"/>
  <c r="W102" i="3"/>
  <c r="W80" i="3"/>
  <c r="H102" i="3"/>
  <c r="H80" i="3"/>
  <c r="G99" i="1"/>
  <c r="K99" i="1"/>
  <c r="S88" i="1"/>
  <c r="P20" i="7" s="1"/>
  <c r="S66" i="1"/>
  <c r="O20" i="7" s="1"/>
  <c r="P88" i="1"/>
  <c r="P17" i="7" s="1"/>
  <c r="P66" i="1"/>
  <c r="O17" i="7" s="1"/>
  <c r="I88" i="1"/>
  <c r="I66" i="1"/>
  <c r="F88" i="1"/>
  <c r="L88" i="1"/>
  <c r="L66" i="1"/>
  <c r="C88" i="1"/>
  <c r="C66" i="1"/>
  <c r="O88" i="1"/>
  <c r="P16" i="7" s="1"/>
  <c r="O66" i="1"/>
  <c r="O16" i="7" s="1"/>
  <c r="G88" i="1"/>
  <c r="G66" i="1"/>
  <c r="M88" i="1"/>
  <c r="M66" i="1"/>
  <c r="K88" i="1"/>
  <c r="K66" i="1"/>
  <c r="H88" i="1"/>
  <c r="H66" i="1"/>
  <c r="N88" i="1"/>
  <c r="P15" i="7" s="1"/>
  <c r="Q88" i="1"/>
  <c r="P18" i="7" s="1"/>
  <c r="Q66" i="1"/>
  <c r="O18" i="7" s="1"/>
  <c r="E88" i="1"/>
  <c r="E66" i="1"/>
  <c r="D88" i="1"/>
  <c r="D66" i="1"/>
  <c r="R44" i="1" l="1"/>
  <c r="K19" i="7" s="1"/>
  <c r="AM97" i="2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M95" i="2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M96" i="2"/>
  <c r="J17" i="7"/>
  <c r="AA109" i="2"/>
  <c r="AA120" i="2"/>
  <c r="J18" i="7"/>
  <c r="AA103" i="2"/>
  <c r="AA114" i="2"/>
  <c r="AM93" i="2"/>
  <c r="AM94" i="2"/>
  <c r="X35" i="3"/>
  <c r="AI39" i="3"/>
  <c r="V11" i="1"/>
  <c r="V58" i="11"/>
  <c r="Z37" i="3"/>
  <c r="Z52" i="3" s="1"/>
  <c r="J15" i="7"/>
  <c r="C43" i="9"/>
  <c r="C17" i="9"/>
  <c r="C15" i="9" s="1"/>
  <c r="C42" i="9"/>
  <c r="C40" i="9"/>
  <c r="C45" i="9"/>
  <c r="C44" i="9"/>
  <c r="C41" i="9"/>
  <c r="AI54" i="3"/>
  <c r="AI76" i="3" s="1"/>
  <c r="AI28" i="3" s="1"/>
  <c r="AI109" i="3" s="1"/>
  <c r="Y36" i="3"/>
  <c r="Y51" i="3" s="1"/>
  <c r="W40" i="3"/>
  <c r="X42" i="3" s="1"/>
  <c r="X13" i="3"/>
  <c r="X15" i="3" s="1"/>
  <c r="X34" i="3" s="1"/>
  <c r="Y35" i="3" s="1"/>
  <c r="Y50" i="3" s="1"/>
  <c r="Y10" i="3"/>
  <c r="Y9" i="3"/>
  <c r="AB38" i="3"/>
  <c r="AH48" i="2"/>
  <c r="AI33" i="2"/>
  <c r="AG33" i="1"/>
  <c r="AF48" i="1"/>
  <c r="AF59" i="1" s="1"/>
  <c r="AF76" i="1"/>
  <c r="AF87" i="1" s="1"/>
  <c r="J20" i="7"/>
  <c r="S44" i="1"/>
  <c r="K20" i="7" s="1"/>
  <c r="V40" i="2"/>
  <c r="V43" i="2" s="1"/>
  <c r="U34" i="1"/>
  <c r="J16" i="7"/>
  <c r="O44" i="1"/>
  <c r="K16" i="7" s="1"/>
  <c r="C23" i="5"/>
  <c r="X9" i="2"/>
  <c r="W9" i="1" s="1"/>
  <c r="W44" i="11" s="1"/>
  <c r="W13" i="2"/>
  <c r="E22" i="7"/>
  <c r="U14" i="1"/>
  <c r="H22" i="7" s="1"/>
  <c r="J21" i="7"/>
  <c r="T44" i="1"/>
  <c r="K21" i="7" s="1"/>
  <c r="U99" i="2"/>
  <c r="C28" i="5" s="1"/>
  <c r="Y54" i="3"/>
  <c r="T52" i="1"/>
  <c r="X52" i="3"/>
  <c r="W52" i="1" s="1"/>
  <c r="Y53" i="3"/>
  <c r="X53" i="1" s="1"/>
  <c r="Y48" i="3"/>
  <c r="Y52" i="3"/>
  <c r="X54" i="3"/>
  <c r="W54" i="1" s="1"/>
  <c r="W54" i="3"/>
  <c r="V54" i="1" s="1"/>
  <c r="T54" i="1"/>
  <c r="T49" i="1"/>
  <c r="W52" i="3"/>
  <c r="V52" i="1" s="1"/>
  <c r="W48" i="3"/>
  <c r="V48" i="1" s="1"/>
  <c r="W49" i="3"/>
  <c r="X50" i="3"/>
  <c r="U52" i="1"/>
  <c r="Z53" i="3"/>
  <c r="T50" i="1"/>
  <c r="X51" i="3"/>
  <c r="Z54" i="3"/>
  <c r="Y54" i="1" s="1"/>
  <c r="Z48" i="3"/>
  <c r="W53" i="3"/>
  <c r="V53" i="1" s="1"/>
  <c r="X48" i="3"/>
  <c r="W48" i="1" s="1"/>
  <c r="W51" i="3"/>
  <c r="V51" i="1" s="1"/>
  <c r="W50" i="3"/>
  <c r="X53" i="3"/>
  <c r="W53" i="1" s="1"/>
  <c r="U54" i="1"/>
  <c r="U53" i="1"/>
  <c r="AN96" i="2" l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N94" i="2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5" i="2"/>
  <c r="AN93" i="2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B109" i="2"/>
  <c r="AB120" i="2"/>
  <c r="AY97" i="2"/>
  <c r="AB103" i="2"/>
  <c r="AB114" i="2"/>
  <c r="AJ39" i="3"/>
  <c r="L23" i="7"/>
  <c r="V22" i="11"/>
  <c r="V55" i="11"/>
  <c r="V54" i="11"/>
  <c r="V57" i="11"/>
  <c r="V53" i="11"/>
  <c r="V56" i="11"/>
  <c r="X49" i="3"/>
  <c r="X55" i="3" s="1"/>
  <c r="X40" i="3"/>
  <c r="W43" i="3"/>
  <c r="Z36" i="3"/>
  <c r="Z51" i="3" s="1"/>
  <c r="AJ54" i="3"/>
  <c r="AJ76" i="3" s="1"/>
  <c r="AJ28" i="3" s="1"/>
  <c r="AJ109" i="3" s="1"/>
  <c r="AA37" i="3"/>
  <c r="Y11" i="3"/>
  <c r="Y13" i="3" s="1"/>
  <c r="Y15" i="3" s="1"/>
  <c r="Y34" i="3" s="1"/>
  <c r="AF70" i="1"/>
  <c r="AF81" i="1" s="1"/>
  <c r="AI48" i="2"/>
  <c r="AJ33" i="2"/>
  <c r="AH33" i="1"/>
  <c r="AH70" i="2"/>
  <c r="AG48" i="1"/>
  <c r="AG59" i="1" s="1"/>
  <c r="I22" i="7"/>
  <c r="U40" i="1"/>
  <c r="U43" i="1" s="1"/>
  <c r="AH54" i="2"/>
  <c r="AG39" i="1"/>
  <c r="W42" i="2"/>
  <c r="V42" i="1" s="1"/>
  <c r="C23" i="7" s="1"/>
  <c r="X10" i="2"/>
  <c r="W10" i="1" s="1"/>
  <c r="W58" i="11" s="1"/>
  <c r="W7" i="1"/>
  <c r="V35" i="1"/>
  <c r="AA38" i="1"/>
  <c r="X37" i="1"/>
  <c r="V55" i="2"/>
  <c r="V13" i="1"/>
  <c r="W36" i="1"/>
  <c r="AA108" i="2"/>
  <c r="AA119" i="2"/>
  <c r="T61" i="1"/>
  <c r="U63" i="1"/>
  <c r="V59" i="1"/>
  <c r="V62" i="1"/>
  <c r="T48" i="1"/>
  <c r="T51" i="1"/>
  <c r="X48" i="1"/>
  <c r="V64" i="1"/>
  <c r="V63" i="1"/>
  <c r="T65" i="1"/>
  <c r="U65" i="1"/>
  <c r="U48" i="1"/>
  <c r="U50" i="1"/>
  <c r="V65" i="1"/>
  <c r="X64" i="1"/>
  <c r="Y65" i="1"/>
  <c r="T63" i="1"/>
  <c r="U64" i="1"/>
  <c r="U49" i="1"/>
  <c r="V55" i="3"/>
  <c r="W64" i="1"/>
  <c r="U51" i="1"/>
  <c r="T53" i="1"/>
  <c r="W63" i="1"/>
  <c r="W65" i="1"/>
  <c r="W59" i="1"/>
  <c r="Y53" i="1"/>
  <c r="T60" i="1"/>
  <c r="U55" i="3"/>
  <c r="X54" i="1"/>
  <c r="W55" i="3"/>
  <c r="Y48" i="1"/>
  <c r="AY96" i="2" l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AZ97" i="2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AY93" i="2"/>
  <c r="AC114" i="2"/>
  <c r="AC103" i="2"/>
  <c r="AZ95" i="2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AC109" i="2"/>
  <c r="AC120" i="2"/>
  <c r="AY94" i="2"/>
  <c r="AK39" i="3"/>
  <c r="AK54" i="3" s="1"/>
  <c r="AK76" i="3" s="1"/>
  <c r="AK28" i="3" s="1"/>
  <c r="AK109" i="3" s="1"/>
  <c r="X43" i="3"/>
  <c r="W57" i="11"/>
  <c r="W56" i="11"/>
  <c r="W53" i="11"/>
  <c r="W55" i="11"/>
  <c r="W54" i="11"/>
  <c r="Y42" i="3"/>
  <c r="Z7" i="3"/>
  <c r="Z10" i="3" s="1"/>
  <c r="Y40" i="3"/>
  <c r="Y43" i="3" s="1"/>
  <c r="Z35" i="3"/>
  <c r="Z50" i="3" s="1"/>
  <c r="AA36" i="3"/>
  <c r="AB37" i="3"/>
  <c r="Y49" i="3"/>
  <c r="Y55" i="3" s="1"/>
  <c r="AG70" i="1"/>
  <c r="AG81" i="1" s="1"/>
  <c r="AJ48" i="2"/>
  <c r="AK33" i="2"/>
  <c r="AI33" i="1"/>
  <c r="AI70" i="2"/>
  <c r="AH48" i="1"/>
  <c r="AH59" i="1" s="1"/>
  <c r="F23" i="7"/>
  <c r="V12" i="1"/>
  <c r="G23" i="7" s="1"/>
  <c r="V77" i="2"/>
  <c r="V88" i="2" s="1"/>
  <c r="D27" i="5" s="1"/>
  <c r="W116" i="2"/>
  <c r="E20" i="5"/>
  <c r="I20" i="5" s="1"/>
  <c r="W105" i="2"/>
  <c r="M22" i="7"/>
  <c r="V66" i="2"/>
  <c r="D26" i="5" s="1"/>
  <c r="J22" i="7"/>
  <c r="U44" i="1"/>
  <c r="K22" i="7" s="1"/>
  <c r="V15" i="1"/>
  <c r="W51" i="1"/>
  <c r="W62" i="1" s="1"/>
  <c r="X117" i="2"/>
  <c r="X106" i="2"/>
  <c r="V50" i="1"/>
  <c r="V61" i="1" s="1"/>
  <c r="Y118" i="2"/>
  <c r="Y107" i="2"/>
  <c r="W11" i="1"/>
  <c r="AH76" i="2"/>
  <c r="AG54" i="1"/>
  <c r="AG65" i="1" s="1"/>
  <c r="X52" i="1"/>
  <c r="X63" i="1" s="1"/>
  <c r="W66" i="3"/>
  <c r="O26" i="5" s="1"/>
  <c r="U60" i="1"/>
  <c r="X59" i="1"/>
  <c r="T55" i="1"/>
  <c r="N21" i="7" s="1"/>
  <c r="T59" i="1"/>
  <c r="X66" i="3"/>
  <c r="P26" i="5" s="1"/>
  <c r="Y64" i="1"/>
  <c r="U62" i="1"/>
  <c r="T64" i="1"/>
  <c r="V66" i="3"/>
  <c r="N26" i="5" s="1"/>
  <c r="U61" i="1"/>
  <c r="T62" i="1"/>
  <c r="U66" i="3"/>
  <c r="M26" i="5" s="1"/>
  <c r="Y59" i="1"/>
  <c r="X65" i="1"/>
  <c r="U55" i="1"/>
  <c r="N22" i="7" s="1"/>
  <c r="U59" i="1"/>
  <c r="BK97" i="2" l="1"/>
  <c r="BL97" i="2" s="1"/>
  <c r="BM97" i="2" s="1"/>
  <c r="BN97" i="2" s="1"/>
  <c r="BO97" i="2" s="1"/>
  <c r="BP97" i="2" s="1"/>
  <c r="BQ97" i="2" s="1"/>
  <c r="BR97" i="2" s="1"/>
  <c r="BS97" i="2" s="1"/>
  <c r="BT97" i="2" s="1"/>
  <c r="BU97" i="2" s="1"/>
  <c r="BV97" i="2" s="1"/>
  <c r="BW97" i="2" s="1"/>
  <c r="BK96" i="2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X13" i="2"/>
  <c r="Y7" i="2"/>
  <c r="AD109" i="2"/>
  <c r="AD120" i="2"/>
  <c r="BL95" i="2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AZ93" i="2"/>
  <c r="AZ94" i="2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AD114" i="2"/>
  <c r="AD103" i="2"/>
  <c r="AI39" i="2"/>
  <c r="L24" i="7"/>
  <c r="W22" i="11"/>
  <c r="Z9" i="3"/>
  <c r="Z11" i="3" s="1"/>
  <c r="Y66" i="3"/>
  <c r="Q26" i="5" s="1"/>
  <c r="Z42" i="3"/>
  <c r="AC38" i="3"/>
  <c r="AK48" i="2"/>
  <c r="AL33" i="2"/>
  <c r="AJ33" i="1"/>
  <c r="AJ70" i="2"/>
  <c r="AI48" i="1"/>
  <c r="AI59" i="1" s="1"/>
  <c r="AH70" i="1"/>
  <c r="AH81" i="1" s="1"/>
  <c r="E23" i="7"/>
  <c r="V14" i="1"/>
  <c r="H23" i="7" s="1"/>
  <c r="V115" i="2"/>
  <c r="V104" i="2"/>
  <c r="D21" i="5"/>
  <c r="V29" i="2"/>
  <c r="AG76" i="1"/>
  <c r="AG87" i="1" s="1"/>
  <c r="Y9" i="2"/>
  <c r="X9" i="1" s="1"/>
  <c r="X44" i="11" s="1"/>
  <c r="W40" i="2"/>
  <c r="W43" i="2" s="1"/>
  <c r="V34" i="1"/>
  <c r="T66" i="1"/>
  <c r="U66" i="1"/>
  <c r="T72" i="1"/>
  <c r="T83" i="1" s="1"/>
  <c r="Y76" i="3"/>
  <c r="X76" i="1" s="1"/>
  <c r="T75" i="1"/>
  <c r="W71" i="3"/>
  <c r="X75" i="3"/>
  <c r="W75" i="1" s="1"/>
  <c r="U76" i="1"/>
  <c r="U87" i="1" s="1"/>
  <c r="Z76" i="3"/>
  <c r="Y76" i="1" s="1"/>
  <c r="T74" i="1"/>
  <c r="Z73" i="3"/>
  <c r="U74" i="1"/>
  <c r="W76" i="3"/>
  <c r="V76" i="1" s="1"/>
  <c r="V87" i="1" s="1"/>
  <c r="Z74" i="3"/>
  <c r="T71" i="1"/>
  <c r="T82" i="1" s="1"/>
  <c r="X72" i="3"/>
  <c r="Z75" i="3"/>
  <c r="Y75" i="1" s="1"/>
  <c r="Y86" i="1" s="1"/>
  <c r="T73" i="1"/>
  <c r="U70" i="1"/>
  <c r="X73" i="3"/>
  <c r="W73" i="1" s="1"/>
  <c r="W84" i="1" s="1"/>
  <c r="X74" i="3"/>
  <c r="W74" i="1" s="1"/>
  <c r="W85" i="1" s="1"/>
  <c r="Y75" i="3"/>
  <c r="X75" i="1" s="1"/>
  <c r="X86" i="1" s="1"/>
  <c r="Y70" i="3"/>
  <c r="X70" i="1" s="1"/>
  <c r="X76" i="3"/>
  <c r="W76" i="1" s="1"/>
  <c r="T76" i="1"/>
  <c r="Y72" i="3"/>
  <c r="X70" i="3"/>
  <c r="W70" i="3"/>
  <c r="W72" i="3"/>
  <c r="V72" i="1" s="1"/>
  <c r="V83" i="1" s="1"/>
  <c r="Z70" i="3"/>
  <c r="Y70" i="1" s="1"/>
  <c r="Y81" i="1" s="1"/>
  <c r="Y73" i="3"/>
  <c r="W75" i="3"/>
  <c r="V75" i="1" s="1"/>
  <c r="V86" i="1" s="1"/>
  <c r="Z72" i="3"/>
  <c r="Y71" i="3"/>
  <c r="X71" i="3"/>
  <c r="W73" i="3"/>
  <c r="V73" i="1" s="1"/>
  <c r="Y74" i="3"/>
  <c r="X74" i="1" s="1"/>
  <c r="U71" i="1"/>
  <c r="W74" i="3"/>
  <c r="V74" i="1" s="1"/>
  <c r="V85" i="1" s="1"/>
  <c r="BW95" i="2" l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BX97" i="2"/>
  <c r="BY97" i="2" s="1"/>
  <c r="BZ97" i="2" s="1"/>
  <c r="CA97" i="2" s="1"/>
  <c r="CB97" i="2" s="1"/>
  <c r="CC97" i="2" s="1"/>
  <c r="CD97" i="2" s="1"/>
  <c r="CE97" i="2" s="1"/>
  <c r="CF97" i="2" s="1"/>
  <c r="CG97" i="2" s="1"/>
  <c r="CH97" i="2" s="1"/>
  <c r="AE109" i="2"/>
  <c r="AE120" i="2"/>
  <c r="BA93" i="2"/>
  <c r="AE103" i="2"/>
  <c r="AE114" i="2"/>
  <c r="BW96" i="2"/>
  <c r="BK94" i="2"/>
  <c r="Z13" i="3"/>
  <c r="Z15" i="3" s="1"/>
  <c r="Z34" i="3" s="1"/>
  <c r="AA7" i="3"/>
  <c r="AK70" i="2"/>
  <c r="AJ48" i="1"/>
  <c r="AJ59" i="1" s="1"/>
  <c r="AI70" i="1"/>
  <c r="AI81" i="1" s="1"/>
  <c r="AL48" i="2"/>
  <c r="AK33" i="1"/>
  <c r="AB38" i="1"/>
  <c r="W35" i="1"/>
  <c r="D22" i="5"/>
  <c r="I23" i="7"/>
  <c r="V40" i="1"/>
  <c r="X36" i="1"/>
  <c r="Y10" i="2"/>
  <c r="X10" i="1" s="1"/>
  <c r="X58" i="11" s="1"/>
  <c r="X7" i="1"/>
  <c r="X42" i="2"/>
  <c r="W42" i="1" s="1"/>
  <c r="C24" i="7" s="1"/>
  <c r="AB108" i="2"/>
  <c r="AB119" i="2"/>
  <c r="AI54" i="2"/>
  <c r="AH39" i="1"/>
  <c r="Y37" i="1"/>
  <c r="W55" i="2"/>
  <c r="V49" i="1"/>
  <c r="W13" i="1"/>
  <c r="V121" i="2"/>
  <c r="V99" i="2"/>
  <c r="D28" i="5" s="1"/>
  <c r="V110" i="2"/>
  <c r="D12" i="5"/>
  <c r="O22" i="7"/>
  <c r="C12" i="5"/>
  <c r="O21" i="7"/>
  <c r="X77" i="3"/>
  <c r="X88" i="3" s="1"/>
  <c r="P27" i="5" s="1"/>
  <c r="X87" i="1"/>
  <c r="T87" i="1"/>
  <c r="U81" i="1"/>
  <c r="T85" i="1"/>
  <c r="W87" i="1"/>
  <c r="U85" i="1"/>
  <c r="Y87" i="1"/>
  <c r="T84" i="1"/>
  <c r="T86" i="1"/>
  <c r="W86" i="1"/>
  <c r="X81" i="1"/>
  <c r="V77" i="3"/>
  <c r="V88" i="3" s="1"/>
  <c r="N27" i="5" s="1"/>
  <c r="X85" i="1"/>
  <c r="V84" i="1"/>
  <c r="U75" i="1"/>
  <c r="U72" i="1"/>
  <c r="V70" i="1"/>
  <c r="W77" i="3"/>
  <c r="W88" i="3" s="1"/>
  <c r="O27" i="5" s="1"/>
  <c r="U77" i="3"/>
  <c r="U88" i="3" s="1"/>
  <c r="M27" i="5" s="1"/>
  <c r="W70" i="1"/>
  <c r="U82" i="1"/>
  <c r="Y77" i="3"/>
  <c r="Y88" i="3" s="1"/>
  <c r="Q27" i="5" s="1"/>
  <c r="U73" i="1"/>
  <c r="T70" i="1"/>
  <c r="AF109" i="2" l="1"/>
  <c r="AF120" i="2"/>
  <c r="CI95" i="2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BB93" i="2"/>
  <c r="BC93" i="2" s="1"/>
  <c r="BD93" i="2" s="1"/>
  <c r="BE93" i="2" s="1"/>
  <c r="BF93" i="2" s="1"/>
  <c r="BG93" i="2" s="1"/>
  <c r="BH93" i="2" s="1"/>
  <c r="BI93" i="2" s="1"/>
  <c r="BJ93" i="2" s="1"/>
  <c r="AH98" i="2"/>
  <c r="AH92" i="2"/>
  <c r="BL94" i="2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CI97" i="2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T97" i="2" s="1"/>
  <c r="AF103" i="2"/>
  <c r="AF114" i="2"/>
  <c r="BX96" i="2"/>
  <c r="BY96" i="2" s="1"/>
  <c r="BZ96" i="2" s="1"/>
  <c r="CA96" i="2" s="1"/>
  <c r="CB96" i="2" s="1"/>
  <c r="CC96" i="2" s="1"/>
  <c r="CD96" i="2" s="1"/>
  <c r="CE96" i="2" s="1"/>
  <c r="CF96" i="2" s="1"/>
  <c r="CG96" i="2" s="1"/>
  <c r="CH96" i="2" s="1"/>
  <c r="AL39" i="3"/>
  <c r="AL54" i="3" s="1"/>
  <c r="AL76" i="3" s="1"/>
  <c r="AL28" i="3" s="1"/>
  <c r="AL109" i="3" s="1"/>
  <c r="V43" i="1"/>
  <c r="V44" i="1" s="1"/>
  <c r="X53" i="11"/>
  <c r="X55" i="11"/>
  <c r="X56" i="11"/>
  <c r="X57" i="11"/>
  <c r="X54" i="11"/>
  <c r="AA10" i="3"/>
  <c r="AA9" i="3"/>
  <c r="Z40" i="3"/>
  <c r="Z43" i="3" s="1"/>
  <c r="AA35" i="3"/>
  <c r="AB36" i="3"/>
  <c r="Z49" i="3"/>
  <c r="AC37" i="3"/>
  <c r="AJ70" i="1"/>
  <c r="AJ81" i="1" s="1"/>
  <c r="AL70" i="2"/>
  <c r="AK48" i="1"/>
  <c r="AK59" i="1" s="1"/>
  <c r="AM48" i="2"/>
  <c r="AN33" i="2"/>
  <c r="AL33" i="1"/>
  <c r="X11" i="1"/>
  <c r="AI76" i="2"/>
  <c r="AH54" i="1"/>
  <c r="AH65" i="1" s="1"/>
  <c r="V55" i="1"/>
  <c r="V60" i="1"/>
  <c r="Y52" i="1"/>
  <c r="Y63" i="1" s="1"/>
  <c r="X51" i="1"/>
  <c r="X62" i="1" s="1"/>
  <c r="W50" i="1"/>
  <c r="F24" i="7"/>
  <c r="W12" i="1"/>
  <c r="G24" i="7" s="1"/>
  <c r="W66" i="2"/>
  <c r="E26" i="5" s="1"/>
  <c r="W15" i="1"/>
  <c r="W77" i="2"/>
  <c r="W88" i="2" s="1"/>
  <c r="E27" i="5" s="1"/>
  <c r="V71" i="1"/>
  <c r="V82" i="1" s="1"/>
  <c r="M23" i="7"/>
  <c r="D23" i="5"/>
  <c r="U84" i="1"/>
  <c r="T77" i="1"/>
  <c r="Q21" i="7" s="1"/>
  <c r="V81" i="1"/>
  <c r="U83" i="1"/>
  <c r="U77" i="1"/>
  <c r="Q22" i="7" s="1"/>
  <c r="T81" i="1"/>
  <c r="W81" i="1"/>
  <c r="U86" i="1"/>
  <c r="BW94" i="2" l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Z7" i="2"/>
  <c r="AF28" i="1"/>
  <c r="AG109" i="2"/>
  <c r="AG120" i="2"/>
  <c r="AI98" i="2"/>
  <c r="AJ98" i="2" s="1"/>
  <c r="AK98" i="2" s="1"/>
  <c r="AL98" i="2" s="1"/>
  <c r="AH28" i="2"/>
  <c r="AI92" i="2"/>
  <c r="AH22" i="2"/>
  <c r="CI96" i="2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AG103" i="2"/>
  <c r="AF22" i="1"/>
  <c r="AG114" i="2"/>
  <c r="BK93" i="2"/>
  <c r="AJ39" i="2"/>
  <c r="V77" i="1"/>
  <c r="Q23" i="7" s="1"/>
  <c r="K23" i="7"/>
  <c r="J23" i="7"/>
  <c r="L25" i="7"/>
  <c r="X22" i="11"/>
  <c r="AA11" i="3"/>
  <c r="AA13" i="3" s="1"/>
  <c r="AA15" i="3" s="1"/>
  <c r="AA34" i="3" s="1"/>
  <c r="AA42" i="3"/>
  <c r="Z55" i="3"/>
  <c r="Z66" i="3" s="1"/>
  <c r="R26" i="5" s="1"/>
  <c r="Z71" i="3"/>
  <c r="Z77" i="3" s="1"/>
  <c r="Y13" i="2"/>
  <c r="X13" i="1" s="1"/>
  <c r="AD38" i="3"/>
  <c r="AK70" i="1"/>
  <c r="AK81" i="1" s="1"/>
  <c r="AN48" i="2"/>
  <c r="AO33" i="2"/>
  <c r="AM33" i="1"/>
  <c r="AM70" i="2"/>
  <c r="AL48" i="1"/>
  <c r="AL59" i="1" s="1"/>
  <c r="E24" i="7"/>
  <c r="W14" i="1"/>
  <c r="H24" i="7" s="1"/>
  <c r="Y7" i="1"/>
  <c r="Z10" i="2"/>
  <c r="Y10" i="1" s="1"/>
  <c r="Y58" i="11" s="1"/>
  <c r="W72" i="1"/>
  <c r="W83" i="1" s="1"/>
  <c r="Y74" i="1"/>
  <c r="Y85" i="1" s="1"/>
  <c r="AH76" i="1"/>
  <c r="AH87" i="1" s="1"/>
  <c r="W115" i="2"/>
  <c r="E21" i="5"/>
  <c r="W104" i="2"/>
  <c r="W29" i="2"/>
  <c r="W61" i="1"/>
  <c r="X40" i="2"/>
  <c r="X43" i="2" s="1"/>
  <c r="W34" i="1"/>
  <c r="X73" i="1"/>
  <c r="X84" i="1" s="1"/>
  <c r="N23" i="7"/>
  <c r="V66" i="1"/>
  <c r="T88" i="1"/>
  <c r="U88" i="1"/>
  <c r="W23" i="3"/>
  <c r="Y26" i="3"/>
  <c r="Y24" i="3"/>
  <c r="W22" i="3"/>
  <c r="W103" i="3" s="1"/>
  <c r="X22" i="3"/>
  <c r="X103" i="3" s="1"/>
  <c r="W28" i="3"/>
  <c r="W109" i="3" s="1"/>
  <c r="Z22" i="3"/>
  <c r="Z27" i="3"/>
  <c r="Z108" i="3" s="1"/>
  <c r="W26" i="3"/>
  <c r="W107" i="3" s="1"/>
  <c r="T27" i="1"/>
  <c r="Y22" i="3"/>
  <c r="X22" i="1" s="1"/>
  <c r="X114" i="1" s="1"/>
  <c r="X27" i="3"/>
  <c r="X108" i="3" s="1"/>
  <c r="T28" i="1"/>
  <c r="X23" i="3"/>
  <c r="X24" i="3"/>
  <c r="X105" i="3" s="1"/>
  <c r="U25" i="1"/>
  <c r="U117" i="1" s="1"/>
  <c r="Z25" i="3"/>
  <c r="Z106" i="3" s="1"/>
  <c r="W25" i="3"/>
  <c r="W27" i="3"/>
  <c r="W108" i="3" s="1"/>
  <c r="Z24" i="3"/>
  <c r="Z105" i="3" s="1"/>
  <c r="Y28" i="3"/>
  <c r="Y109" i="3" s="1"/>
  <c r="X25" i="3"/>
  <c r="W25" i="1" s="1"/>
  <c r="W117" i="1" s="1"/>
  <c r="Z26" i="3"/>
  <c r="W24" i="3"/>
  <c r="W105" i="3" s="1"/>
  <c r="Y23" i="3"/>
  <c r="Y27" i="3"/>
  <c r="X27" i="1" s="1"/>
  <c r="X119" i="1" s="1"/>
  <c r="X28" i="3"/>
  <c r="X109" i="3" s="1"/>
  <c r="X26" i="3"/>
  <c r="Y25" i="3"/>
  <c r="Z28" i="3"/>
  <c r="Y28" i="1" s="1"/>
  <c r="Y120" i="1" s="1"/>
  <c r="U28" i="1"/>
  <c r="U120" i="1" s="1"/>
  <c r="AI28" i="2" l="1"/>
  <c r="AI109" i="2" s="1"/>
  <c r="AM98" i="2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Z9" i="2"/>
  <c r="Y9" i="1" s="1"/>
  <c r="Y44" i="11" s="1"/>
  <c r="V88" i="1"/>
  <c r="E13" i="5" s="1"/>
  <c r="BL93" i="2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AH109" i="2"/>
  <c r="AG28" i="1"/>
  <c r="AH120" i="2"/>
  <c r="AF109" i="1"/>
  <c r="AF120" i="1"/>
  <c r="AF98" i="1"/>
  <c r="AH114" i="2"/>
  <c r="AG22" i="1"/>
  <c r="AH103" i="2"/>
  <c r="CI94" i="2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AF103" i="1"/>
  <c r="AF114" i="1"/>
  <c r="AF92" i="1"/>
  <c r="AJ92" i="2"/>
  <c r="AI22" i="2"/>
  <c r="AM39" i="3"/>
  <c r="AM54" i="3" s="1"/>
  <c r="AM76" i="3" s="1"/>
  <c r="AM28" i="3" s="1"/>
  <c r="AM109" i="3" s="1"/>
  <c r="Y22" i="1"/>
  <c r="Y114" i="1" s="1"/>
  <c r="Y54" i="11"/>
  <c r="Y57" i="11"/>
  <c r="Y53" i="11"/>
  <c r="Y56" i="11"/>
  <c r="Y55" i="11"/>
  <c r="AB7" i="3"/>
  <c r="AB9" i="3" s="1"/>
  <c r="Z23" i="3"/>
  <c r="R21" i="5" s="1"/>
  <c r="Z88" i="3"/>
  <c r="R27" i="5" s="1"/>
  <c r="AC36" i="3"/>
  <c r="AA40" i="3"/>
  <c r="AB35" i="3"/>
  <c r="AD37" i="3"/>
  <c r="T120" i="1"/>
  <c r="T119" i="1"/>
  <c r="X25" i="1"/>
  <c r="X117" i="1" s="1"/>
  <c r="AO48" i="2"/>
  <c r="AP33" i="2"/>
  <c r="AN33" i="1"/>
  <c r="AN70" i="2"/>
  <c r="AM48" i="1"/>
  <c r="AM59" i="1" s="1"/>
  <c r="AL70" i="1"/>
  <c r="AL81" i="1" s="1"/>
  <c r="Z37" i="1"/>
  <c r="AC108" i="2"/>
  <c r="AC119" i="2"/>
  <c r="Y117" i="2"/>
  <c r="Y106" i="2"/>
  <c r="AC38" i="1"/>
  <c r="X35" i="1"/>
  <c r="W121" i="2"/>
  <c r="W99" i="2"/>
  <c r="E28" i="5" s="1"/>
  <c r="W110" i="2"/>
  <c r="X12" i="1"/>
  <c r="G25" i="7" s="1"/>
  <c r="F25" i="7"/>
  <c r="Z118" i="2"/>
  <c r="Z107" i="2"/>
  <c r="E12" i="5"/>
  <c r="O23" i="7"/>
  <c r="AJ54" i="2"/>
  <c r="AI39" i="1"/>
  <c r="I24" i="7"/>
  <c r="W40" i="1"/>
  <c r="Y36" i="1"/>
  <c r="AH28" i="1"/>
  <c r="X116" i="2"/>
  <c r="X105" i="2"/>
  <c r="F20" i="5"/>
  <c r="X55" i="2"/>
  <c r="W49" i="1"/>
  <c r="Y42" i="2"/>
  <c r="X42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04" i="3"/>
  <c r="Q21" i="5"/>
  <c r="X104" i="3"/>
  <c r="P21" i="5"/>
  <c r="W104" i="3"/>
  <c r="O21" i="5"/>
  <c r="E5" i="5" s="1"/>
  <c r="N21" i="5"/>
  <c r="D5" i="5" s="1"/>
  <c r="Y107" i="3"/>
  <c r="Q20" i="5"/>
  <c r="X107" i="3"/>
  <c r="P20" i="5"/>
  <c r="N20" i="5"/>
  <c r="Y26" i="1"/>
  <c r="R20" i="5"/>
  <c r="T23" i="1"/>
  <c r="M21" i="5"/>
  <c r="V25" i="1"/>
  <c r="O20" i="5"/>
  <c r="U27" i="1"/>
  <c r="U97" i="1" s="1"/>
  <c r="X26" i="1"/>
  <c r="X118" i="1" s="1"/>
  <c r="V23" i="1"/>
  <c r="V26" i="1"/>
  <c r="X106" i="3"/>
  <c r="T25" i="1"/>
  <c r="V29" i="3"/>
  <c r="U23" i="1"/>
  <c r="U115" i="1" s="1"/>
  <c r="U98" i="1"/>
  <c r="U109" i="1"/>
  <c r="W95" i="1"/>
  <c r="W106" i="1"/>
  <c r="Y109" i="1"/>
  <c r="Y98" i="1"/>
  <c r="U95" i="1"/>
  <c r="U106" i="1"/>
  <c r="T98" i="1"/>
  <c r="T109" i="1"/>
  <c r="X108" i="1"/>
  <c r="X97" i="1"/>
  <c r="X92" i="1"/>
  <c r="X103" i="1"/>
  <c r="T108" i="1"/>
  <c r="T97" i="1"/>
  <c r="U26" i="1"/>
  <c r="U118" i="1" s="1"/>
  <c r="W27" i="1"/>
  <c r="W119" i="1" s="1"/>
  <c r="T26" i="1"/>
  <c r="T118" i="1" s="1"/>
  <c r="V24" i="1"/>
  <c r="V116" i="1" s="1"/>
  <c r="Z107" i="3"/>
  <c r="W24" i="1"/>
  <c r="W116" i="1" s="1"/>
  <c r="X28" i="1"/>
  <c r="X120" i="1" s="1"/>
  <c r="Y27" i="1"/>
  <c r="Y119" i="1" s="1"/>
  <c r="Y29" i="3"/>
  <c r="Y108" i="3"/>
  <c r="Y106" i="3"/>
  <c r="W28" i="1"/>
  <c r="W120" i="1" s="1"/>
  <c r="U24" i="1"/>
  <c r="Y103" i="3"/>
  <c r="Z103" i="3"/>
  <c r="V28" i="1"/>
  <c r="V120" i="1" s="1"/>
  <c r="U29" i="3"/>
  <c r="W106" i="3"/>
  <c r="U22" i="1"/>
  <c r="U114" i="1" s="1"/>
  <c r="Y105" i="3"/>
  <c r="Z109" i="3"/>
  <c r="W26" i="1"/>
  <c r="V22" i="1"/>
  <c r="X29" i="3"/>
  <c r="T22" i="1"/>
  <c r="T114" i="1" s="1"/>
  <c r="W29" i="3"/>
  <c r="W22" i="1"/>
  <c r="W114" i="1" s="1"/>
  <c r="AI120" i="2" l="1"/>
  <c r="P23" i="7"/>
  <c r="Y11" i="1"/>
  <c r="L26" i="7" s="1"/>
  <c r="L27" i="7" s="1"/>
  <c r="L4" i="7" s="1"/>
  <c r="D3" i="9" s="1"/>
  <c r="F8" i="8" s="1"/>
  <c r="Z13" i="2"/>
  <c r="Y103" i="1"/>
  <c r="Y92" i="1"/>
  <c r="AG98" i="1"/>
  <c r="AG109" i="1"/>
  <c r="AG120" i="1"/>
  <c r="AH22" i="1"/>
  <c r="AI114" i="2"/>
  <c r="AI103" i="2"/>
  <c r="AK92" i="2"/>
  <c r="AJ22" i="2"/>
  <c r="AY98" i="2"/>
  <c r="AG103" i="1"/>
  <c r="AG92" i="1"/>
  <c r="AG114" i="1"/>
  <c r="BW93" i="2"/>
  <c r="AK39" i="2"/>
  <c r="Z29" i="3"/>
  <c r="Z99" i="3" s="1"/>
  <c r="W43" i="1"/>
  <c r="J24" i="7" s="1"/>
  <c r="AB10" i="3"/>
  <c r="AB11" i="3" s="1"/>
  <c r="AC7" i="3" s="1"/>
  <c r="Z104" i="3"/>
  <c r="X106" i="1"/>
  <c r="V114" i="1"/>
  <c r="D34" i="9"/>
  <c r="AB42" i="3"/>
  <c r="AA43" i="3"/>
  <c r="D32" i="9"/>
  <c r="D33" i="9"/>
  <c r="X95" i="1"/>
  <c r="U116" i="1"/>
  <c r="AE38" i="3"/>
  <c r="W118" i="1"/>
  <c r="D31" i="9"/>
  <c r="AO70" i="2"/>
  <c r="AN48" i="1"/>
  <c r="AN59" i="1" s="1"/>
  <c r="AM70" i="1"/>
  <c r="AM81" i="1" s="1"/>
  <c r="AP48" i="2"/>
  <c r="AQ33" i="2"/>
  <c r="AO33" i="1"/>
  <c r="AH109" i="1"/>
  <c r="AH98" i="1"/>
  <c r="AH120" i="1"/>
  <c r="AJ76" i="2"/>
  <c r="AI54" i="1"/>
  <c r="AI65" i="1" s="1"/>
  <c r="F4" i="5"/>
  <c r="E25" i="7"/>
  <c r="X14" i="1"/>
  <c r="H25" i="7" s="1"/>
  <c r="W60" i="1"/>
  <c r="W55" i="1"/>
  <c r="M24" i="7"/>
  <c r="X50" i="1"/>
  <c r="X61" i="1" s="1"/>
  <c r="AA7" i="2"/>
  <c r="AA9" i="2" s="1"/>
  <c r="Z9" i="1" s="1"/>
  <c r="Z44" i="11" s="1"/>
  <c r="Y40" i="2"/>
  <c r="X34" i="1"/>
  <c r="X66" i="2"/>
  <c r="F26" i="5" s="1"/>
  <c r="E23" i="5"/>
  <c r="I22" i="5"/>
  <c r="I23" i="5" s="1"/>
  <c r="X77" i="2"/>
  <c r="W71" i="1"/>
  <c r="W82" i="1" s="1"/>
  <c r="Y51" i="1"/>
  <c r="Y62" i="1" s="1"/>
  <c r="V106" i="1"/>
  <c r="V117" i="1"/>
  <c r="Y107" i="1"/>
  <c r="Y118" i="1"/>
  <c r="V96" i="1"/>
  <c r="V118" i="1"/>
  <c r="U108" i="1"/>
  <c r="U119" i="1"/>
  <c r="T93" i="1"/>
  <c r="T115" i="1"/>
  <c r="T105" i="1"/>
  <c r="T116" i="1"/>
  <c r="T106" i="1"/>
  <c r="T117" i="1"/>
  <c r="V93" i="1"/>
  <c r="V115" i="1"/>
  <c r="V97" i="1"/>
  <c r="V119" i="1"/>
  <c r="V108" i="1"/>
  <c r="S21" i="5"/>
  <c r="S20" i="5"/>
  <c r="C5" i="5"/>
  <c r="D4" i="5"/>
  <c r="D6" i="5" s="1"/>
  <c r="T94" i="1"/>
  <c r="V107" i="1"/>
  <c r="V95" i="1"/>
  <c r="O22" i="5"/>
  <c r="O23" i="5" s="1"/>
  <c r="E4" i="5"/>
  <c r="R22" i="5"/>
  <c r="Y96" i="1"/>
  <c r="T104" i="1"/>
  <c r="P22" i="5"/>
  <c r="M22" i="5"/>
  <c r="M23" i="5" s="1"/>
  <c r="Q22" i="5"/>
  <c r="N22" i="5"/>
  <c r="N23" i="5" s="1"/>
  <c r="V104" i="1"/>
  <c r="T95" i="1"/>
  <c r="X107" i="1"/>
  <c r="X96" i="1"/>
  <c r="Y110" i="3"/>
  <c r="Y99" i="3"/>
  <c r="Q28" i="5" s="1"/>
  <c r="V110" i="3"/>
  <c r="V99" i="3"/>
  <c r="N28" i="5" s="1"/>
  <c r="W110" i="3"/>
  <c r="W99" i="3"/>
  <c r="O28" i="5" s="1"/>
  <c r="X110" i="3"/>
  <c r="X99" i="3"/>
  <c r="P28" i="5" s="1"/>
  <c r="R28" i="5"/>
  <c r="U110" i="3"/>
  <c r="U99" i="3"/>
  <c r="M28" i="5" s="1"/>
  <c r="U104" i="1"/>
  <c r="U93" i="1"/>
  <c r="U92" i="1"/>
  <c r="U103" i="1"/>
  <c r="U29" i="1"/>
  <c r="V109" i="1"/>
  <c r="V98" i="1"/>
  <c r="W109" i="1"/>
  <c r="W98" i="1"/>
  <c r="Y108" i="1"/>
  <c r="Y97" i="1"/>
  <c r="V94" i="1"/>
  <c r="V105" i="1"/>
  <c r="V92" i="1"/>
  <c r="V29" i="1"/>
  <c r="V103" i="1"/>
  <c r="X109" i="1"/>
  <c r="X98" i="1"/>
  <c r="T103" i="1"/>
  <c r="T29" i="1"/>
  <c r="T92" i="1"/>
  <c r="U105" i="1"/>
  <c r="U94" i="1"/>
  <c r="W105" i="1"/>
  <c r="W94" i="1"/>
  <c r="T96" i="1"/>
  <c r="T107" i="1"/>
  <c r="W97" i="1"/>
  <c r="W108" i="1"/>
  <c r="W92" i="1"/>
  <c r="W103" i="1"/>
  <c r="W96" i="1"/>
  <c r="W107" i="1"/>
  <c r="U107" i="1"/>
  <c r="U96" i="1"/>
  <c r="Y22" i="11" l="1"/>
  <c r="W44" i="1"/>
  <c r="K24" i="7" s="1"/>
  <c r="AH114" i="1"/>
  <c r="AH103" i="1"/>
  <c r="AH92" i="1"/>
  <c r="AL92" i="2"/>
  <c r="AK22" i="2"/>
  <c r="AJ103" i="2"/>
  <c r="AI22" i="1"/>
  <c r="AJ114" i="2"/>
  <c r="BX93" i="2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AZ98" i="2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Y43" i="2"/>
  <c r="Z110" i="3"/>
  <c r="AB13" i="3"/>
  <c r="AB15" i="3" s="1"/>
  <c r="AB34" i="3" s="1"/>
  <c r="AC10" i="3"/>
  <c r="AC9" i="3"/>
  <c r="AQ48" i="2"/>
  <c r="AR33" i="2"/>
  <c r="AP33" i="1"/>
  <c r="AP70" i="2"/>
  <c r="AO48" i="1"/>
  <c r="AO59" i="1" s="1"/>
  <c r="AN70" i="1"/>
  <c r="AN81" i="1" s="1"/>
  <c r="AA10" i="2"/>
  <c r="Z10" i="1" s="1"/>
  <c r="Z58" i="11" s="1"/>
  <c r="Z7" i="1"/>
  <c r="N24" i="7"/>
  <c r="W66" i="1"/>
  <c r="Y73" i="1"/>
  <c r="Y84" i="1" s="1"/>
  <c r="Y35" i="1"/>
  <c r="X115" i="2"/>
  <c r="X29" i="2"/>
  <c r="F21" i="5"/>
  <c r="X104" i="2"/>
  <c r="W23" i="1"/>
  <c r="Y55" i="2"/>
  <c r="X49" i="1"/>
  <c r="AJ28" i="2"/>
  <c r="AI76" i="1"/>
  <c r="AI87" i="1" s="1"/>
  <c r="AD38" i="1"/>
  <c r="AA37" i="1"/>
  <c r="I25" i="7"/>
  <c r="X40" i="1"/>
  <c r="Z36" i="1"/>
  <c r="X72" i="1"/>
  <c r="X83" i="1" s="1"/>
  <c r="X88" i="2"/>
  <c r="F27" i="5" s="1"/>
  <c r="W77" i="1"/>
  <c r="AK54" i="2"/>
  <c r="AJ39" i="1"/>
  <c r="Z42" i="2"/>
  <c r="Y42" i="1" s="1"/>
  <c r="C26" i="7" s="1"/>
  <c r="C27" i="7" s="1"/>
  <c r="C4" i="7" s="1"/>
  <c r="Y13" i="1"/>
  <c r="V121" i="1"/>
  <c r="U23" i="7" s="1"/>
  <c r="S23" i="7"/>
  <c r="T121" i="1"/>
  <c r="U21" i="7" s="1"/>
  <c r="S21" i="7"/>
  <c r="U121" i="1"/>
  <c r="U22" i="7" s="1"/>
  <c r="S22" i="7"/>
  <c r="D8" i="5"/>
  <c r="J4" i="6"/>
  <c r="S22" i="5"/>
  <c r="S23" i="5" s="1"/>
  <c r="C6" i="5"/>
  <c r="I5" i="5"/>
  <c r="I4" i="5"/>
  <c r="E6" i="5"/>
  <c r="V110" i="1"/>
  <c r="T23" i="7" s="1"/>
  <c r="V99" i="1"/>
  <c r="T110" i="1"/>
  <c r="T21" i="7" s="1"/>
  <c r="T99" i="1"/>
  <c r="U110" i="1"/>
  <c r="T22" i="7" s="1"/>
  <c r="U99" i="1"/>
  <c r="BK98" i="2" l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AM92" i="2"/>
  <c r="AL22" i="2"/>
  <c r="AI114" i="1"/>
  <c r="AI103" i="1"/>
  <c r="AI92" i="1"/>
  <c r="CI93" i="2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AK114" i="2"/>
  <c r="AJ22" i="1"/>
  <c r="AK103" i="2"/>
  <c r="AD36" i="3"/>
  <c r="AN39" i="3"/>
  <c r="X43" i="1"/>
  <c r="X44" i="1" s="1"/>
  <c r="Z56" i="11"/>
  <c r="Z55" i="11"/>
  <c r="Z57" i="11"/>
  <c r="Z54" i="11"/>
  <c r="Z53" i="11"/>
  <c r="AN54" i="3"/>
  <c r="AN76" i="3" s="1"/>
  <c r="AN28" i="3" s="1"/>
  <c r="AN109" i="3" s="1"/>
  <c r="AC35" i="3"/>
  <c r="AB40" i="3"/>
  <c r="AC42" i="3" s="1"/>
  <c r="AE37" i="3"/>
  <c r="AC11" i="3"/>
  <c r="AC13" i="3" s="1"/>
  <c r="AC15" i="3" s="1"/>
  <c r="AC34" i="3" s="1"/>
  <c r="AA13" i="2"/>
  <c r="AO70" i="1"/>
  <c r="AO81" i="1" s="1"/>
  <c r="AR48" i="2"/>
  <c r="AS33" i="2"/>
  <c r="AQ33" i="1"/>
  <c r="AQ70" i="2"/>
  <c r="AP48" i="1"/>
  <c r="AP59" i="1" s="1"/>
  <c r="Z11" i="1"/>
  <c r="F26" i="7"/>
  <c r="Y12" i="1"/>
  <c r="G26" i="7" s="1"/>
  <c r="AK76" i="2"/>
  <c r="AJ54" i="1"/>
  <c r="AJ65" i="1" s="1"/>
  <c r="X55" i="1"/>
  <c r="X60" i="1"/>
  <c r="Y15" i="1"/>
  <c r="AL39" i="2"/>
  <c r="W88" i="1"/>
  <c r="Q24" i="7"/>
  <c r="W115" i="1"/>
  <c r="W93" i="1"/>
  <c r="W29" i="1"/>
  <c r="W104" i="1"/>
  <c r="Y50" i="1"/>
  <c r="Y61" i="1" s="1"/>
  <c r="M25" i="7"/>
  <c r="AJ109" i="2"/>
  <c r="AI28" i="1"/>
  <c r="AJ120" i="2"/>
  <c r="Y66" i="2"/>
  <c r="G26" i="5" s="1"/>
  <c r="F22" i="5"/>
  <c r="F5" i="5"/>
  <c r="F6" i="5" s="1"/>
  <c r="AA107" i="2"/>
  <c r="AA118" i="2"/>
  <c r="Z117" i="2"/>
  <c r="Z106" i="2"/>
  <c r="Y25" i="1"/>
  <c r="D30" i="9" s="1"/>
  <c r="AD108" i="2"/>
  <c r="AD119" i="2"/>
  <c r="Y116" i="2"/>
  <c r="Y105" i="2"/>
  <c r="G20" i="5"/>
  <c r="G4" i="5" s="1"/>
  <c r="X24" i="1"/>
  <c r="Y77" i="2"/>
  <c r="X71" i="1"/>
  <c r="X82" i="1" s="1"/>
  <c r="X121" i="2"/>
  <c r="X99" i="2"/>
  <c r="F28" i="5" s="1"/>
  <c r="X110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BW98" i="2" l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AJ103" i="1"/>
  <c r="AJ92" i="1"/>
  <c r="AJ114" i="1"/>
  <c r="AL103" i="2"/>
  <c r="AL114" i="2"/>
  <c r="AK22" i="1"/>
  <c r="AN92" i="2"/>
  <c r="AM22" i="2"/>
  <c r="J25" i="7"/>
  <c r="AO39" i="3"/>
  <c r="K25" i="7"/>
  <c r="L30" i="7"/>
  <c r="Z22" i="11"/>
  <c r="AD7" i="3"/>
  <c r="AD10" i="3" s="1"/>
  <c r="AB43" i="3"/>
  <c r="AB7" i="2"/>
  <c r="AB9" i="2" s="1"/>
  <c r="AA9" i="1" s="1"/>
  <c r="AA44" i="11" s="1"/>
  <c r="Z13" i="1"/>
  <c r="F30" i="7" s="1"/>
  <c r="AC40" i="3"/>
  <c r="AC43" i="3" s="1"/>
  <c r="AE36" i="3"/>
  <c r="AD35" i="3"/>
  <c r="AO54" i="3"/>
  <c r="AO76" i="3" s="1"/>
  <c r="AO28" i="3" s="1"/>
  <c r="AO109" i="3" s="1"/>
  <c r="AF37" i="3"/>
  <c r="AF38" i="3"/>
  <c r="AS48" i="2"/>
  <c r="AT33" i="2"/>
  <c r="AR33" i="1"/>
  <c r="AP70" i="1"/>
  <c r="AP81" i="1" s="1"/>
  <c r="AR70" i="2"/>
  <c r="AQ48" i="1"/>
  <c r="AQ59" i="1" s="1"/>
  <c r="X116" i="1"/>
  <c r="X94" i="1"/>
  <c r="X105" i="1"/>
  <c r="AI109" i="1"/>
  <c r="AI98" i="1"/>
  <c r="AI120" i="1"/>
  <c r="Z40" i="2"/>
  <c r="Z43" i="2" s="1"/>
  <c r="Y34" i="1"/>
  <c r="Y117" i="1"/>
  <c r="Y106" i="1"/>
  <c r="Y95" i="1"/>
  <c r="W110" i="1"/>
  <c r="T24" i="7" s="1"/>
  <c r="S24" i="7"/>
  <c r="W121" i="1"/>
  <c r="U24" i="7" s="1"/>
  <c r="W99" i="1"/>
  <c r="E26" i="7"/>
  <c r="Y14" i="1"/>
  <c r="H26" i="7" s="1"/>
  <c r="N25" i="7"/>
  <c r="X66" i="1"/>
  <c r="AK28" i="2"/>
  <c r="AJ76" i="1"/>
  <c r="AJ87" i="1" s="1"/>
  <c r="Y88" i="2"/>
  <c r="G27" i="5" s="1"/>
  <c r="X77" i="1"/>
  <c r="Y115" i="2"/>
  <c r="Y104" i="2"/>
  <c r="Y29" i="2"/>
  <c r="G21" i="5"/>
  <c r="X23" i="1"/>
  <c r="Y72" i="1"/>
  <c r="Y83" i="1" s="1"/>
  <c r="F13" i="5"/>
  <c r="P24" i="7"/>
  <c r="F27" i="7"/>
  <c r="F4" i="7" s="1"/>
  <c r="G27" i="7"/>
  <c r="G4" i="7" s="1"/>
  <c r="D4" i="9" s="1"/>
  <c r="F9" i="8" s="1"/>
  <c r="L4" i="6"/>
  <c r="L5" i="6" s="1"/>
  <c r="AM114" i="2" l="1"/>
  <c r="AM103" i="2"/>
  <c r="AL22" i="1"/>
  <c r="CI98" i="2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AK103" i="1"/>
  <c r="AK92" i="1"/>
  <c r="AK114" i="1"/>
  <c r="AO92" i="2"/>
  <c r="AN22" i="2"/>
  <c r="AM39" i="2"/>
  <c r="AA7" i="1"/>
  <c r="AD9" i="3"/>
  <c r="AD11" i="3" s="1"/>
  <c r="AE7" i="3" s="1"/>
  <c r="Z15" i="1"/>
  <c r="AB10" i="2"/>
  <c r="AA10" i="1" s="1"/>
  <c r="AA58" i="11" s="1"/>
  <c r="Z12" i="1"/>
  <c r="G30" i="7" s="1"/>
  <c r="AD42" i="3"/>
  <c r="AG38" i="3"/>
  <c r="AS70" i="2"/>
  <c r="AR48" i="1"/>
  <c r="AR59" i="1" s="1"/>
  <c r="AQ70" i="1"/>
  <c r="AQ81" i="1" s="1"/>
  <c r="AT48" i="2"/>
  <c r="AU33" i="2"/>
  <c r="AS33" i="1"/>
  <c r="AE38" i="1"/>
  <c r="AA42" i="2"/>
  <c r="Z42" i="1" s="1"/>
  <c r="C30" i="7" s="1"/>
  <c r="X115" i="1"/>
  <c r="X93" i="1"/>
  <c r="X29" i="1"/>
  <c r="X104" i="1"/>
  <c r="AE108" i="2"/>
  <c r="AE119" i="2"/>
  <c r="AB37" i="1"/>
  <c r="Y40" i="1"/>
  <c r="I26" i="7"/>
  <c r="Z35" i="1"/>
  <c r="AA106" i="2"/>
  <c r="AA117" i="2"/>
  <c r="AB107" i="2"/>
  <c r="AB118" i="2"/>
  <c r="G22" i="5"/>
  <c r="G5" i="5"/>
  <c r="G6" i="5" s="1"/>
  <c r="F14" i="5"/>
  <c r="R24" i="7"/>
  <c r="AL54" i="2"/>
  <c r="AK39" i="1"/>
  <c r="AA36" i="1"/>
  <c r="Z116" i="2"/>
  <c r="H20" i="5"/>
  <c r="H4" i="5" s="1"/>
  <c r="Z105" i="2"/>
  <c r="Y24" i="1"/>
  <c r="D29" i="9" s="1"/>
  <c r="O25" i="7"/>
  <c r="G12" i="5"/>
  <c r="AA40" i="2"/>
  <c r="AB42" i="2" s="1"/>
  <c r="AA42" i="1" s="1"/>
  <c r="C31" i="7" s="1"/>
  <c r="Z34" i="1"/>
  <c r="Y121" i="2"/>
  <c r="Y99" i="2"/>
  <c r="G28" i="5" s="1"/>
  <c r="Y110" i="2"/>
  <c r="Q25" i="7"/>
  <c r="X88" i="1"/>
  <c r="AK109" i="2"/>
  <c r="AJ28" i="1"/>
  <c r="AK120" i="2"/>
  <c r="Z55" i="2"/>
  <c r="Z66" i="2" s="1"/>
  <c r="H26" i="5" s="1"/>
  <c r="Y49" i="1"/>
  <c r="AL103" i="1" l="1"/>
  <c r="AL92" i="1"/>
  <c r="AL114" i="1"/>
  <c r="AM22" i="1"/>
  <c r="AN114" i="2"/>
  <c r="AN103" i="2"/>
  <c r="AP92" i="2"/>
  <c r="AO22" i="2"/>
  <c r="AA57" i="11"/>
  <c r="AA56" i="11"/>
  <c r="AA55" i="11"/>
  <c r="AA53" i="11"/>
  <c r="AA54" i="11"/>
  <c r="Y43" i="1"/>
  <c r="Y44" i="1" s="1"/>
  <c r="Z14" i="1"/>
  <c r="H30" i="7" s="1"/>
  <c r="I27" i="7"/>
  <c r="I4" i="7" s="1"/>
  <c r="D6" i="9" s="1"/>
  <c r="F12" i="8" s="1"/>
  <c r="AC7" i="2"/>
  <c r="AC9" i="2" s="1"/>
  <c r="AB9" i="1" s="1"/>
  <c r="AB44" i="11" s="1"/>
  <c r="AA11" i="1"/>
  <c r="E30" i="7"/>
  <c r="AD13" i="3"/>
  <c r="AD15" i="3" s="1"/>
  <c r="AD34" i="3" s="1"/>
  <c r="AE10" i="3"/>
  <c r="AE9" i="3"/>
  <c r="AG53" i="3"/>
  <c r="AG75" i="3" s="1"/>
  <c r="AG27" i="3" s="1"/>
  <c r="AG108" i="3" s="1"/>
  <c r="AT70" i="2"/>
  <c r="AS48" i="1"/>
  <c r="AS59" i="1" s="1"/>
  <c r="AU48" i="2"/>
  <c r="AV33" i="2"/>
  <c r="AT33" i="1"/>
  <c r="AR70" i="1"/>
  <c r="AR81" i="1" s="1"/>
  <c r="AA43" i="2"/>
  <c r="AF38" i="1"/>
  <c r="Y60" i="1"/>
  <c r="Y55" i="1"/>
  <c r="AC37" i="1"/>
  <c r="AJ120" i="1"/>
  <c r="AJ98" i="1"/>
  <c r="AJ109" i="1"/>
  <c r="AL76" i="2"/>
  <c r="AK54" i="1"/>
  <c r="AK65" i="1" s="1"/>
  <c r="X110" i="1"/>
  <c r="T25" i="7" s="1"/>
  <c r="X121" i="1"/>
  <c r="U25" i="7" s="1"/>
  <c r="X99" i="1"/>
  <c r="S25" i="7"/>
  <c r="AB36" i="1"/>
  <c r="Z77" i="2"/>
  <c r="Y71" i="1"/>
  <c r="Y82" i="1" s="1"/>
  <c r="I30" i="7"/>
  <c r="Z40" i="1"/>
  <c r="Z43" i="1" s="1"/>
  <c r="AA35" i="1"/>
  <c r="Y105" i="1"/>
  <c r="Y116" i="1"/>
  <c r="Y94" i="1"/>
  <c r="G13" i="5"/>
  <c r="P25" i="7"/>
  <c r="AA55" i="2"/>
  <c r="AA66" i="2" s="1"/>
  <c r="AM54" i="2"/>
  <c r="AL39" i="1"/>
  <c r="M26" i="7"/>
  <c r="M27" i="7" s="1"/>
  <c r="M4" i="7" s="1"/>
  <c r="X4" i="7" s="1"/>
  <c r="AB13" i="2" l="1"/>
  <c r="AA13" i="1" s="1"/>
  <c r="AO114" i="2"/>
  <c r="AN22" i="1"/>
  <c r="AO103" i="2"/>
  <c r="AQ92" i="2"/>
  <c r="AP22" i="2"/>
  <c r="AM103" i="1"/>
  <c r="AM92" i="1"/>
  <c r="AM114" i="1"/>
  <c r="AF36" i="3"/>
  <c r="AP39" i="3"/>
  <c r="AP54" i="3" s="1"/>
  <c r="AP76" i="3" s="1"/>
  <c r="AP28" i="3" s="1"/>
  <c r="AP109" i="3" s="1"/>
  <c r="J26" i="7"/>
  <c r="K26" i="7"/>
  <c r="L31" i="7"/>
  <c r="AA22" i="11"/>
  <c r="AE11" i="3"/>
  <c r="AE13" i="3" s="1"/>
  <c r="AE15" i="3" s="1"/>
  <c r="AE34" i="3" s="1"/>
  <c r="AQ39" i="3" s="1"/>
  <c r="AA15" i="1"/>
  <c r="AG37" i="3"/>
  <c r="AG52" i="3" s="1"/>
  <c r="AG74" i="3" s="1"/>
  <c r="AG26" i="3" s="1"/>
  <c r="AG107" i="3" s="1"/>
  <c r="AE35" i="3"/>
  <c r="AD40" i="3"/>
  <c r="AD43" i="3" s="1"/>
  <c r="D7" i="9"/>
  <c r="F13" i="8" s="1"/>
  <c r="F14" i="8" s="1"/>
  <c r="AV48" i="2"/>
  <c r="AW33" i="2"/>
  <c r="AU33" i="1"/>
  <c r="AU70" i="2"/>
  <c r="AT48" i="1"/>
  <c r="AT59" i="1" s="1"/>
  <c r="AS70" i="1"/>
  <c r="AS81" i="1" s="1"/>
  <c r="Y66" i="1"/>
  <c r="N26" i="7"/>
  <c r="N27" i="7" s="1"/>
  <c r="AA77" i="2"/>
  <c r="M30" i="7"/>
  <c r="Z104" i="2"/>
  <c r="Z29" i="2"/>
  <c r="Z115" i="2"/>
  <c r="H21" i="5"/>
  <c r="Y23" i="1"/>
  <c r="D28" i="9" s="1"/>
  <c r="D35" i="9" s="1"/>
  <c r="AL54" i="1"/>
  <c r="AL65" i="1" s="1"/>
  <c r="AM76" i="2"/>
  <c r="Z88" i="2"/>
  <c r="H27" i="5" s="1"/>
  <c r="Y77" i="1"/>
  <c r="AB7" i="1"/>
  <c r="AC10" i="2"/>
  <c r="AB10" i="1" s="1"/>
  <c r="AB58" i="11" s="1"/>
  <c r="R25" i="7"/>
  <c r="G14" i="5"/>
  <c r="Z44" i="1"/>
  <c r="K30" i="7" s="1"/>
  <c r="J30" i="7"/>
  <c r="AL28" i="2"/>
  <c r="AK76" i="1"/>
  <c r="AK87" i="1" s="1"/>
  <c r="AF53" i="1"/>
  <c r="AF64" i="1" s="1"/>
  <c r="AR92" i="2" l="1"/>
  <c r="AQ22" i="2"/>
  <c r="AN103" i="1"/>
  <c r="AN114" i="1"/>
  <c r="AN92" i="1"/>
  <c r="AP103" i="2"/>
  <c r="AO22" i="1"/>
  <c r="AP114" i="2"/>
  <c r="AN39" i="2"/>
  <c r="J27" i="7"/>
  <c r="J4" i="7" s="1"/>
  <c r="K27" i="7"/>
  <c r="K4" i="7" s="1"/>
  <c r="AB54" i="11"/>
  <c r="AB55" i="11"/>
  <c r="AB53" i="11"/>
  <c r="AB57" i="11"/>
  <c r="AB56" i="11"/>
  <c r="AF7" i="3"/>
  <c r="AF9" i="3" s="1"/>
  <c r="F31" i="7"/>
  <c r="AA12" i="1"/>
  <c r="G31" i="7" s="1"/>
  <c r="AE42" i="3"/>
  <c r="AE40" i="3"/>
  <c r="AF35" i="3"/>
  <c r="AG36" i="3"/>
  <c r="AG51" i="3" s="1"/>
  <c r="AG73" i="3" s="1"/>
  <c r="AG25" i="3" s="1"/>
  <c r="AG106" i="3" s="1"/>
  <c r="AH37" i="3"/>
  <c r="AH52" i="3" s="1"/>
  <c r="AH74" i="3" s="1"/>
  <c r="AH26" i="3" s="1"/>
  <c r="AH107" i="3" s="1"/>
  <c r="AQ54" i="3"/>
  <c r="AQ76" i="3" s="1"/>
  <c r="AQ28" i="3" s="1"/>
  <c r="AQ109" i="3" s="1"/>
  <c r="D39" i="9"/>
  <c r="F24" i="8" s="1"/>
  <c r="AH38" i="3"/>
  <c r="AW48" i="2"/>
  <c r="AX33" i="2"/>
  <c r="AV33" i="1"/>
  <c r="AD7" i="2"/>
  <c r="AD9" i="2" s="1"/>
  <c r="AC9" i="1" s="1"/>
  <c r="AC44" i="11" s="1"/>
  <c r="AV70" i="2"/>
  <c r="AU48" i="1"/>
  <c r="AU59" i="1" s="1"/>
  <c r="AT70" i="1"/>
  <c r="AT81" i="1" s="1"/>
  <c r="AB11" i="1"/>
  <c r="AC118" i="2"/>
  <c r="AC107" i="2"/>
  <c r="AF75" i="1"/>
  <c r="AF86" i="1" s="1"/>
  <c r="AM28" i="2"/>
  <c r="AL76" i="1"/>
  <c r="AL87" i="1" s="1"/>
  <c r="Z121" i="2"/>
  <c r="Z110" i="2"/>
  <c r="Z99" i="2"/>
  <c r="H28" i="5" s="1"/>
  <c r="Y104" i="1"/>
  <c r="Y115" i="1"/>
  <c r="Y29" i="1"/>
  <c r="Y93" i="1"/>
  <c r="AA88" i="2"/>
  <c r="O27" i="7"/>
  <c r="O4" i="7" s="1"/>
  <c r="D9" i="9" s="1"/>
  <c r="F17" i="8" s="1"/>
  <c r="N4" i="7"/>
  <c r="D8" i="9" s="1"/>
  <c r="AB117" i="2"/>
  <c r="AB106" i="2"/>
  <c r="AF119" i="2"/>
  <c r="AF108" i="2"/>
  <c r="AL109" i="2"/>
  <c r="AK28" i="1"/>
  <c r="AL120" i="2"/>
  <c r="AA105" i="2"/>
  <c r="AA116" i="2"/>
  <c r="Q26" i="7"/>
  <c r="Q27" i="7" s="1"/>
  <c r="Y88" i="1"/>
  <c r="AA14" i="1"/>
  <c r="H31" i="7" s="1"/>
  <c r="E31" i="7"/>
  <c r="H22" i="5"/>
  <c r="H5" i="5"/>
  <c r="H6" i="5" s="1"/>
  <c r="AA104" i="2"/>
  <c r="AA115" i="2"/>
  <c r="AA29" i="2"/>
  <c r="O26" i="7"/>
  <c r="H12" i="5"/>
  <c r="AH38" i="2" l="1"/>
  <c r="AG38" i="1" s="1"/>
  <c r="AD37" i="1"/>
  <c r="AB40" i="2"/>
  <c r="AC42" i="2" s="1"/>
  <c r="AB42" i="1" s="1"/>
  <c r="C32" i="7" s="1"/>
  <c r="AA34" i="1"/>
  <c r="AB35" i="1"/>
  <c r="AO114" i="1"/>
  <c r="AO103" i="1"/>
  <c r="AO92" i="1"/>
  <c r="AQ103" i="2"/>
  <c r="AP22" i="1"/>
  <c r="AQ114" i="2"/>
  <c r="AS92" i="2"/>
  <c r="AR22" i="2"/>
  <c r="L32" i="7"/>
  <c r="AB22" i="11"/>
  <c r="AB23" i="11" s="1"/>
  <c r="AF10" i="3"/>
  <c r="AF11" i="3" s="1"/>
  <c r="AG7" i="3" s="1"/>
  <c r="D23" i="9"/>
  <c r="F16" i="8"/>
  <c r="AF42" i="3"/>
  <c r="AE43" i="3"/>
  <c r="AC13" i="2"/>
  <c r="AH53" i="3"/>
  <c r="AH75" i="3" s="1"/>
  <c r="AH27" i="3" s="1"/>
  <c r="AH108" i="3" s="1"/>
  <c r="D42" i="9"/>
  <c r="D43" i="9"/>
  <c r="D45" i="9"/>
  <c r="D44" i="9"/>
  <c r="D41" i="9"/>
  <c r="D40" i="9"/>
  <c r="AW70" i="2"/>
  <c r="AV48" i="1"/>
  <c r="AV59" i="1" s="1"/>
  <c r="AU70" i="1"/>
  <c r="AU81" i="1" s="1"/>
  <c r="AX48" i="2"/>
  <c r="AW33" i="1"/>
  <c r="AL28" i="1"/>
  <c r="AM120" i="2"/>
  <c r="AM109" i="2"/>
  <c r="Y121" i="1"/>
  <c r="U26" i="7" s="1"/>
  <c r="S26" i="7"/>
  <c r="Y99" i="1"/>
  <c r="Y110" i="1"/>
  <c r="T26" i="7" s="1"/>
  <c r="AH53" i="2"/>
  <c r="AB43" i="2"/>
  <c r="AD10" i="2"/>
  <c r="AC10" i="1" s="1"/>
  <c r="AC58" i="11" s="1"/>
  <c r="AC7" i="1"/>
  <c r="AK120" i="1"/>
  <c r="AK109" i="1"/>
  <c r="AK98" i="1"/>
  <c r="AG119" i="2"/>
  <c r="AG108" i="2"/>
  <c r="AF27" i="1"/>
  <c r="H13" i="5"/>
  <c r="P26" i="7"/>
  <c r="AD107" i="2"/>
  <c r="AD118" i="2"/>
  <c r="AM39" i="1"/>
  <c r="AN54" i="2"/>
  <c r="AB55" i="2"/>
  <c r="AA99" i="2"/>
  <c r="AA110" i="2"/>
  <c r="AA121" i="2"/>
  <c r="Q4" i="7"/>
  <c r="P27" i="7"/>
  <c r="P4" i="7" s="1"/>
  <c r="D10" i="9" s="1"/>
  <c r="AC106" i="2"/>
  <c r="AC117" i="2"/>
  <c r="AA40" i="1"/>
  <c r="M31" i="7" s="1"/>
  <c r="I31" i="7"/>
  <c r="AB116" i="2"/>
  <c r="AB105" i="2"/>
  <c r="AC36" i="1" l="1"/>
  <c r="AB66" i="2"/>
  <c r="AT92" i="2"/>
  <c r="AS22" i="2"/>
  <c r="AR114" i="2"/>
  <c r="AQ22" i="1"/>
  <c r="AR103" i="2"/>
  <c r="AP92" i="1"/>
  <c r="AP114" i="1"/>
  <c r="AP103" i="1"/>
  <c r="S27" i="7"/>
  <c r="S4" i="7" s="1"/>
  <c r="AC55" i="11"/>
  <c r="AC54" i="11"/>
  <c r="AC57" i="11"/>
  <c r="AC53" i="11"/>
  <c r="AC56" i="11"/>
  <c r="D24" i="9"/>
  <c r="F18" i="8"/>
  <c r="AF13" i="3"/>
  <c r="AF15" i="3" s="1"/>
  <c r="AF34" i="3" s="1"/>
  <c r="AC40" i="2"/>
  <c r="AB13" i="1"/>
  <c r="AG10" i="3"/>
  <c r="AG9" i="3"/>
  <c r="AY48" i="2"/>
  <c r="AZ33" i="2"/>
  <c r="AX33" i="1"/>
  <c r="AX70" i="2"/>
  <c r="AW48" i="1"/>
  <c r="AW59" i="1" s="1"/>
  <c r="AC11" i="1"/>
  <c r="AV70" i="1"/>
  <c r="AV81" i="1" s="1"/>
  <c r="AG53" i="1"/>
  <c r="AG64" i="1" s="1"/>
  <c r="AH75" i="2"/>
  <c r="AA43" i="1"/>
  <c r="AB77" i="2"/>
  <c r="R26" i="7"/>
  <c r="H14" i="5"/>
  <c r="AL109" i="1"/>
  <c r="AL120" i="1"/>
  <c r="AL98" i="1"/>
  <c r="AN76" i="2"/>
  <c r="AM54" i="1"/>
  <c r="AM65" i="1" s="1"/>
  <c r="AF97" i="1"/>
  <c r="AF108" i="1"/>
  <c r="AF119" i="1"/>
  <c r="AQ92" i="1" l="1"/>
  <c r="AQ114" i="1"/>
  <c r="AQ103" i="1"/>
  <c r="AR22" i="1"/>
  <c r="AS114" i="2"/>
  <c r="AS103" i="2"/>
  <c r="AU92" i="2"/>
  <c r="AT22" i="2"/>
  <c r="AO39" i="2"/>
  <c r="AO54" i="2" s="1"/>
  <c r="AH36" i="3"/>
  <c r="AH51" i="3" s="1"/>
  <c r="AH73" i="3" s="1"/>
  <c r="AH25" i="3" s="1"/>
  <c r="AH106" i="3" s="1"/>
  <c r="AR39" i="3"/>
  <c r="AR54" i="3" s="1"/>
  <c r="AR76" i="3" s="1"/>
  <c r="AR28" i="3" s="1"/>
  <c r="AR109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38" i="2"/>
  <c r="AI53" i="2" s="1"/>
  <c r="AA2" i="7"/>
  <c r="D17" i="9"/>
  <c r="D18" i="9" s="1"/>
  <c r="D21" i="9" s="1"/>
  <c r="F22" i="8"/>
  <c r="AI38" i="3"/>
  <c r="AI53" i="3" s="1"/>
  <c r="AI75" i="3" s="1"/>
  <c r="AI27" i="3" s="1"/>
  <c r="AI108" i="3" s="1"/>
  <c r="AI37" i="3"/>
  <c r="AI52" i="3" s="1"/>
  <c r="AI74" i="3" s="1"/>
  <c r="AI26" i="3" s="1"/>
  <c r="AI107" i="3" s="1"/>
  <c r="AD36" i="1"/>
  <c r="AC35" i="1"/>
  <c r="AB34" i="1"/>
  <c r="AB40" i="1" s="1"/>
  <c r="AF40" i="3"/>
  <c r="AF43" i="3" s="1"/>
  <c r="AG35" i="3"/>
  <c r="AG50" i="3" s="1"/>
  <c r="AG72" i="3" s="1"/>
  <c r="AG24" i="3" s="1"/>
  <c r="AG105" i="3" s="1"/>
  <c r="AB15" i="1"/>
  <c r="F32" i="7"/>
  <c r="AB12" i="1"/>
  <c r="G32" i="7" s="1"/>
  <c r="AG11" i="3"/>
  <c r="AG13" i="3" s="1"/>
  <c r="AG15" i="3" s="1"/>
  <c r="AG34" i="3" s="1"/>
  <c r="AA3" i="7"/>
  <c r="AA4" i="7"/>
  <c r="AX22" i="2"/>
  <c r="AW70" i="1"/>
  <c r="AW81" i="1" s="1"/>
  <c r="AZ48" i="2"/>
  <c r="BA33" i="2"/>
  <c r="AY33" i="1"/>
  <c r="AY70" i="2"/>
  <c r="AX48" i="1"/>
  <c r="AX59" i="1" s="1"/>
  <c r="AG75" i="1"/>
  <c r="AG86" i="1" s="1"/>
  <c r="AH27" i="2"/>
  <c r="AC43" i="2"/>
  <c r="AD42" i="2"/>
  <c r="AC42" i="1" s="1"/>
  <c r="C33" i="7" s="1"/>
  <c r="AB88" i="2"/>
  <c r="AC55" i="2"/>
  <c r="AC66" i="2" s="1"/>
  <c r="AB115" i="2"/>
  <c r="AB104" i="2"/>
  <c r="AB29" i="2"/>
  <c r="AN28" i="2"/>
  <c r="AM76" i="1"/>
  <c r="AM87" i="1" s="1"/>
  <c r="AE7" i="2"/>
  <c r="AE9" i="2" s="1"/>
  <c r="AD9" i="1" s="1"/>
  <c r="AD44" i="11" s="1"/>
  <c r="AD13" i="2"/>
  <c r="J31" i="7"/>
  <c r="AA44" i="1"/>
  <c r="K31" i="7" s="1"/>
  <c r="AR103" i="1" l="1"/>
  <c r="AR114" i="1"/>
  <c r="AR92" i="1"/>
  <c r="AV92" i="2"/>
  <c r="AU22" i="2"/>
  <c r="AT103" i="2"/>
  <c r="AS22" i="1"/>
  <c r="AT114" i="2"/>
  <c r="F23" i="8"/>
  <c r="AS39" i="3"/>
  <c r="D22" i="9"/>
  <c r="E32" i="7"/>
  <c r="AC38" i="11"/>
  <c r="AE37" i="1"/>
  <c r="I32" i="7"/>
  <c r="AH38" i="1"/>
  <c r="AG42" i="3"/>
  <c r="AN39" i="1"/>
  <c r="AH7" i="3"/>
  <c r="AH9" i="3" s="1"/>
  <c r="AB14" i="1"/>
  <c r="H32" i="7" s="1"/>
  <c r="AC13" i="1"/>
  <c r="AH35" i="3"/>
  <c r="AH50" i="3" s="1"/>
  <c r="AH72" i="3" s="1"/>
  <c r="AH24" i="3" s="1"/>
  <c r="AH105" i="3" s="1"/>
  <c r="AG49" i="3"/>
  <c r="AG40" i="3"/>
  <c r="AI36" i="3"/>
  <c r="AI51" i="3" s="1"/>
  <c r="AI73" i="3" s="1"/>
  <c r="AI25" i="3" s="1"/>
  <c r="AI106" i="3" s="1"/>
  <c r="AJ37" i="3"/>
  <c r="AJ52" i="3" s="1"/>
  <c r="AJ74" i="3" s="1"/>
  <c r="AJ26" i="3" s="1"/>
  <c r="AJ107" i="3" s="1"/>
  <c r="AS54" i="3"/>
  <c r="AS76" i="3" s="1"/>
  <c r="AS28" i="3" s="1"/>
  <c r="AS109" i="3" s="1"/>
  <c r="AX70" i="1"/>
  <c r="AX81" i="1" s="1"/>
  <c r="AX103" i="2"/>
  <c r="AW22" i="1"/>
  <c r="AX114" i="2"/>
  <c r="BA48" i="2"/>
  <c r="BB33" i="2"/>
  <c r="AZ33" i="1"/>
  <c r="AZ70" i="2"/>
  <c r="AY48" i="1"/>
  <c r="AY59" i="1" s="1"/>
  <c r="AE10" i="2"/>
  <c r="AD10" i="1" s="1"/>
  <c r="AD58" i="11" s="1"/>
  <c r="AD7" i="1"/>
  <c r="AC77" i="2"/>
  <c r="AO76" i="2"/>
  <c r="AN54" i="1"/>
  <c r="AC105" i="2"/>
  <c r="AC116" i="2"/>
  <c r="AE107" i="2"/>
  <c r="AE118" i="2"/>
  <c r="AM28" i="1"/>
  <c r="AN120" i="2"/>
  <c r="AN109" i="2"/>
  <c r="AD106" i="2"/>
  <c r="AD117" i="2"/>
  <c r="AH53" i="1"/>
  <c r="AI75" i="2"/>
  <c r="AG27" i="1"/>
  <c r="AH119" i="2"/>
  <c r="AH108" i="2"/>
  <c r="AB43" i="1"/>
  <c r="M32" i="7"/>
  <c r="AB99" i="2"/>
  <c r="AB110" i="2"/>
  <c r="AB121" i="2"/>
  <c r="AS114" i="1" l="1"/>
  <c r="AS103" i="1"/>
  <c r="AS92" i="1"/>
  <c r="AW92" i="2"/>
  <c r="AV22" i="2"/>
  <c r="AU103" i="2"/>
  <c r="AT22" i="1"/>
  <c r="AU114" i="2"/>
  <c r="AP39" i="2"/>
  <c r="AD55" i="11"/>
  <c r="AD54" i="11"/>
  <c r="AD57" i="11"/>
  <c r="AD53" i="11"/>
  <c r="AD56" i="11"/>
  <c r="AC41" i="11"/>
  <c r="AC43" i="11"/>
  <c r="AC40" i="11"/>
  <c r="AC42" i="11"/>
  <c r="AC15" i="1"/>
  <c r="AH10" i="3"/>
  <c r="AH11" i="3" s="1"/>
  <c r="AH13" i="3" s="1"/>
  <c r="AH15" i="3" s="1"/>
  <c r="AH34" i="3" s="1"/>
  <c r="AH64" i="1"/>
  <c r="AN65" i="1"/>
  <c r="F33" i="7"/>
  <c r="AC12" i="1"/>
  <c r="G33" i="7" s="1"/>
  <c r="AH42" i="3"/>
  <c r="AG43" i="3"/>
  <c r="AG71" i="3"/>
  <c r="AG55" i="3"/>
  <c r="AG66" i="3" s="1"/>
  <c r="AE13" i="2"/>
  <c r="AJ38" i="3"/>
  <c r="AW92" i="1"/>
  <c r="AW114" i="1"/>
  <c r="AW103" i="1"/>
  <c r="BB48" i="2"/>
  <c r="BC33" i="2"/>
  <c r="BA33" i="1"/>
  <c r="AY70" i="1"/>
  <c r="AY81" i="1" s="1"/>
  <c r="BA70" i="2"/>
  <c r="AZ48" i="1"/>
  <c r="AZ59" i="1" s="1"/>
  <c r="AD11" i="1"/>
  <c r="AD22" i="11" s="1"/>
  <c r="AG119" i="1"/>
  <c r="AG97" i="1"/>
  <c r="AG108" i="1"/>
  <c r="AM120" i="1"/>
  <c r="AM109" i="1"/>
  <c r="AM98" i="1"/>
  <c r="AO28" i="2"/>
  <c r="AN76" i="1"/>
  <c r="AN87" i="1" s="1"/>
  <c r="J32" i="7"/>
  <c r="AB44" i="1"/>
  <c r="K32" i="7" s="1"/>
  <c r="AH75" i="1"/>
  <c r="AH86" i="1" s="1"/>
  <c r="AI27" i="2"/>
  <c r="AC34" i="1"/>
  <c r="AD40" i="2"/>
  <c r="AJ38" i="2"/>
  <c r="AC88" i="2"/>
  <c r="AC104" i="2"/>
  <c r="AC29" i="2"/>
  <c r="AC99" i="2" s="1"/>
  <c r="AC115" i="2"/>
  <c r="AT103" i="1" l="1"/>
  <c r="AT114" i="1"/>
  <c r="AT92" i="1"/>
  <c r="AY92" i="2"/>
  <c r="AW22" i="2"/>
  <c r="AU22" i="1"/>
  <c r="AV114" i="2"/>
  <c r="AV103" i="2"/>
  <c r="E33" i="7"/>
  <c r="AT39" i="3"/>
  <c r="AT54" i="3" s="1"/>
  <c r="AT76" i="3" s="1"/>
  <c r="AT28" i="3" s="1"/>
  <c r="AT109" i="3" s="1"/>
  <c r="AC14" i="1"/>
  <c r="H33" i="7" s="1"/>
  <c r="AD38" i="11"/>
  <c r="AF7" i="2"/>
  <c r="AF9" i="2" s="1"/>
  <c r="AE9" i="1" s="1"/>
  <c r="AE44" i="11" s="1"/>
  <c r="AD13" i="1"/>
  <c r="F34" i="7" s="1"/>
  <c r="AI7" i="3"/>
  <c r="AI9" i="3" s="1"/>
  <c r="AG77" i="3"/>
  <c r="AG88" i="3" s="1"/>
  <c r="AG23" i="3"/>
  <c r="AJ36" i="3"/>
  <c r="AJ51" i="3" s="1"/>
  <c r="AJ73" i="3" s="1"/>
  <c r="AJ25" i="3" s="1"/>
  <c r="AJ106" i="3" s="1"/>
  <c r="AH40" i="3"/>
  <c r="AH49" i="3"/>
  <c r="AI35" i="3"/>
  <c r="AI50" i="3" s="1"/>
  <c r="AI72" i="3" s="1"/>
  <c r="AI24" i="3" s="1"/>
  <c r="AI105" i="3" s="1"/>
  <c r="AK37" i="3"/>
  <c r="AK52" i="3" s="1"/>
  <c r="AK74" i="3" s="1"/>
  <c r="AK26" i="3" s="1"/>
  <c r="AK107" i="3" s="1"/>
  <c r="L34" i="7"/>
  <c r="AJ53" i="3"/>
  <c r="AJ75" i="3" s="1"/>
  <c r="AJ27" i="3" s="1"/>
  <c r="AJ108" i="3" s="1"/>
  <c r="BB70" i="2"/>
  <c r="BA48" i="1"/>
  <c r="BA59" i="1" s="1"/>
  <c r="AZ70" i="1"/>
  <c r="AZ81" i="1" s="1"/>
  <c r="BC48" i="2"/>
  <c r="BD33" i="2"/>
  <c r="BB33" i="1"/>
  <c r="AC110" i="2"/>
  <c r="AC121" i="2"/>
  <c r="AD55" i="2"/>
  <c r="AD66" i="2" s="1"/>
  <c r="AI108" i="2"/>
  <c r="AI119" i="2"/>
  <c r="AH27" i="1"/>
  <c r="AO109" i="2"/>
  <c r="AN28" i="1"/>
  <c r="AO120" i="2"/>
  <c r="AF118" i="2"/>
  <c r="AF107" i="2"/>
  <c r="AF37" i="1"/>
  <c r="I33" i="7"/>
  <c r="AC40" i="1"/>
  <c r="AI38" i="1"/>
  <c r="AJ53" i="2"/>
  <c r="AO39" i="1"/>
  <c r="AP54" i="2"/>
  <c r="AD43" i="2"/>
  <c r="AE42" i="2"/>
  <c r="AD42" i="1" s="1"/>
  <c r="C34" i="7" s="1"/>
  <c r="AD35" i="1"/>
  <c r="AD105" i="2"/>
  <c r="AD116" i="2"/>
  <c r="AE36" i="1"/>
  <c r="AE117" i="2"/>
  <c r="AE106" i="2"/>
  <c r="AU103" i="1" l="1"/>
  <c r="AU92" i="1"/>
  <c r="AU114" i="1"/>
  <c r="AV22" i="1"/>
  <c r="AW114" i="2"/>
  <c r="AW103" i="2"/>
  <c r="AZ92" i="2"/>
  <c r="AY22" i="2"/>
  <c r="AD15" i="1"/>
  <c r="AE38" i="11" s="1"/>
  <c r="AF10" i="2"/>
  <c r="AE10" i="1" s="1"/>
  <c r="AE58" i="11" s="1"/>
  <c r="AE56" i="11" s="1"/>
  <c r="AQ39" i="2"/>
  <c r="AD43" i="11"/>
  <c r="AD40" i="11"/>
  <c r="AD41" i="11"/>
  <c r="AD42" i="11"/>
  <c r="AE7" i="1"/>
  <c r="AD12" i="1"/>
  <c r="G34" i="7" s="1"/>
  <c r="AI10" i="3"/>
  <c r="AI11" i="3" s="1"/>
  <c r="AI13" i="3" s="1"/>
  <c r="AI15" i="3" s="1"/>
  <c r="AI34" i="3" s="1"/>
  <c r="AI42" i="3"/>
  <c r="AH43" i="3"/>
  <c r="AG104" i="3"/>
  <c r="AG29" i="3"/>
  <c r="AH71" i="3"/>
  <c r="AH55" i="3"/>
  <c r="AH66" i="3" s="1"/>
  <c r="AK38" i="3"/>
  <c r="BC70" i="2"/>
  <c r="BB48" i="1"/>
  <c r="BB59" i="1" s="1"/>
  <c r="BA70" i="1"/>
  <c r="BA81" i="1" s="1"/>
  <c r="BD48" i="2"/>
  <c r="BE33" i="2"/>
  <c r="BC33" i="1"/>
  <c r="AP76" i="2"/>
  <c r="AO54" i="1"/>
  <c r="AO65" i="1" s="1"/>
  <c r="AN109" i="1"/>
  <c r="AN120" i="1"/>
  <c r="AN98" i="1"/>
  <c r="AF52" i="1"/>
  <c r="AF63" i="1" s="1"/>
  <c r="AD77" i="2"/>
  <c r="E34" i="7"/>
  <c r="AC43" i="1"/>
  <c r="M33" i="7"/>
  <c r="AE40" i="2"/>
  <c r="AD34" i="1"/>
  <c r="AK38" i="2"/>
  <c r="AH37" i="2"/>
  <c r="AJ75" i="2"/>
  <c r="AI53" i="1"/>
  <c r="AI64" i="1" s="1"/>
  <c r="AH97" i="1"/>
  <c r="AH119" i="1"/>
  <c r="AH108" i="1"/>
  <c r="AD14" i="1" l="1"/>
  <c r="H34" i="7" s="1"/>
  <c r="AG7" i="2"/>
  <c r="AG9" i="2" s="1"/>
  <c r="AF9" i="1" s="1"/>
  <c r="AF44" i="11" s="1"/>
  <c r="BA92" i="2"/>
  <c r="AZ22" i="2"/>
  <c r="AV92" i="1"/>
  <c r="AV103" i="1"/>
  <c r="AV114" i="1"/>
  <c r="F34" i="9"/>
  <c r="AY114" i="2"/>
  <c r="AY10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U39" i="3"/>
  <c r="AU54" i="3" s="1"/>
  <c r="AU76" i="3" s="1"/>
  <c r="AU28" i="3" s="1"/>
  <c r="AU109" i="3" s="1"/>
  <c r="AJ7" i="3"/>
  <c r="AJ10" i="3" s="1"/>
  <c r="AH23" i="3"/>
  <c r="AH77" i="3"/>
  <c r="AH88" i="3" s="1"/>
  <c r="AG110" i="3"/>
  <c r="AG99" i="3"/>
  <c r="AI49" i="3"/>
  <c r="AI40" i="3"/>
  <c r="AK36" i="3"/>
  <c r="AK51" i="3" s="1"/>
  <c r="AK73" i="3" s="1"/>
  <c r="AK25" i="3" s="1"/>
  <c r="AK106" i="3" s="1"/>
  <c r="AL37" i="3"/>
  <c r="AL52" i="3" s="1"/>
  <c r="AL74" i="3" s="1"/>
  <c r="AL26" i="3" s="1"/>
  <c r="AL107" i="3" s="1"/>
  <c r="AJ35" i="3"/>
  <c r="AJ50" i="3" s="1"/>
  <c r="AJ72" i="3" s="1"/>
  <c r="AJ24" i="3" s="1"/>
  <c r="AJ105" i="3" s="1"/>
  <c r="AF13" i="2"/>
  <c r="AK53" i="3"/>
  <c r="AK75" i="3" s="1"/>
  <c r="AK27" i="3" s="1"/>
  <c r="AK108" i="3" s="1"/>
  <c r="BE48" i="2"/>
  <c r="BF33" i="2"/>
  <c r="BD33" i="1"/>
  <c r="BD70" i="2"/>
  <c r="BC48" i="1"/>
  <c r="BC59" i="1" s="1"/>
  <c r="BB70" i="1"/>
  <c r="BB81" i="1" s="1"/>
  <c r="AJ27" i="2"/>
  <c r="AI75" i="1"/>
  <c r="AI86" i="1" s="1"/>
  <c r="I34" i="7"/>
  <c r="AD40" i="1"/>
  <c r="AD88" i="2"/>
  <c r="AG10" i="2"/>
  <c r="AF10" i="1" s="1"/>
  <c r="AF58" i="11" s="1"/>
  <c r="AQ54" i="2"/>
  <c r="AP39" i="1"/>
  <c r="AF36" i="1"/>
  <c r="AG37" i="1"/>
  <c r="AH52" i="2"/>
  <c r="AE55" i="2"/>
  <c r="AE66" i="2" s="1"/>
  <c r="J33" i="7"/>
  <c r="AC44" i="1"/>
  <c r="K33" i="7" s="1"/>
  <c r="AD115" i="2"/>
  <c r="AD29" i="2"/>
  <c r="AD104" i="2"/>
  <c r="AE35" i="1"/>
  <c r="AF74" i="1"/>
  <c r="AF85" i="1" s="1"/>
  <c r="AJ38" i="1"/>
  <c r="AK53" i="2"/>
  <c r="AE43" i="2"/>
  <c r="AF42" i="2"/>
  <c r="AE42" i="1" s="1"/>
  <c r="C35" i="7" s="1"/>
  <c r="AP28" i="2"/>
  <c r="AO76" i="1"/>
  <c r="AO87" i="1" s="1"/>
  <c r="L35" i="7" l="1"/>
  <c r="AF7" i="1"/>
  <c r="AX114" i="1"/>
  <c r="AX103" i="1"/>
  <c r="AX92" i="1"/>
  <c r="AY22" i="1"/>
  <c r="AZ114" i="2"/>
  <c r="AZ103" i="2"/>
  <c r="BB92" i="2"/>
  <c r="BA22" i="2"/>
  <c r="AF55" i="11"/>
  <c r="AF54" i="11"/>
  <c r="AF57" i="11"/>
  <c r="AF53" i="11"/>
  <c r="AF56" i="11"/>
  <c r="AE13" i="1"/>
  <c r="AJ9" i="3"/>
  <c r="AJ11" i="3" s="1"/>
  <c r="AJ13" i="3" s="1"/>
  <c r="AJ15" i="3" s="1"/>
  <c r="AJ34" i="3" s="1"/>
  <c r="AI43" i="3"/>
  <c r="AJ42" i="3"/>
  <c r="AI55" i="3"/>
  <c r="AI66" i="3" s="1"/>
  <c r="AI71" i="3"/>
  <c r="AH29" i="3"/>
  <c r="AH104" i="3"/>
  <c r="BE70" i="2"/>
  <c r="BD48" i="1"/>
  <c r="BD59" i="1" s="1"/>
  <c r="BC70" i="1"/>
  <c r="BC81" i="1" s="1"/>
  <c r="BF48" i="2"/>
  <c r="BG33" i="2"/>
  <c r="BE33" i="1"/>
  <c r="AJ53" i="1"/>
  <c r="AJ64" i="1" s="1"/>
  <c r="AK75" i="2"/>
  <c r="AF26" i="1"/>
  <c r="AG118" i="2"/>
  <c r="AG107" i="2"/>
  <c r="AF11" i="1"/>
  <c r="AF22" i="11" s="1"/>
  <c r="AJ108" i="2"/>
  <c r="AI27" i="1"/>
  <c r="AJ119" i="2"/>
  <c r="AP109" i="2"/>
  <c r="AO28" i="1"/>
  <c r="AP120" i="2"/>
  <c r="AE105" i="2"/>
  <c r="AE116" i="2"/>
  <c r="AD99" i="2"/>
  <c r="AD121" i="2"/>
  <c r="AD110" i="2"/>
  <c r="AH74" i="2"/>
  <c r="AG52" i="1"/>
  <c r="AG63" i="1" s="1"/>
  <c r="AQ76" i="2"/>
  <c r="AP54" i="1"/>
  <c r="AP65" i="1" s="1"/>
  <c r="AD43" i="1"/>
  <c r="M34" i="7"/>
  <c r="AE77" i="2"/>
  <c r="AF51" i="1"/>
  <c r="AF62" i="1" s="1"/>
  <c r="AF106" i="2"/>
  <c r="AF117" i="2"/>
  <c r="BC92" i="2" l="1"/>
  <c r="BB22" i="2"/>
  <c r="AZ22" i="1"/>
  <c r="BA114" i="2"/>
  <c r="BA103" i="2"/>
  <c r="AY92" i="1"/>
  <c r="AY114" i="1"/>
  <c r="AY103" i="1"/>
  <c r="AV39" i="3"/>
  <c r="AV54" i="3" s="1"/>
  <c r="AV76" i="3" s="1"/>
  <c r="AV28" i="3" s="1"/>
  <c r="AV109" i="3" s="1"/>
  <c r="F35" i="7"/>
  <c r="AE12" i="1"/>
  <c r="G35" i="7" s="1"/>
  <c r="AE15" i="1"/>
  <c r="AK7" i="3"/>
  <c r="AK10" i="3" s="1"/>
  <c r="AH99" i="3"/>
  <c r="AH110" i="3"/>
  <c r="AI77" i="3"/>
  <c r="AI88" i="3" s="1"/>
  <c r="AI23" i="3"/>
  <c r="AJ40" i="3"/>
  <c r="AL36" i="3"/>
  <c r="AL51" i="3" s="1"/>
  <c r="AL73" i="3" s="1"/>
  <c r="AL25" i="3" s="1"/>
  <c r="AL106" i="3" s="1"/>
  <c r="AJ49" i="3"/>
  <c r="AM37" i="3"/>
  <c r="AM52" i="3" s="1"/>
  <c r="AM74" i="3" s="1"/>
  <c r="AM26" i="3" s="1"/>
  <c r="AM107" i="3" s="1"/>
  <c r="AK35" i="3"/>
  <c r="AK50" i="3" s="1"/>
  <c r="AK72" i="3" s="1"/>
  <c r="AK24" i="3" s="1"/>
  <c r="AK105" i="3" s="1"/>
  <c r="BF70" i="2"/>
  <c r="BE48" i="1"/>
  <c r="BE59" i="1" s="1"/>
  <c r="BG48" i="2"/>
  <c r="BH33" i="2"/>
  <c r="BF33" i="1"/>
  <c r="BD70" i="1"/>
  <c r="BD81" i="1" s="1"/>
  <c r="AF107" i="1"/>
  <c r="AF118" i="1"/>
  <c r="AF96" i="1"/>
  <c r="AF73" i="1"/>
  <c r="AF84" i="1" s="1"/>
  <c r="L36" i="7"/>
  <c r="AE88" i="2"/>
  <c r="J34" i="7"/>
  <c r="AD44" i="1"/>
  <c r="K34" i="7" s="1"/>
  <c r="AQ28" i="2"/>
  <c r="AP76" i="1"/>
  <c r="AP87" i="1" s="1"/>
  <c r="AI108" i="1"/>
  <c r="AI119" i="1"/>
  <c r="AI97" i="1"/>
  <c r="AJ75" i="1"/>
  <c r="AJ86" i="1" s="1"/>
  <c r="AK27" i="2"/>
  <c r="AH7" i="2"/>
  <c r="AH9" i="2" s="1"/>
  <c r="AG9" i="1" s="1"/>
  <c r="AG44" i="11" s="1"/>
  <c r="AG13" i="2"/>
  <c r="AE104" i="2"/>
  <c r="AE115" i="2"/>
  <c r="AE29" i="2"/>
  <c r="AH26" i="2"/>
  <c r="AG74" i="1"/>
  <c r="AG85" i="1" s="1"/>
  <c r="AO98" i="1"/>
  <c r="AO109" i="1"/>
  <c r="AO120" i="1"/>
  <c r="BA22" i="1" l="1"/>
  <c r="BB114" i="2"/>
  <c r="BB103" i="2"/>
  <c r="AZ114" i="1"/>
  <c r="AZ92" i="1"/>
  <c r="AZ103" i="1"/>
  <c r="BD92" i="2"/>
  <c r="BC22" i="2"/>
  <c r="AF38" i="11"/>
  <c r="AR39" i="2"/>
  <c r="AF40" i="2"/>
  <c r="AL38" i="3"/>
  <c r="AL53" i="3" s="1"/>
  <c r="AL75" i="3" s="1"/>
  <c r="AL27" i="3" s="1"/>
  <c r="AL108" i="3" s="1"/>
  <c r="AE34" i="1"/>
  <c r="AI37" i="2"/>
  <c r="AH36" i="2"/>
  <c r="AL38" i="2"/>
  <c r="AF15" i="1"/>
  <c r="AF13" i="1"/>
  <c r="E35" i="7"/>
  <c r="AE14" i="1"/>
  <c r="H35" i="7" s="1"/>
  <c r="AK9" i="3"/>
  <c r="AK11" i="3" s="1"/>
  <c r="AK13" i="3" s="1"/>
  <c r="AK15" i="3" s="1"/>
  <c r="AK34" i="3" s="1"/>
  <c r="AK42" i="3"/>
  <c r="AJ43" i="3"/>
  <c r="AI29" i="3"/>
  <c r="AI104" i="3"/>
  <c r="AJ71" i="3"/>
  <c r="AJ55" i="3"/>
  <c r="AJ66" i="3" s="1"/>
  <c r="BH48" i="2"/>
  <c r="BI33" i="2"/>
  <c r="BG33" i="1"/>
  <c r="BG70" i="2"/>
  <c r="BF48" i="1"/>
  <c r="BF59" i="1" s="1"/>
  <c r="BE70" i="1"/>
  <c r="BE81" i="1" s="1"/>
  <c r="AE99" i="2"/>
  <c r="AE121" i="2"/>
  <c r="AE110" i="2"/>
  <c r="AH10" i="2"/>
  <c r="AG10" i="1" s="1"/>
  <c r="AG58" i="11" s="1"/>
  <c r="AG7" i="1"/>
  <c r="AK108" i="2"/>
  <c r="AJ27" i="1"/>
  <c r="AK119" i="2"/>
  <c r="AQ109" i="2"/>
  <c r="AP28" i="1"/>
  <c r="AQ120" i="2"/>
  <c r="AF116" i="2"/>
  <c r="AF105" i="2"/>
  <c r="AH107" i="2"/>
  <c r="AH118" i="2"/>
  <c r="AG26" i="1"/>
  <c r="AF25" i="1"/>
  <c r="AG106" i="2"/>
  <c r="AG117" i="2"/>
  <c r="BE92" i="2" l="1"/>
  <c r="BD22" i="2"/>
  <c r="BC103" i="2"/>
  <c r="BB22" i="1"/>
  <c r="BC114" i="2"/>
  <c r="BA92" i="1"/>
  <c r="BA103" i="1"/>
  <c r="BA114" i="1"/>
  <c r="AG38" i="11"/>
  <c r="AG41" i="11" s="1"/>
  <c r="AW39" i="3"/>
  <c r="AW54" i="3" s="1"/>
  <c r="AW76" i="3" s="1"/>
  <c r="AW28" i="3" s="1"/>
  <c r="AW109" i="3" s="1"/>
  <c r="AG56" i="11"/>
  <c r="AG55" i="11"/>
  <c r="AG54" i="11"/>
  <c r="AG53" i="11"/>
  <c r="AG57" i="11"/>
  <c r="AF42" i="11"/>
  <c r="AF40" i="11"/>
  <c r="AF41" i="11"/>
  <c r="AF43" i="11"/>
  <c r="AG36" i="1"/>
  <c r="AH51" i="2"/>
  <c r="AE40" i="1"/>
  <c r="I35" i="7"/>
  <c r="F36" i="7"/>
  <c r="AF12" i="1"/>
  <c r="G36" i="7" s="1"/>
  <c r="AQ39" i="1"/>
  <c r="AR54" i="2"/>
  <c r="AF35" i="1"/>
  <c r="AF43" i="2"/>
  <c r="AG42" i="2"/>
  <c r="AF42" i="1" s="1"/>
  <c r="C36" i="7" s="1"/>
  <c r="AK38" i="1"/>
  <c r="AL53" i="2"/>
  <c r="AI52" i="2"/>
  <c r="AH37" i="1"/>
  <c r="AF55" i="2"/>
  <c r="AF66" i="2" s="1"/>
  <c r="AL7" i="3"/>
  <c r="AL10" i="3" s="1"/>
  <c r="AJ77" i="3"/>
  <c r="AJ88" i="3" s="1"/>
  <c r="AJ23" i="3"/>
  <c r="AI110" i="3"/>
  <c r="AI99" i="3"/>
  <c r="AM36" i="3"/>
  <c r="AM51" i="3" s="1"/>
  <c r="AM73" i="3" s="1"/>
  <c r="AM25" i="3" s="1"/>
  <c r="AM106" i="3" s="1"/>
  <c r="AK40" i="3"/>
  <c r="AK49" i="3"/>
  <c r="AL35" i="3"/>
  <c r="AL50" i="3" s="1"/>
  <c r="AL72" i="3" s="1"/>
  <c r="AL24" i="3" s="1"/>
  <c r="AL105" i="3" s="1"/>
  <c r="AN37" i="3"/>
  <c r="AN52" i="3" s="1"/>
  <c r="AN74" i="3" s="1"/>
  <c r="AN26" i="3" s="1"/>
  <c r="AN107" i="3" s="1"/>
  <c r="BH70" i="2"/>
  <c r="BG48" i="1"/>
  <c r="BG59" i="1" s="1"/>
  <c r="BF70" i="1"/>
  <c r="BF81" i="1" s="1"/>
  <c r="BI48" i="2"/>
  <c r="BJ33" i="2"/>
  <c r="BH33" i="1"/>
  <c r="AI7" i="2"/>
  <c r="AI9" i="2" s="1"/>
  <c r="AH9" i="1" s="1"/>
  <c r="AH44" i="11" s="1"/>
  <c r="AF106" i="1"/>
  <c r="AF95" i="1"/>
  <c r="AF117" i="1"/>
  <c r="AG11" i="1"/>
  <c r="AG22" i="11" s="1"/>
  <c r="AP98" i="1"/>
  <c r="AP120" i="1"/>
  <c r="AP109" i="1"/>
  <c r="AG118" i="1"/>
  <c r="AG96" i="1"/>
  <c r="AG107" i="1"/>
  <c r="AJ108" i="1"/>
  <c r="AJ97" i="1"/>
  <c r="AJ119" i="1"/>
  <c r="AF14" i="1"/>
  <c r="H36" i="7" s="1"/>
  <c r="E36" i="7"/>
  <c r="BD114" i="2" l="1"/>
  <c r="BC22" i="1"/>
  <c r="BD103" i="2"/>
  <c r="BB114" i="1"/>
  <c r="BB92" i="1"/>
  <c r="BB103" i="1"/>
  <c r="BF92" i="2"/>
  <c r="BE22" i="2"/>
  <c r="AG40" i="11"/>
  <c r="AG42" i="11"/>
  <c r="AG43" i="11"/>
  <c r="AS39" i="2"/>
  <c r="AS54" i="2" s="1"/>
  <c r="AH35" i="2"/>
  <c r="AH50" i="2" s="1"/>
  <c r="AG40" i="2"/>
  <c r="AG43" i="2" s="1"/>
  <c r="AM38" i="2"/>
  <c r="AM53" i="2" s="1"/>
  <c r="AJ37" i="2"/>
  <c r="AJ52" i="2" s="1"/>
  <c r="AI36" i="2"/>
  <c r="AH36" i="1" s="1"/>
  <c r="AM38" i="3"/>
  <c r="AF34" i="1"/>
  <c r="AF40" i="1" s="1"/>
  <c r="AR76" i="2"/>
  <c r="AQ54" i="1"/>
  <c r="AQ65" i="1" s="1"/>
  <c r="AI74" i="2"/>
  <c r="AH52" i="1"/>
  <c r="AH63" i="1" s="1"/>
  <c r="AE43" i="1"/>
  <c r="M35" i="7"/>
  <c r="AL75" i="2"/>
  <c r="AK53" i="1"/>
  <c r="AK64" i="1" s="1"/>
  <c r="AH73" i="2"/>
  <c r="AG51" i="1"/>
  <c r="AG62" i="1" s="1"/>
  <c r="AF77" i="2"/>
  <c r="AF88" i="2" s="1"/>
  <c r="AF50" i="1"/>
  <c r="AF61" i="1" s="1"/>
  <c r="AL9" i="3"/>
  <c r="AL11" i="3" s="1"/>
  <c r="AL13" i="3" s="1"/>
  <c r="AL15" i="3" s="1"/>
  <c r="AL34" i="3" s="1"/>
  <c r="AK71" i="3"/>
  <c r="AK55" i="3"/>
  <c r="AK66" i="3" s="1"/>
  <c r="AJ29" i="3"/>
  <c r="AJ104" i="3"/>
  <c r="AK43" i="3"/>
  <c r="AL42" i="3"/>
  <c r="AH13" i="2"/>
  <c r="BJ48" i="2"/>
  <c r="BI33" i="1"/>
  <c r="BI70" i="2"/>
  <c r="BH48" i="1"/>
  <c r="BH59" i="1" s="1"/>
  <c r="BG70" i="1"/>
  <c r="BG81" i="1" s="1"/>
  <c r="L37" i="7"/>
  <c r="AH7" i="1"/>
  <c r="AI10" i="2"/>
  <c r="AH10" i="1" s="1"/>
  <c r="AH58" i="11" s="1"/>
  <c r="AR39" i="1" l="1"/>
  <c r="AL38" i="1"/>
  <c r="BE103" i="2"/>
  <c r="BE114" i="2"/>
  <c r="BD22" i="1"/>
  <c r="BG92" i="2"/>
  <c r="BF22" i="2"/>
  <c r="AF49" i="1"/>
  <c r="BC103" i="1"/>
  <c r="BC92" i="1"/>
  <c r="BC114" i="1"/>
  <c r="AG55" i="2"/>
  <c r="AG66" i="2" s="1"/>
  <c r="AH42" i="2"/>
  <c r="AG42" i="1" s="1"/>
  <c r="C37" i="7" s="1"/>
  <c r="AI51" i="2"/>
  <c r="AI73" i="2" s="1"/>
  <c r="AX39" i="3"/>
  <c r="AX54" i="3" s="1"/>
  <c r="AX76" i="3" s="1"/>
  <c r="AX28" i="3" s="1"/>
  <c r="AX109" i="3" s="1"/>
  <c r="AG35" i="1"/>
  <c r="AM53" i="3"/>
  <c r="AM75" i="3" s="1"/>
  <c r="AM27" i="3" s="1"/>
  <c r="AM108" i="3" s="1"/>
  <c r="AI37" i="1"/>
  <c r="I36" i="7"/>
  <c r="AH56" i="11"/>
  <c r="AH55" i="11"/>
  <c r="AH54" i="11"/>
  <c r="AH57" i="11"/>
  <c r="AH53" i="11"/>
  <c r="AF115" i="2"/>
  <c r="AF104" i="2"/>
  <c r="AF29" i="2"/>
  <c r="AL27" i="2"/>
  <c r="AK75" i="1"/>
  <c r="AK86" i="1" s="1"/>
  <c r="AH74" i="1"/>
  <c r="AH85" i="1" s="1"/>
  <c r="AI26" i="2"/>
  <c r="AH15" i="2"/>
  <c r="AG15" i="1" s="1"/>
  <c r="AG13" i="1"/>
  <c r="AF72" i="1"/>
  <c r="AF83" i="1" s="1"/>
  <c r="AH25" i="2"/>
  <c r="AG73" i="1"/>
  <c r="AG84" i="1" s="1"/>
  <c r="J35" i="7"/>
  <c r="AE44" i="1"/>
  <c r="K35" i="7" s="1"/>
  <c r="AR28" i="2"/>
  <c r="AQ76" i="1"/>
  <c r="AQ87" i="1" s="1"/>
  <c r="AM7" i="3"/>
  <c r="AM9" i="3" s="1"/>
  <c r="AK23" i="3"/>
  <c r="AK77" i="3"/>
  <c r="AK88" i="3" s="1"/>
  <c r="AJ110" i="3"/>
  <c r="AJ99" i="3"/>
  <c r="AM35" i="3"/>
  <c r="AM50" i="3" s="1"/>
  <c r="AM72" i="3" s="1"/>
  <c r="AM24" i="3" s="1"/>
  <c r="AM105" i="3" s="1"/>
  <c r="AN36" i="3"/>
  <c r="AN51" i="3" s="1"/>
  <c r="AN73" i="3" s="1"/>
  <c r="AN25" i="3" s="1"/>
  <c r="AN106" i="3" s="1"/>
  <c r="AL49" i="3"/>
  <c r="AL40" i="3"/>
  <c r="AO37" i="3"/>
  <c r="AO52" i="3" s="1"/>
  <c r="AO74" i="3" s="1"/>
  <c r="AO26" i="3" s="1"/>
  <c r="AO107" i="3" s="1"/>
  <c r="BH70" i="1"/>
  <c r="BH81" i="1" s="1"/>
  <c r="BK48" i="2"/>
  <c r="BL33" i="2"/>
  <c r="BJ33" i="1"/>
  <c r="AH11" i="1"/>
  <c r="AH22" i="11" s="1"/>
  <c r="AH23" i="11" s="1"/>
  <c r="BJ70" i="2"/>
  <c r="BI48" i="1"/>
  <c r="BI59" i="1" s="1"/>
  <c r="AF55" i="1"/>
  <c r="AF60" i="1"/>
  <c r="AM75" i="2"/>
  <c r="AH72" i="2"/>
  <c r="AG50" i="1"/>
  <c r="AR54" i="1"/>
  <c r="AR65" i="1" s="1"/>
  <c r="AS76" i="2"/>
  <c r="AI52" i="1"/>
  <c r="AJ74" i="2"/>
  <c r="AI11" i="2"/>
  <c r="AG77" i="2"/>
  <c r="AF71" i="1"/>
  <c r="AF82" i="1" s="1"/>
  <c r="AF43" i="1"/>
  <c r="M36" i="7"/>
  <c r="BD103" i="1" l="1"/>
  <c r="BD92" i="1"/>
  <c r="BD114" i="1"/>
  <c r="BH92" i="2"/>
  <c r="BG22" i="2"/>
  <c r="AH51" i="1"/>
  <c r="AH62" i="1" s="1"/>
  <c r="BF103" i="2"/>
  <c r="BE22" i="1"/>
  <c r="BF114" i="2"/>
  <c r="AG61" i="1"/>
  <c r="AL53" i="1"/>
  <c r="AL64" i="1" s="1"/>
  <c r="AI63" i="1"/>
  <c r="E37" i="7"/>
  <c r="AH38" i="11"/>
  <c r="AG14" i="1"/>
  <c r="H37" i="7" s="1"/>
  <c r="AH34" i="2"/>
  <c r="AR109" i="2"/>
  <c r="AQ28" i="1"/>
  <c r="AR120" i="2"/>
  <c r="AH106" i="2"/>
  <c r="AH117" i="2"/>
  <c r="AG25" i="1"/>
  <c r="AL108" i="2"/>
  <c r="AK27" i="1"/>
  <c r="AL119" i="2"/>
  <c r="AG116" i="2"/>
  <c r="AG105" i="2"/>
  <c r="AF24" i="1"/>
  <c r="AI107" i="2"/>
  <c r="AI118" i="2"/>
  <c r="AH26" i="1"/>
  <c r="AF99" i="2"/>
  <c r="AF110" i="2"/>
  <c r="AF121" i="2"/>
  <c r="F37" i="7"/>
  <c r="AG12" i="1"/>
  <c r="G37" i="7" s="1"/>
  <c r="AM10" i="3"/>
  <c r="AM11" i="3" s="1"/>
  <c r="AL43" i="3"/>
  <c r="AM42" i="3"/>
  <c r="AL55" i="3"/>
  <c r="AL66" i="3" s="1"/>
  <c r="AL71" i="3"/>
  <c r="AK29" i="3"/>
  <c r="AK104" i="3"/>
  <c r="L38" i="7"/>
  <c r="BL48" i="2"/>
  <c r="BM33" i="2"/>
  <c r="BK33" i="1"/>
  <c r="BK70" i="2"/>
  <c r="BJ48" i="1"/>
  <c r="BJ59" i="1" s="1"/>
  <c r="BI70" i="1"/>
  <c r="BI81" i="1" s="1"/>
  <c r="AI74" i="1"/>
  <c r="AI85" i="1" s="1"/>
  <c r="AJ26" i="2"/>
  <c r="AL75" i="1"/>
  <c r="AM27" i="2"/>
  <c r="AG29" i="2"/>
  <c r="AF23" i="1"/>
  <c r="AG115" i="2"/>
  <c r="AG104" i="2"/>
  <c r="N36" i="7"/>
  <c r="AF66" i="1"/>
  <c r="O36" i="7" s="1"/>
  <c r="J36" i="7"/>
  <c r="AF44" i="1"/>
  <c r="K36" i="7" s="1"/>
  <c r="AR76" i="1"/>
  <c r="AR87" i="1" s="1"/>
  <c r="AS28" i="2"/>
  <c r="AF77" i="1"/>
  <c r="AG88" i="2"/>
  <c r="AJ7" i="2"/>
  <c r="AJ9" i="2" s="1"/>
  <c r="AI9" i="1" s="1"/>
  <c r="AI44" i="11" s="1"/>
  <c r="AI13" i="2"/>
  <c r="AG72" i="1"/>
  <c r="AG83" i="1" s="1"/>
  <c r="AH24" i="2"/>
  <c r="AH73" i="1"/>
  <c r="AH84" i="1" s="1"/>
  <c r="AI25" i="2"/>
  <c r="BI92" i="2" l="1"/>
  <c r="BH22" i="2"/>
  <c r="BE103" i="1"/>
  <c r="BE92" i="1"/>
  <c r="BE114" i="1"/>
  <c r="BF22" i="1"/>
  <c r="BG114" i="2"/>
  <c r="BG103" i="2"/>
  <c r="AL86" i="1"/>
  <c r="AT39" i="2"/>
  <c r="AS39" i="1" s="1"/>
  <c r="AH43" i="11"/>
  <c r="AH42" i="11"/>
  <c r="AH41" i="11"/>
  <c r="AH40" i="11"/>
  <c r="AH49" i="2"/>
  <c r="AG49" i="1" s="1"/>
  <c r="AG55" i="1" s="1"/>
  <c r="AH40" i="2"/>
  <c r="AH43" i="2" s="1"/>
  <c r="AK37" i="2"/>
  <c r="AJ36" i="2"/>
  <c r="AJ51" i="2" s="1"/>
  <c r="AI51" i="1" s="1"/>
  <c r="AI35" i="2"/>
  <c r="AG34" i="1"/>
  <c r="AN38" i="3"/>
  <c r="AN53" i="3" s="1"/>
  <c r="AN75" i="3" s="1"/>
  <c r="AN27" i="3" s="1"/>
  <c r="AN108" i="3" s="1"/>
  <c r="AN38" i="2"/>
  <c r="AF116" i="1"/>
  <c r="AF94" i="1"/>
  <c r="AF105" i="1"/>
  <c r="AK119" i="1"/>
  <c r="AK97" i="1"/>
  <c r="AK108" i="1"/>
  <c r="AH107" i="1"/>
  <c r="AH118" i="1"/>
  <c r="AH96" i="1"/>
  <c r="AI15" i="2"/>
  <c r="AI34" i="2" s="1"/>
  <c r="AH13" i="1"/>
  <c r="AG106" i="1"/>
  <c r="AG95" i="1"/>
  <c r="AG117" i="1"/>
  <c r="AQ120" i="1"/>
  <c r="AQ98" i="1"/>
  <c r="AQ109" i="1"/>
  <c r="AN7" i="3"/>
  <c r="AM13" i="3"/>
  <c r="AM15" i="3" s="1"/>
  <c r="AM34" i="3" s="1"/>
  <c r="AK110" i="3"/>
  <c r="AK99" i="3"/>
  <c r="AL23" i="3"/>
  <c r="AL77" i="3"/>
  <c r="AL88" i="3" s="1"/>
  <c r="BJ70" i="1"/>
  <c r="BJ81" i="1" s="1"/>
  <c r="BM48" i="2"/>
  <c r="BN33" i="2"/>
  <c r="BL33" i="1"/>
  <c r="BL70" i="2"/>
  <c r="BK48" i="1"/>
  <c r="BK59" i="1" s="1"/>
  <c r="AJ10" i="2"/>
  <c r="AI10" i="1" s="1"/>
  <c r="AI58" i="11" s="1"/>
  <c r="AI7" i="1"/>
  <c r="AI117" i="2"/>
  <c r="AI106" i="2"/>
  <c r="AH25" i="1"/>
  <c r="AG99" i="2"/>
  <c r="AG121" i="2"/>
  <c r="AG110" i="2"/>
  <c r="AH116" i="2"/>
  <c r="AG24" i="1"/>
  <c r="AH105" i="2"/>
  <c r="AF88" i="1"/>
  <c r="P36" i="7" s="1"/>
  <c r="Q36" i="7"/>
  <c r="AJ107" i="2"/>
  <c r="AJ118" i="2"/>
  <c r="AI26" i="1"/>
  <c r="AM119" i="2"/>
  <c r="AM108" i="2"/>
  <c r="AL27" i="1"/>
  <c r="AR28" i="1"/>
  <c r="AS109" i="2"/>
  <c r="AS120" i="2"/>
  <c r="AF29" i="1"/>
  <c r="AF93" i="1"/>
  <c r="AF115" i="1"/>
  <c r="AF104" i="1"/>
  <c r="BF114" i="1" l="1"/>
  <c r="BF103" i="1"/>
  <c r="BF92" i="1"/>
  <c r="BH103" i="2"/>
  <c r="BG22" i="1"/>
  <c r="BH114" i="2"/>
  <c r="BJ92" i="2"/>
  <c r="BI22" i="2"/>
  <c r="AU39" i="2"/>
  <c r="AY39" i="3"/>
  <c r="AY54" i="3" s="1"/>
  <c r="AY76" i="3" s="1"/>
  <c r="AY28" i="3" s="1"/>
  <c r="AY109" i="3" s="1"/>
  <c r="AH71" i="2"/>
  <c r="AH23" i="2" s="1"/>
  <c r="AG23" i="1" s="1"/>
  <c r="AI56" i="11"/>
  <c r="AI57" i="11"/>
  <c r="AI54" i="11"/>
  <c r="AI53" i="11"/>
  <c r="AI55" i="11"/>
  <c r="AH55" i="2"/>
  <c r="AH66" i="2" s="1"/>
  <c r="AG60" i="1"/>
  <c r="AI36" i="1"/>
  <c r="AI62" i="1" s="1"/>
  <c r="AI42" i="2"/>
  <c r="AH42" i="1" s="1"/>
  <c r="C38" i="7" s="1"/>
  <c r="AH15" i="1"/>
  <c r="AT54" i="2"/>
  <c r="AS54" i="1" s="1"/>
  <c r="AS65" i="1" s="1"/>
  <c r="AJ73" i="2"/>
  <c r="AJ25" i="2" s="1"/>
  <c r="AJ37" i="1"/>
  <c r="AK52" i="2"/>
  <c r="I37" i="7"/>
  <c r="AG40" i="1"/>
  <c r="AG66" i="1" s="1"/>
  <c r="O37" i="7" s="1"/>
  <c r="AN53" i="2"/>
  <c r="AM38" i="1"/>
  <c r="AI50" i="2"/>
  <c r="AH35" i="1"/>
  <c r="F38" i="7"/>
  <c r="AH12" i="1"/>
  <c r="G38" i="7" s="1"/>
  <c r="AN35" i="3"/>
  <c r="AN50" i="3" s="1"/>
  <c r="AN72" i="3" s="1"/>
  <c r="AN24" i="3" s="1"/>
  <c r="AN105" i="3" s="1"/>
  <c r="AP37" i="3"/>
  <c r="AP52" i="3" s="1"/>
  <c r="AP74" i="3" s="1"/>
  <c r="AP26" i="3" s="1"/>
  <c r="AP107" i="3" s="1"/>
  <c r="AO36" i="3"/>
  <c r="AO51" i="3" s="1"/>
  <c r="AO73" i="3" s="1"/>
  <c r="AO25" i="3" s="1"/>
  <c r="AO106" i="3" s="1"/>
  <c r="AM40" i="3"/>
  <c r="AN42" i="3" s="1"/>
  <c r="AM49" i="3"/>
  <c r="AL29" i="3"/>
  <c r="AL104" i="3"/>
  <c r="AN10" i="3"/>
  <c r="AN9" i="3"/>
  <c r="AO38" i="3"/>
  <c r="AJ11" i="2"/>
  <c r="AJ13" i="2" s="1"/>
  <c r="BN48" i="2"/>
  <c r="BO33" i="2"/>
  <c r="BM33" i="1"/>
  <c r="BK70" i="1"/>
  <c r="BK81" i="1" s="1"/>
  <c r="BM70" i="2"/>
  <c r="BL48" i="1"/>
  <c r="BL59" i="1" s="1"/>
  <c r="AI11" i="1"/>
  <c r="AH117" i="1"/>
  <c r="AH95" i="1"/>
  <c r="AH106" i="1"/>
  <c r="AL119" i="1"/>
  <c r="AL108" i="1"/>
  <c r="AL97" i="1"/>
  <c r="N37" i="7"/>
  <c r="AR120" i="1"/>
  <c r="AR98" i="1"/>
  <c r="AR109" i="1"/>
  <c r="AK36" i="2"/>
  <c r="AJ35" i="2"/>
  <c r="AI40" i="2"/>
  <c r="AI49" i="2"/>
  <c r="AH34" i="1"/>
  <c r="AO38" i="2"/>
  <c r="AL37" i="2"/>
  <c r="AI107" i="1"/>
  <c r="AI96" i="1"/>
  <c r="AI118" i="1"/>
  <c r="AF121" i="1"/>
  <c r="U36" i="7" s="1"/>
  <c r="S36" i="7"/>
  <c r="AF110" i="1"/>
  <c r="T36" i="7" s="1"/>
  <c r="AF99" i="1"/>
  <c r="R36" i="7" s="1"/>
  <c r="AG94" i="1"/>
  <c r="AG105" i="1"/>
  <c r="AG116" i="1"/>
  <c r="AH29" i="2" l="1"/>
  <c r="AH110" i="2" s="1"/>
  <c r="BI114" i="2"/>
  <c r="BH22" i="1"/>
  <c r="BI103" i="2"/>
  <c r="BK92" i="2"/>
  <c r="BJ22" i="2"/>
  <c r="BG103" i="1"/>
  <c r="BG92" i="1"/>
  <c r="BG114" i="1"/>
  <c r="AH77" i="2"/>
  <c r="AG77" i="1" s="1"/>
  <c r="AG88" i="1" s="1"/>
  <c r="P37" i="7" s="1"/>
  <c r="AG71" i="1"/>
  <c r="AG82" i="1" s="1"/>
  <c r="AH115" i="2"/>
  <c r="AH104" i="2"/>
  <c r="AH14" i="1"/>
  <c r="H38" i="7" s="1"/>
  <c r="AI38" i="11"/>
  <c r="L39" i="7"/>
  <c r="AI22" i="11"/>
  <c r="AI73" i="1"/>
  <c r="AI84" i="1" s="1"/>
  <c r="AT76" i="2"/>
  <c r="AS76" i="1" s="1"/>
  <c r="AS87" i="1" s="1"/>
  <c r="E38" i="7"/>
  <c r="AJ52" i="1"/>
  <c r="AJ63" i="1" s="1"/>
  <c r="AK74" i="2"/>
  <c r="AN75" i="2"/>
  <c r="AM53" i="1"/>
  <c r="AM64" i="1" s="1"/>
  <c r="M37" i="7"/>
  <c r="AG43" i="1"/>
  <c r="AI72" i="2"/>
  <c r="AH50" i="1"/>
  <c r="AH61" i="1" s="1"/>
  <c r="AJ15" i="2"/>
  <c r="AJ34" i="2" s="1"/>
  <c r="AI13" i="1"/>
  <c r="F39" i="7" s="1"/>
  <c r="AN11" i="3"/>
  <c r="AN13" i="3" s="1"/>
  <c r="AN15" i="3" s="1"/>
  <c r="AN34" i="3" s="1"/>
  <c r="AM43" i="3"/>
  <c r="AL99" i="3"/>
  <c r="AL110" i="3"/>
  <c r="AM71" i="3"/>
  <c r="AM55" i="3"/>
  <c r="AM66" i="3" s="1"/>
  <c r="AK7" i="2"/>
  <c r="AK10" i="2" s="1"/>
  <c r="AJ10" i="1" s="1"/>
  <c r="AJ58" i="11" s="1"/>
  <c r="AO53" i="3"/>
  <c r="AO75" i="3" s="1"/>
  <c r="AO27" i="3" s="1"/>
  <c r="AO108" i="3" s="1"/>
  <c r="BN70" i="2"/>
  <c r="BM48" i="1"/>
  <c r="BM59" i="1" s="1"/>
  <c r="BL70" i="1"/>
  <c r="BL81" i="1" s="1"/>
  <c r="BO48" i="2"/>
  <c r="BP33" i="2"/>
  <c r="BN33" i="1"/>
  <c r="AG104" i="1"/>
  <c r="AG29" i="1"/>
  <c r="AG115" i="1"/>
  <c r="AK37" i="1"/>
  <c r="AL52" i="2"/>
  <c r="AU54" i="2"/>
  <c r="AT39" i="1"/>
  <c r="AI55" i="2"/>
  <c r="AI66" i="2" s="1"/>
  <c r="AH49" i="1"/>
  <c r="AI71" i="2"/>
  <c r="AO53" i="2"/>
  <c r="AN38" i="1"/>
  <c r="AI43" i="2"/>
  <c r="AJ42" i="2"/>
  <c r="AI42" i="1" s="1"/>
  <c r="C39" i="7" s="1"/>
  <c r="AJ117" i="2"/>
  <c r="AJ106" i="2"/>
  <c r="AI25" i="1"/>
  <c r="AJ36" i="1"/>
  <c r="AK51" i="2"/>
  <c r="AH40" i="1"/>
  <c r="I38" i="7"/>
  <c r="AJ50" i="2"/>
  <c r="AI35" i="1"/>
  <c r="Q37" i="7" l="1"/>
  <c r="AH121" i="2"/>
  <c r="AH99" i="2"/>
  <c r="AH88" i="2"/>
  <c r="BH92" i="1"/>
  <c r="BH103" i="1"/>
  <c r="BH114" i="1"/>
  <c r="BL92" i="2"/>
  <c r="BK22" i="2"/>
  <c r="BJ114" i="2"/>
  <c r="BJ103" i="2"/>
  <c r="BI22" i="1"/>
  <c r="AG93" i="1"/>
  <c r="AV39" i="2"/>
  <c r="AZ39" i="3"/>
  <c r="AZ54" i="3" s="1"/>
  <c r="AZ76" i="3" s="1"/>
  <c r="AZ28" i="3" s="1"/>
  <c r="AZ109" i="3" s="1"/>
  <c r="AI42" i="11"/>
  <c r="AI41" i="11"/>
  <c r="AI40" i="11"/>
  <c r="AI43" i="11"/>
  <c r="AJ56" i="11"/>
  <c r="AJ53" i="11"/>
  <c r="AJ54" i="11"/>
  <c r="AJ57" i="11"/>
  <c r="AJ55" i="11"/>
  <c r="AT28" i="2"/>
  <c r="AT120" i="2" s="1"/>
  <c r="AK26" i="2"/>
  <c r="AJ74" i="1"/>
  <c r="AJ85" i="1" s="1"/>
  <c r="AG44" i="1"/>
  <c r="K37" i="7" s="1"/>
  <c r="J37" i="7"/>
  <c r="AI15" i="1"/>
  <c r="AI12" i="1"/>
  <c r="G39" i="7" s="1"/>
  <c r="AH72" i="1"/>
  <c r="AH83" i="1" s="1"/>
  <c r="AI24" i="2"/>
  <c r="AN27" i="2"/>
  <c r="AM75" i="1"/>
  <c r="AM86" i="1" s="1"/>
  <c r="AO7" i="3"/>
  <c r="AO10" i="3" s="1"/>
  <c r="AM23" i="3"/>
  <c r="AM77" i="3"/>
  <c r="AM88" i="3" s="1"/>
  <c r="AN40" i="3"/>
  <c r="AQ37" i="3"/>
  <c r="AQ52" i="3" s="1"/>
  <c r="AQ74" i="3" s="1"/>
  <c r="AQ26" i="3" s="1"/>
  <c r="AQ107" i="3" s="1"/>
  <c r="AP36" i="3"/>
  <c r="AP51" i="3" s="1"/>
  <c r="AP73" i="3" s="1"/>
  <c r="AP25" i="3" s="1"/>
  <c r="AP106" i="3" s="1"/>
  <c r="AO35" i="3"/>
  <c r="AO50" i="3" s="1"/>
  <c r="AO72" i="3" s="1"/>
  <c r="AO24" i="3" s="1"/>
  <c r="AO105" i="3" s="1"/>
  <c r="AN49" i="3"/>
  <c r="AJ7" i="1"/>
  <c r="AK9" i="2"/>
  <c r="AJ9" i="1" s="1"/>
  <c r="AJ44" i="11" s="1"/>
  <c r="AP38" i="3"/>
  <c r="BP48" i="2"/>
  <c r="BQ33" i="2"/>
  <c r="BO33" i="1"/>
  <c r="BO70" i="2"/>
  <c r="BN48" i="1"/>
  <c r="BN59" i="1" s="1"/>
  <c r="BM70" i="1"/>
  <c r="BM81" i="1" s="1"/>
  <c r="AH43" i="1"/>
  <c r="M38" i="7"/>
  <c r="AK73" i="2"/>
  <c r="AJ51" i="1"/>
  <c r="AJ62" i="1" s="1"/>
  <c r="AN53" i="1"/>
  <c r="AN64" i="1" s="1"/>
  <c r="AO75" i="2"/>
  <c r="AI23" i="2"/>
  <c r="AH71" i="1"/>
  <c r="AH82" i="1" s="1"/>
  <c r="AI77" i="2"/>
  <c r="AL36" i="2"/>
  <c r="AJ49" i="2"/>
  <c r="AK35" i="2"/>
  <c r="AM37" i="2"/>
  <c r="AI34" i="1"/>
  <c r="AJ40" i="2"/>
  <c r="AP38" i="2"/>
  <c r="AT54" i="1"/>
  <c r="AT65" i="1" s="1"/>
  <c r="AU76" i="2"/>
  <c r="AH55" i="1"/>
  <c r="AH60" i="1"/>
  <c r="S37" i="7"/>
  <c r="AG99" i="1"/>
  <c r="R37" i="7" s="1"/>
  <c r="AG121" i="1"/>
  <c r="U37" i="7" s="1"/>
  <c r="AG110" i="1"/>
  <c r="T37" i="7" s="1"/>
  <c r="AI50" i="1"/>
  <c r="AI61" i="1" s="1"/>
  <c r="AJ72" i="2"/>
  <c r="AI106" i="1"/>
  <c r="AI95" i="1"/>
  <c r="AI117" i="1"/>
  <c r="AL74" i="2"/>
  <c r="AK52" i="1"/>
  <c r="AK63" i="1" s="1"/>
  <c r="BM92" i="2" l="1"/>
  <c r="BL22" i="2"/>
  <c r="BK114" i="2"/>
  <c r="BK103" i="2"/>
  <c r="BJ22" i="1"/>
  <c r="G34" i="9"/>
  <c r="BI114" i="1"/>
  <c r="BI92" i="1"/>
  <c r="BI103" i="1"/>
  <c r="E39" i="7"/>
  <c r="AJ38" i="11"/>
  <c r="AJ42" i="11" s="1"/>
  <c r="AS28" i="1"/>
  <c r="AS109" i="1" s="1"/>
  <c r="AT109" i="2"/>
  <c r="AI14" i="1"/>
  <c r="H39" i="7" s="1"/>
  <c r="AJ26" i="1"/>
  <c r="AK118" i="2"/>
  <c r="AK107" i="2"/>
  <c r="AN119" i="2"/>
  <c r="AN108" i="2"/>
  <c r="AM27" i="1"/>
  <c r="AH24" i="1"/>
  <c r="AI105" i="2"/>
  <c r="AI116" i="2"/>
  <c r="AJ11" i="1"/>
  <c r="AO9" i="3"/>
  <c r="AO11" i="3" s="1"/>
  <c r="AP7" i="3" s="1"/>
  <c r="AP10" i="3" s="1"/>
  <c r="AK11" i="2"/>
  <c r="AM29" i="3"/>
  <c r="AM99" i="3" s="1"/>
  <c r="AM104" i="3"/>
  <c r="AN71" i="3"/>
  <c r="AN55" i="3"/>
  <c r="AN66" i="3" s="1"/>
  <c r="AO42" i="3"/>
  <c r="AN43" i="3"/>
  <c r="AP53" i="3"/>
  <c r="AP75" i="3" s="1"/>
  <c r="AP27" i="3" s="1"/>
  <c r="AP108" i="3" s="1"/>
  <c r="BN70" i="1"/>
  <c r="BN81" i="1" s="1"/>
  <c r="BQ48" i="2"/>
  <c r="BR33" i="2"/>
  <c r="BP33" i="1"/>
  <c r="BP70" i="2"/>
  <c r="BO48" i="1"/>
  <c r="BO59" i="1" s="1"/>
  <c r="AJ24" i="2"/>
  <c r="AI72" i="1"/>
  <c r="AI83" i="1" s="1"/>
  <c r="AK74" i="1"/>
  <c r="AK85" i="1" s="1"/>
  <c r="AL26" i="2"/>
  <c r="AU28" i="2"/>
  <c r="AT76" i="1"/>
  <c r="AT87" i="1" s="1"/>
  <c r="AM52" i="2"/>
  <c r="AL37" i="1"/>
  <c r="AL51" i="2"/>
  <c r="AK36" i="1"/>
  <c r="AO27" i="2"/>
  <c r="AN75" i="1"/>
  <c r="AN86" i="1" s="1"/>
  <c r="AI40" i="1"/>
  <c r="M39" i="7" s="1"/>
  <c r="I39" i="7"/>
  <c r="AI29" i="2"/>
  <c r="AH23" i="1"/>
  <c r="AI104" i="2"/>
  <c r="AI115" i="2"/>
  <c r="AP53" i="2"/>
  <c r="AO38" i="1"/>
  <c r="AK50" i="2"/>
  <c r="AJ35" i="1"/>
  <c r="AI88" i="2"/>
  <c r="AH77" i="1"/>
  <c r="J38" i="7"/>
  <c r="AH44" i="1"/>
  <c r="K38" i="7" s="1"/>
  <c r="AU39" i="1"/>
  <c r="AV54" i="2"/>
  <c r="AK25" i="2"/>
  <c r="AJ73" i="1"/>
  <c r="AJ84" i="1" s="1"/>
  <c r="N38" i="7"/>
  <c r="AH66" i="1"/>
  <c r="O38" i="7" s="1"/>
  <c r="AJ43" i="2"/>
  <c r="AK42" i="2"/>
  <c r="AJ42" i="1" s="1"/>
  <c r="C40" i="7" s="1"/>
  <c r="AI49" i="1"/>
  <c r="AJ55" i="2"/>
  <c r="AJ66" i="2" s="1"/>
  <c r="AJ71" i="2"/>
  <c r="BK22" i="1" l="1"/>
  <c r="BL103" i="2"/>
  <c r="BL114" i="2"/>
  <c r="BJ92" i="1"/>
  <c r="BJ103" i="1"/>
  <c r="BJ114" i="1"/>
  <c r="BN92" i="2"/>
  <c r="BM22" i="2"/>
  <c r="AJ43" i="11"/>
  <c r="L40" i="7"/>
  <c r="AJ22" i="11"/>
  <c r="AJ41" i="11"/>
  <c r="AJ40" i="11"/>
  <c r="AS98" i="1"/>
  <c r="AS120" i="1"/>
  <c r="AJ118" i="1"/>
  <c r="AJ96" i="1"/>
  <c r="AJ107" i="1"/>
  <c r="AM119" i="1"/>
  <c r="AM108" i="1"/>
  <c r="AM97" i="1"/>
  <c r="AH105" i="1"/>
  <c r="AH116" i="1"/>
  <c r="AH94" i="1"/>
  <c r="AP9" i="3"/>
  <c r="AP11" i="3" s="1"/>
  <c r="AO13" i="3"/>
  <c r="AO15" i="3" s="1"/>
  <c r="AO34" i="3" s="1"/>
  <c r="AK13" i="2"/>
  <c r="AL7" i="2"/>
  <c r="AM110" i="3"/>
  <c r="AN77" i="3"/>
  <c r="AN88" i="3" s="1"/>
  <c r="AN23" i="3"/>
  <c r="AI43" i="1"/>
  <c r="AI44" i="1" s="1"/>
  <c r="K39" i="7" s="1"/>
  <c r="BR48" i="2"/>
  <c r="BS33" i="2"/>
  <c r="BQ33" i="1"/>
  <c r="BO70" i="1"/>
  <c r="BO81" i="1" s="1"/>
  <c r="BQ70" i="2"/>
  <c r="BP48" i="1"/>
  <c r="BP59" i="1" s="1"/>
  <c r="AI99" i="2"/>
  <c r="AI110" i="2"/>
  <c r="AI121" i="2"/>
  <c r="AO108" i="2"/>
  <c r="AN27" i="1"/>
  <c r="AO119" i="2"/>
  <c r="AL52" i="1"/>
  <c r="AL63" i="1" s="1"/>
  <c r="AM74" i="2"/>
  <c r="AL107" i="2"/>
  <c r="AK26" i="1"/>
  <c r="AL118" i="2"/>
  <c r="AO53" i="1"/>
  <c r="AO64" i="1" s="1"/>
  <c r="AP75" i="2"/>
  <c r="AU120" i="2"/>
  <c r="AU109" i="2"/>
  <c r="AT28" i="1"/>
  <c r="AI60" i="1"/>
  <c r="AI55" i="1"/>
  <c r="AJ25" i="1"/>
  <c r="AK106" i="2"/>
  <c r="AK117" i="2"/>
  <c r="AJ50" i="1"/>
  <c r="AJ61" i="1" s="1"/>
  <c r="AK72" i="2"/>
  <c r="AJ23" i="2"/>
  <c r="AJ77" i="2"/>
  <c r="AI71" i="1"/>
  <c r="AI82" i="1" s="1"/>
  <c r="AV76" i="2"/>
  <c r="AU54" i="1"/>
  <c r="AU65" i="1" s="1"/>
  <c r="AH88" i="1"/>
  <c r="P38" i="7" s="1"/>
  <c r="Q38" i="7"/>
  <c r="AH29" i="1"/>
  <c r="AH104" i="1"/>
  <c r="AH93" i="1"/>
  <c r="AH115" i="1"/>
  <c r="AK51" i="1"/>
  <c r="AK62" i="1" s="1"/>
  <c r="AL73" i="2"/>
  <c r="AJ116" i="2"/>
  <c r="AJ105" i="2"/>
  <c r="AI24" i="1"/>
  <c r="BM103" i="2" l="1"/>
  <c r="BL22" i="1"/>
  <c r="BM114" i="2"/>
  <c r="BO92" i="2"/>
  <c r="BN22" i="2"/>
  <c r="BK92" i="1"/>
  <c r="BK114" i="1"/>
  <c r="BK103" i="1"/>
  <c r="BA39" i="3"/>
  <c r="BA54" i="3" s="1"/>
  <c r="BA76" i="3" s="1"/>
  <c r="BA28" i="3" s="1"/>
  <c r="BA109" i="3" s="1"/>
  <c r="AK15" i="2"/>
  <c r="AK34" i="2" s="1"/>
  <c r="AJ13" i="1"/>
  <c r="AP13" i="3"/>
  <c r="AP15" i="3" s="1"/>
  <c r="AP34" i="3" s="1"/>
  <c r="AQ7" i="3"/>
  <c r="AQ10" i="3" s="1"/>
  <c r="AP35" i="3"/>
  <c r="AP50" i="3" s="1"/>
  <c r="AP72" i="3" s="1"/>
  <c r="AP24" i="3" s="1"/>
  <c r="AP105" i="3" s="1"/>
  <c r="AQ36" i="3"/>
  <c r="AQ51" i="3" s="1"/>
  <c r="AQ73" i="3" s="1"/>
  <c r="AQ25" i="3" s="1"/>
  <c r="AQ106" i="3" s="1"/>
  <c r="AO49" i="3"/>
  <c r="AO40" i="3"/>
  <c r="AP42" i="3" s="1"/>
  <c r="AR37" i="3"/>
  <c r="AR52" i="3" s="1"/>
  <c r="AR74" i="3" s="1"/>
  <c r="AR26" i="3" s="1"/>
  <c r="AR107" i="3" s="1"/>
  <c r="AL9" i="2"/>
  <c r="AK7" i="1"/>
  <c r="AL10" i="2"/>
  <c r="AK10" i="1" s="1"/>
  <c r="AK58" i="11" s="1"/>
  <c r="AN29" i="3"/>
  <c r="AN99" i="3" s="1"/>
  <c r="AN104" i="3"/>
  <c r="J39" i="7"/>
  <c r="BP70" i="1"/>
  <c r="BP81" i="1" s="1"/>
  <c r="BS48" i="2"/>
  <c r="BT33" i="2"/>
  <c r="BR33" i="1"/>
  <c r="BR70" i="2"/>
  <c r="BQ48" i="1"/>
  <c r="BQ59" i="1" s="1"/>
  <c r="AJ117" i="1"/>
  <c r="AJ106" i="1"/>
  <c r="AJ95" i="1"/>
  <c r="N39" i="7"/>
  <c r="AI66" i="1"/>
  <c r="O39" i="7" s="1"/>
  <c r="AI94" i="1"/>
  <c r="AI116" i="1"/>
  <c r="AI105" i="1"/>
  <c r="AV28" i="2"/>
  <c r="AU76" i="1"/>
  <c r="AU87" i="1" s="1"/>
  <c r="AJ72" i="1"/>
  <c r="AJ83" i="1" s="1"/>
  <c r="AK24" i="2"/>
  <c r="AI77" i="1"/>
  <c r="AJ88" i="2"/>
  <c r="AO75" i="1"/>
  <c r="AO86" i="1" s="1"/>
  <c r="AP27" i="2"/>
  <c r="AK118" i="1"/>
  <c r="AK96" i="1"/>
  <c r="AK107" i="1"/>
  <c r="S38" i="7"/>
  <c r="AH99" i="1"/>
  <c r="R38" i="7" s="1"/>
  <c r="AH121" i="1"/>
  <c r="U38" i="7" s="1"/>
  <c r="AH110" i="1"/>
  <c r="T38" i="7" s="1"/>
  <c r="AM26" i="2"/>
  <c r="AL74" i="1"/>
  <c r="AL85" i="1" s="1"/>
  <c r="AK73" i="1"/>
  <c r="AK84" i="1" s="1"/>
  <c r="AL25" i="2"/>
  <c r="AJ104" i="2"/>
  <c r="AJ115" i="2"/>
  <c r="AJ29" i="2"/>
  <c r="AI23" i="1"/>
  <c r="AT109" i="1"/>
  <c r="AT120" i="1"/>
  <c r="AT98" i="1"/>
  <c r="AN119" i="1"/>
  <c r="AN108" i="1"/>
  <c r="AN97" i="1"/>
  <c r="BL103" i="1" l="1"/>
  <c r="BL114" i="1"/>
  <c r="BL92" i="1"/>
  <c r="BP92" i="2"/>
  <c r="BO22" i="2"/>
  <c r="BN114" i="2"/>
  <c r="BM22" i="1"/>
  <c r="BN103" i="2"/>
  <c r="AW39" i="2"/>
  <c r="AP49" i="3"/>
  <c r="AP55" i="3" s="1"/>
  <c r="BB39" i="3"/>
  <c r="BB54" i="3" s="1"/>
  <c r="BB76" i="3" s="1"/>
  <c r="BB28" i="3" s="1"/>
  <c r="BB109" i="3" s="1"/>
  <c r="AK57" i="11"/>
  <c r="AK53" i="11"/>
  <c r="AK56" i="11"/>
  <c r="AK55" i="11"/>
  <c r="AK54" i="11"/>
  <c r="AJ15" i="1"/>
  <c r="AQ35" i="3"/>
  <c r="AQ50" i="3" s="1"/>
  <c r="AQ72" i="3" s="1"/>
  <c r="AQ24" i="3" s="1"/>
  <c r="AQ105" i="3" s="1"/>
  <c r="F40" i="7"/>
  <c r="AJ12" i="1"/>
  <c r="G40" i="7" s="1"/>
  <c r="AS37" i="3"/>
  <c r="AS52" i="3" s="1"/>
  <c r="AS74" i="3" s="1"/>
  <c r="AS26" i="3" s="1"/>
  <c r="AS107" i="3" s="1"/>
  <c r="AR36" i="3"/>
  <c r="AR51" i="3" s="1"/>
  <c r="AR73" i="3" s="1"/>
  <c r="AR25" i="3" s="1"/>
  <c r="AR106" i="3" s="1"/>
  <c r="AP40" i="3"/>
  <c r="AQ42" i="3" s="1"/>
  <c r="AO71" i="3"/>
  <c r="AO55" i="3"/>
  <c r="AO66" i="3" s="1"/>
  <c r="AO43" i="3"/>
  <c r="AJ34" i="1"/>
  <c r="AL35" i="2"/>
  <c r="AM36" i="2"/>
  <c r="AK49" i="2"/>
  <c r="AN37" i="2"/>
  <c r="AQ38" i="3"/>
  <c r="AK40" i="2"/>
  <c r="AQ38" i="2"/>
  <c r="AK9" i="1"/>
  <c r="AL11" i="2"/>
  <c r="AN110" i="3"/>
  <c r="BQ70" i="1"/>
  <c r="BQ81" i="1" s="1"/>
  <c r="BT48" i="2"/>
  <c r="BU33" i="2"/>
  <c r="BS33" i="1"/>
  <c r="BS70" i="2"/>
  <c r="BR48" i="1"/>
  <c r="BR59" i="1" s="1"/>
  <c r="AM107" i="2"/>
  <c r="AL26" i="1"/>
  <c r="AM118" i="2"/>
  <c r="AK105" i="2"/>
  <c r="AJ24" i="1"/>
  <c r="AK116" i="2"/>
  <c r="AI104" i="1"/>
  <c r="AI115" i="1"/>
  <c r="AI93" i="1"/>
  <c r="AI29" i="1"/>
  <c r="AK25" i="1"/>
  <c r="AL117" i="2"/>
  <c r="AL106" i="2"/>
  <c r="AJ99" i="2"/>
  <c r="AJ110" i="2"/>
  <c r="AJ121" i="2"/>
  <c r="AP119" i="2"/>
  <c r="AO27" i="1"/>
  <c r="AP108" i="2"/>
  <c r="Q39" i="7"/>
  <c r="AI88" i="1"/>
  <c r="P39" i="7" s="1"/>
  <c r="AV109" i="2"/>
  <c r="AV120" i="2"/>
  <c r="AU28" i="1"/>
  <c r="BM92" i="1" l="1"/>
  <c r="BM114" i="1"/>
  <c r="BM103" i="1"/>
  <c r="BO103" i="2"/>
  <c r="BN22" i="1"/>
  <c r="BO114" i="2"/>
  <c r="BQ92" i="2"/>
  <c r="BP22" i="2"/>
  <c r="AJ14" i="1"/>
  <c r="H40" i="7" s="1"/>
  <c r="AP71" i="3"/>
  <c r="AP77" i="3" s="1"/>
  <c r="AP88" i="3" s="1"/>
  <c r="AK11" i="1"/>
  <c r="AK22" i="11" s="1"/>
  <c r="AK23" i="11" s="1"/>
  <c r="AK44" i="11"/>
  <c r="E40" i="7"/>
  <c r="AK38" i="11"/>
  <c r="AP43" i="3"/>
  <c r="AO77" i="3"/>
  <c r="AO88" i="3" s="1"/>
  <c r="AO23" i="3"/>
  <c r="AJ49" i="1"/>
  <c r="AK71" i="2"/>
  <c r="AK55" i="2"/>
  <c r="AK66" i="2" s="1"/>
  <c r="AL42" i="2"/>
  <c r="AK42" i="1" s="1"/>
  <c r="C41" i="7" s="1"/>
  <c r="C42" i="7" s="1"/>
  <c r="C5" i="7" s="1"/>
  <c r="AK43" i="2"/>
  <c r="AL36" i="1"/>
  <c r="AM51" i="2"/>
  <c r="AM7" i="2"/>
  <c r="AL13" i="2"/>
  <c r="AQ9" i="3"/>
  <c r="AQ11" i="3" s="1"/>
  <c r="AQ53" i="3"/>
  <c r="AQ75" i="3" s="1"/>
  <c r="AQ27" i="3" s="1"/>
  <c r="AQ108" i="3" s="1"/>
  <c r="AL50" i="2"/>
  <c r="AK35" i="1"/>
  <c r="AW54" i="2"/>
  <c r="AV39" i="1"/>
  <c r="AQ53" i="2"/>
  <c r="AP38" i="1"/>
  <c r="AM37" i="1"/>
  <c r="AN52" i="2"/>
  <c r="I40" i="7"/>
  <c r="AJ40" i="1"/>
  <c r="AP66" i="3"/>
  <c r="BU48" i="2"/>
  <c r="BV33" i="2"/>
  <c r="BT33" i="1"/>
  <c r="BR70" i="1"/>
  <c r="BR81" i="1" s="1"/>
  <c r="BT70" i="2"/>
  <c r="BS48" i="1"/>
  <c r="BS59" i="1" s="1"/>
  <c r="AL96" i="1"/>
  <c r="AL118" i="1"/>
  <c r="AL107" i="1"/>
  <c r="AK106" i="1"/>
  <c r="AK117" i="1"/>
  <c r="AK95" i="1"/>
  <c r="AO97" i="1"/>
  <c r="AO108" i="1"/>
  <c r="AO119" i="1"/>
  <c r="AI121" i="1"/>
  <c r="U39" i="7" s="1"/>
  <c r="AI99" i="1"/>
  <c r="R39" i="7" s="1"/>
  <c r="AI110" i="1"/>
  <c r="T39" i="7" s="1"/>
  <c r="S39" i="7"/>
  <c r="AU120" i="1"/>
  <c r="AU109" i="1"/>
  <c r="AU98" i="1"/>
  <c r="AJ116" i="1"/>
  <c r="AJ94" i="1"/>
  <c r="AJ105" i="1"/>
  <c r="BP103" i="2" l="1"/>
  <c r="BO22" i="1"/>
  <c r="BP114" i="2"/>
  <c r="BR92" i="2"/>
  <c r="BQ22" i="2"/>
  <c r="BN114" i="1"/>
  <c r="BN103" i="1"/>
  <c r="BN92" i="1"/>
  <c r="AP23" i="3"/>
  <c r="L41" i="7"/>
  <c r="L42" i="7" s="1"/>
  <c r="L5" i="7" s="1"/>
  <c r="E3" i="9" s="1"/>
  <c r="G8" i="8" s="1"/>
  <c r="AK43" i="11"/>
  <c r="AK40" i="11"/>
  <c r="AK42" i="11"/>
  <c r="AK41" i="11"/>
  <c r="AL15" i="2"/>
  <c r="AL34" i="2" s="1"/>
  <c r="AK13" i="1"/>
  <c r="AO104" i="3"/>
  <c r="AO29" i="3"/>
  <c r="AJ43" i="1"/>
  <c r="M40" i="7"/>
  <c r="AL51" i="1"/>
  <c r="AL62" i="1" s="1"/>
  <c r="AM73" i="2"/>
  <c r="AR7" i="3"/>
  <c r="AR10" i="3" s="1"/>
  <c r="AQ13" i="3"/>
  <c r="AQ15" i="3" s="1"/>
  <c r="AQ34" i="3" s="1"/>
  <c r="AP53" i="1"/>
  <c r="AP64" i="1" s="1"/>
  <c r="AQ75" i="2"/>
  <c r="AK50" i="1"/>
  <c r="AK61" i="1" s="1"/>
  <c r="AL72" i="2"/>
  <c r="AK77" i="2"/>
  <c r="AK23" i="2"/>
  <c r="AJ71" i="1"/>
  <c r="AJ82" i="1" s="1"/>
  <c r="AW76" i="2"/>
  <c r="AV54" i="1"/>
  <c r="AV65" i="1" s="1"/>
  <c r="AM9" i="2"/>
  <c r="AM10" i="2"/>
  <c r="AL10" i="1" s="1"/>
  <c r="AL58" i="11" s="1"/>
  <c r="AL7" i="1"/>
  <c r="AN74" i="2"/>
  <c r="AM52" i="1"/>
  <c r="AM63" i="1" s="1"/>
  <c r="AJ55" i="1"/>
  <c r="AJ60" i="1"/>
  <c r="AP104" i="3"/>
  <c r="AP29" i="3"/>
  <c r="AP99" i="3" s="1"/>
  <c r="BU70" i="2"/>
  <c r="BT48" i="1"/>
  <c r="BT59" i="1" s="1"/>
  <c r="BS70" i="1"/>
  <c r="BS81" i="1" s="1"/>
  <c r="BV48" i="2"/>
  <c r="BU33" i="1"/>
  <c r="AM11" i="2" l="1"/>
  <c r="BS92" i="2"/>
  <c r="BR22" i="2"/>
  <c r="BO103" i="1"/>
  <c r="BO92" i="1"/>
  <c r="BO114" i="1"/>
  <c r="BQ114" i="2"/>
  <c r="BQ103" i="2"/>
  <c r="BP22" i="1"/>
  <c r="AX39" i="2"/>
  <c r="BC39" i="3"/>
  <c r="BC54" i="3" s="1"/>
  <c r="BC76" i="3" s="1"/>
  <c r="BC28" i="3" s="1"/>
  <c r="BC109" i="3" s="1"/>
  <c r="AL57" i="11"/>
  <c r="AL53" i="11"/>
  <c r="AL56" i="11"/>
  <c r="AL55" i="11"/>
  <c r="AL54" i="11"/>
  <c r="AK15" i="1"/>
  <c r="F41" i="7"/>
  <c r="AK12" i="1"/>
  <c r="G41" i="7" s="1"/>
  <c r="AO99" i="3"/>
  <c r="AO110" i="3"/>
  <c r="AV76" i="1"/>
  <c r="AV87" i="1" s="1"/>
  <c r="AW28" i="2"/>
  <c r="AO37" i="2"/>
  <c r="AR38" i="2"/>
  <c r="AR38" i="3"/>
  <c r="AL49" i="2"/>
  <c r="AL40" i="2"/>
  <c r="AM42" i="2" s="1"/>
  <c r="AL42" i="1" s="1"/>
  <c r="C45" i="7" s="1"/>
  <c r="AK34" i="1"/>
  <c r="AM35" i="2"/>
  <c r="AN36" i="2"/>
  <c r="AL24" i="2"/>
  <c r="AK72" i="1"/>
  <c r="AK83" i="1" s="1"/>
  <c r="AL9" i="1"/>
  <c r="AK29" i="2"/>
  <c r="AJ23" i="1"/>
  <c r="AK104" i="2"/>
  <c r="AK115" i="2"/>
  <c r="AQ27" i="2"/>
  <c r="AP75" i="1"/>
  <c r="AP86" i="1" s="1"/>
  <c r="AM25" i="2"/>
  <c r="AL73" i="1"/>
  <c r="AL84" i="1" s="1"/>
  <c r="AS36" i="3"/>
  <c r="AS51" i="3" s="1"/>
  <c r="AS73" i="3" s="1"/>
  <c r="AS25" i="3" s="1"/>
  <c r="AS106" i="3" s="1"/>
  <c r="AR35" i="3"/>
  <c r="AR50" i="3" s="1"/>
  <c r="AR72" i="3" s="1"/>
  <c r="AR24" i="3" s="1"/>
  <c r="AR105" i="3" s="1"/>
  <c r="AQ49" i="3"/>
  <c r="AQ40" i="3"/>
  <c r="AR42" i="3" s="1"/>
  <c r="AT37" i="3"/>
  <c r="AT52" i="3" s="1"/>
  <c r="AT74" i="3" s="1"/>
  <c r="AT26" i="3" s="1"/>
  <c r="AT107" i="3" s="1"/>
  <c r="N40" i="7"/>
  <c r="AJ66" i="1"/>
  <c r="O40" i="7" s="1"/>
  <c r="AM74" i="1"/>
  <c r="AM85" i="1" s="1"/>
  <c r="AN26" i="2"/>
  <c r="AK88" i="2"/>
  <c r="AJ77" i="1"/>
  <c r="J40" i="7"/>
  <c r="AJ44" i="1"/>
  <c r="K40" i="7" s="1"/>
  <c r="AP110" i="3"/>
  <c r="BW48" i="2"/>
  <c r="BX33" i="2"/>
  <c r="BV33" i="1"/>
  <c r="BV70" i="2"/>
  <c r="BU48" i="1"/>
  <c r="BU59" i="1" s="1"/>
  <c r="BT70" i="1"/>
  <c r="BT81" i="1" s="1"/>
  <c r="BP92" i="1" l="1"/>
  <c r="BP114" i="1"/>
  <c r="BP103" i="1"/>
  <c r="BQ22" i="1"/>
  <c r="BR114" i="2"/>
  <c r="BR103" i="2"/>
  <c r="BT92" i="2"/>
  <c r="BS22" i="2"/>
  <c r="AL11" i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Q119" i="2"/>
  <c r="AQ108" i="2"/>
  <c r="AP27" i="1"/>
  <c r="AL105" i="2"/>
  <c r="AL116" i="2"/>
  <c r="AK24" i="1"/>
  <c r="AN37" i="1"/>
  <c r="AO52" i="2"/>
  <c r="AM13" i="2"/>
  <c r="AN7" i="2"/>
  <c r="AW39" i="1"/>
  <c r="AX54" i="2"/>
  <c r="AL55" i="2"/>
  <c r="AL66" i="2" s="1"/>
  <c r="AK49" i="1"/>
  <c r="AL71" i="2"/>
  <c r="AW120" i="2"/>
  <c r="AW109" i="2"/>
  <c r="AV28" i="1"/>
  <c r="AJ88" i="1"/>
  <c r="P40" i="7" s="1"/>
  <c r="Q40" i="7"/>
  <c r="AK121" i="2"/>
  <c r="AK110" i="2"/>
  <c r="AK99" i="2"/>
  <c r="AN51" i="2"/>
  <c r="AM36" i="1"/>
  <c r="AM26" i="1"/>
  <c r="AN118" i="2"/>
  <c r="AN107" i="2"/>
  <c r="AL43" i="2"/>
  <c r="AQ71" i="3"/>
  <c r="AQ55" i="3"/>
  <c r="AQ66" i="3" s="1"/>
  <c r="AM117" i="2"/>
  <c r="AM106" i="2"/>
  <c r="AL25" i="1"/>
  <c r="AL35" i="1"/>
  <c r="AM50" i="2"/>
  <c r="AR9" i="3"/>
  <c r="AR11" i="3" s="1"/>
  <c r="AR53" i="3"/>
  <c r="AR75" i="3" s="1"/>
  <c r="AR27" i="3" s="1"/>
  <c r="AR108" i="3" s="1"/>
  <c r="AJ115" i="1"/>
  <c r="AJ93" i="1"/>
  <c r="AJ104" i="1"/>
  <c r="AJ29" i="1"/>
  <c r="I41" i="7"/>
  <c r="I42" i="7" s="1"/>
  <c r="I5" i="7" s="1"/>
  <c r="E6" i="9" s="1"/>
  <c r="G12" i="8" s="1"/>
  <c r="AK40" i="1"/>
  <c r="AQ38" i="1"/>
  <c r="AR53" i="2"/>
  <c r="AQ43" i="3"/>
  <c r="BU70" i="1"/>
  <c r="BU81" i="1" s="1"/>
  <c r="BX48" i="2"/>
  <c r="BY33" i="2"/>
  <c r="BW33" i="1"/>
  <c r="BW70" i="2"/>
  <c r="BV48" i="1"/>
  <c r="BV59" i="1" s="1"/>
  <c r="BU92" i="2" l="1"/>
  <c r="BT22" i="2"/>
  <c r="BQ103" i="1"/>
  <c r="BQ92" i="1"/>
  <c r="BQ114" i="1"/>
  <c r="BR22" i="1"/>
  <c r="BS114" i="2"/>
  <c r="BS103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3" i="1"/>
  <c r="AL50" i="1"/>
  <c r="AL61" i="1" s="1"/>
  <c r="AM72" i="2"/>
  <c r="AQ77" i="3"/>
  <c r="AQ88" i="3" s="1"/>
  <c r="AQ23" i="3"/>
  <c r="AM118" i="1"/>
  <c r="AM107" i="1"/>
  <c r="AM96" i="1"/>
  <c r="AK60" i="1"/>
  <c r="AK55" i="1"/>
  <c r="AN9" i="2"/>
  <c r="AM9" i="1" s="1"/>
  <c r="AM44" i="11" s="1"/>
  <c r="AM7" i="1"/>
  <c r="AN10" i="2"/>
  <c r="AM10" i="1" s="1"/>
  <c r="AM58" i="11" s="1"/>
  <c r="AM34" i="2"/>
  <c r="AV120" i="1"/>
  <c r="AV98" i="1"/>
  <c r="AV109" i="1"/>
  <c r="AQ53" i="1"/>
  <c r="AQ64" i="1" s="1"/>
  <c r="AR75" i="2"/>
  <c r="AJ110" i="1"/>
  <c r="T40" i="7" s="1"/>
  <c r="S40" i="7"/>
  <c r="AJ121" i="1"/>
  <c r="U40" i="7" s="1"/>
  <c r="AJ99" i="1"/>
  <c r="R40" i="7" s="1"/>
  <c r="AM51" i="1"/>
  <c r="AM62" i="1" s="1"/>
  <c r="AN73" i="2"/>
  <c r="AX76" i="2"/>
  <c r="AW54" i="1"/>
  <c r="AW65" i="1" s="1"/>
  <c r="AN52" i="1"/>
  <c r="AN63" i="1" s="1"/>
  <c r="AO74" i="2"/>
  <c r="AL106" i="1"/>
  <c r="AL95" i="1"/>
  <c r="AL117" i="1"/>
  <c r="AK116" i="1"/>
  <c r="AK94" i="1"/>
  <c r="AK105" i="1"/>
  <c r="AR13" i="3"/>
  <c r="AR15" i="3" s="1"/>
  <c r="AR34" i="3" s="1"/>
  <c r="AS7" i="3"/>
  <c r="AS10" i="3" s="1"/>
  <c r="AK71" i="1"/>
  <c r="AK82" i="1" s="1"/>
  <c r="AL77" i="2"/>
  <c r="AL23" i="2"/>
  <c r="AP119" i="1"/>
  <c r="AP108" i="1"/>
  <c r="AP97" i="1"/>
  <c r="BY48" i="2"/>
  <c r="BZ33" i="2"/>
  <c r="BX33" i="1"/>
  <c r="BX70" i="2"/>
  <c r="BW48" i="1"/>
  <c r="BW59" i="1" s="1"/>
  <c r="BV70" i="1"/>
  <c r="BV81" i="1" s="1"/>
  <c r="BR114" i="1" l="1"/>
  <c r="BR92" i="1"/>
  <c r="BR103" i="1"/>
  <c r="BT103" i="2"/>
  <c r="BS22" i="1"/>
  <c r="BT114" i="2"/>
  <c r="BV92" i="2"/>
  <c r="BU22" i="2"/>
  <c r="AY39" i="2"/>
  <c r="BD39" i="3"/>
  <c r="BD54" i="3" s="1"/>
  <c r="BD76" i="3" s="1"/>
  <c r="BD28" i="3" s="1"/>
  <c r="BD109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6" i="1"/>
  <c r="AW87" i="1" s="1"/>
  <c r="AL14" i="1"/>
  <c r="H45" i="7" s="1"/>
  <c r="E45" i="7"/>
  <c r="AM24" i="2"/>
  <c r="AL72" i="1"/>
  <c r="AL83" i="1" s="1"/>
  <c r="AL104" i="2"/>
  <c r="AL29" i="2"/>
  <c r="AL115" i="2"/>
  <c r="AK23" i="1"/>
  <c r="AS35" i="3"/>
  <c r="AS50" i="3" s="1"/>
  <c r="AS72" i="3" s="1"/>
  <c r="AS24" i="3" s="1"/>
  <c r="AS105" i="3" s="1"/>
  <c r="AR49" i="3"/>
  <c r="AR40" i="3"/>
  <c r="AT36" i="3"/>
  <c r="AT51" i="3" s="1"/>
  <c r="AT73" i="3" s="1"/>
  <c r="AT25" i="3" s="1"/>
  <c r="AT106" i="3" s="1"/>
  <c r="AU37" i="3"/>
  <c r="AU52" i="3" s="1"/>
  <c r="AU74" i="3" s="1"/>
  <c r="AU26" i="3" s="1"/>
  <c r="AU107" i="3" s="1"/>
  <c r="AO26" i="2"/>
  <c r="AN74" i="1"/>
  <c r="AN85" i="1" s="1"/>
  <c r="AN25" i="2"/>
  <c r="AM73" i="1"/>
  <c r="AM84" i="1" s="1"/>
  <c r="AS38" i="3"/>
  <c r="AP37" i="2"/>
  <c r="AS38" i="2"/>
  <c r="AL34" i="1"/>
  <c r="AN35" i="2"/>
  <c r="AO36" i="2"/>
  <c r="AM49" i="2"/>
  <c r="AM40" i="2"/>
  <c r="AK66" i="1"/>
  <c r="O41" i="7" s="1"/>
  <c r="N41" i="7"/>
  <c r="AK77" i="1"/>
  <c r="AL88" i="2"/>
  <c r="AN11" i="2"/>
  <c r="AM11" i="1"/>
  <c r="AM22" i="11" s="1"/>
  <c r="AQ29" i="3"/>
  <c r="AQ99" i="3" s="1"/>
  <c r="AQ104" i="3"/>
  <c r="AK44" i="1"/>
  <c r="K41" i="7" s="1"/>
  <c r="J41" i="7"/>
  <c r="AR27" i="2"/>
  <c r="AQ75" i="1"/>
  <c r="AQ86" i="1" s="1"/>
  <c r="E7" i="9"/>
  <c r="G13" i="8" s="1"/>
  <c r="X5" i="7"/>
  <c r="BW70" i="1"/>
  <c r="BW81" i="1" s="1"/>
  <c r="BY70" i="2"/>
  <c r="BX48" i="1"/>
  <c r="BX59" i="1" s="1"/>
  <c r="BZ48" i="2"/>
  <c r="CA33" i="2"/>
  <c r="BY33" i="1"/>
  <c r="BW92" i="2" l="1"/>
  <c r="BV22" i="2"/>
  <c r="BT22" i="1"/>
  <c r="BU114" i="2"/>
  <c r="BU103" i="2"/>
  <c r="BS103" i="1"/>
  <c r="BS92" i="1"/>
  <c r="BS114" i="1"/>
  <c r="G14" i="8"/>
  <c r="G4" i="8"/>
  <c r="E5" i="9"/>
  <c r="G10" i="8" s="1"/>
  <c r="AM43" i="11"/>
  <c r="AM41" i="11"/>
  <c r="AM40" i="11"/>
  <c r="L46" i="7"/>
  <c r="AM55" i="2"/>
  <c r="AM66" i="2" s="1"/>
  <c r="AM71" i="2"/>
  <c r="AL49" i="1"/>
  <c r="AR38" i="1"/>
  <c r="AS53" i="2"/>
  <c r="AO7" i="2"/>
  <c r="AN13" i="2"/>
  <c r="AN36" i="1"/>
  <c r="AO51" i="2"/>
  <c r="AO37" i="1"/>
  <c r="AP52" i="2"/>
  <c r="AS42" i="3"/>
  <c r="AR43" i="3"/>
  <c r="AK93" i="1"/>
  <c r="AK104" i="1"/>
  <c r="AK115" i="1"/>
  <c r="AK29" i="1"/>
  <c r="J42" i="7"/>
  <c r="J5" i="7" s="1"/>
  <c r="K42" i="7"/>
  <c r="K5" i="7" s="1"/>
  <c r="AN106" i="2"/>
  <c r="AM25" i="1"/>
  <c r="AN117" i="2"/>
  <c r="AN42" i="2"/>
  <c r="AM42" i="1" s="1"/>
  <c r="C46" i="7" s="1"/>
  <c r="AM43" i="2"/>
  <c r="AM35" i="1"/>
  <c r="AN50" i="2"/>
  <c r="AS9" i="3"/>
  <c r="AS11" i="3" s="1"/>
  <c r="AS53" i="3"/>
  <c r="AS75" i="3" s="1"/>
  <c r="AS27" i="3" s="1"/>
  <c r="AS108" i="3" s="1"/>
  <c r="AN26" i="1"/>
  <c r="AO107" i="2"/>
  <c r="AO118" i="2"/>
  <c r="AR108" i="2"/>
  <c r="AQ27" i="1"/>
  <c r="AR119" i="2"/>
  <c r="AQ110" i="3"/>
  <c r="Q41" i="7"/>
  <c r="AK88" i="1"/>
  <c r="P41" i="7" s="1"/>
  <c r="AY54" i="2"/>
  <c r="AX39" i="1"/>
  <c r="I45" i="7"/>
  <c r="AL40" i="1"/>
  <c r="AR55" i="3"/>
  <c r="AR66" i="3" s="1"/>
  <c r="AR71" i="3"/>
  <c r="AL110" i="2"/>
  <c r="AL99" i="2"/>
  <c r="AL121" i="2"/>
  <c r="AM105" i="2"/>
  <c r="AM116" i="2"/>
  <c r="AL24" i="1"/>
  <c r="AX109" i="2"/>
  <c r="AX120" i="2"/>
  <c r="AW28" i="1"/>
  <c r="CA48" i="2"/>
  <c r="CB33" i="2"/>
  <c r="BZ33" i="1"/>
  <c r="BZ70" i="2"/>
  <c r="BY48" i="1"/>
  <c r="BY59" i="1" s="1"/>
  <c r="BX70" i="1"/>
  <c r="BX81" i="1" s="1"/>
  <c r="BT92" i="1" l="1"/>
  <c r="BT114" i="1"/>
  <c r="BT103" i="1"/>
  <c r="BU22" i="1"/>
  <c r="BV114" i="2"/>
  <c r="BV103" i="2"/>
  <c r="BX92" i="2"/>
  <c r="BW22" i="2"/>
  <c r="AN15" i="2"/>
  <c r="AN34" i="2" s="1"/>
  <c r="AM13" i="1"/>
  <c r="AL116" i="1"/>
  <c r="AL105" i="1"/>
  <c r="AL94" i="1"/>
  <c r="AL43" i="1"/>
  <c r="M45" i="7"/>
  <c r="AN72" i="2"/>
  <c r="AM50" i="1"/>
  <c r="AM61" i="1" s="1"/>
  <c r="AO9" i="2"/>
  <c r="AO10" i="2"/>
  <c r="AN10" i="1" s="1"/>
  <c r="AN58" i="11" s="1"/>
  <c r="AN7" i="1"/>
  <c r="AM77" i="2"/>
  <c r="AM23" i="2"/>
  <c r="AL71" i="1"/>
  <c r="AL82" i="1" s="1"/>
  <c r="F33" i="9"/>
  <c r="AW98" i="1"/>
  <c r="AW109" i="1"/>
  <c r="AW120" i="1"/>
  <c r="AQ108" i="1"/>
  <c r="AQ97" i="1"/>
  <c r="AQ119" i="1"/>
  <c r="AN118" i="1"/>
  <c r="AN107" i="1"/>
  <c r="AN96" i="1"/>
  <c r="AM117" i="1"/>
  <c r="AM106" i="1"/>
  <c r="AM95" i="1"/>
  <c r="AK121" i="1"/>
  <c r="U41" i="7" s="1"/>
  <c r="S41" i="7"/>
  <c r="AK110" i="1"/>
  <c r="T41" i="7" s="1"/>
  <c r="AK99" i="1"/>
  <c r="R41" i="7" s="1"/>
  <c r="AO73" i="2"/>
  <c r="AN51" i="1"/>
  <c r="AN62" i="1" s="1"/>
  <c r="AS75" i="2"/>
  <c r="AR53" i="1"/>
  <c r="AR64" i="1" s="1"/>
  <c r="AR77" i="3"/>
  <c r="AR88" i="3" s="1"/>
  <c r="AR23" i="3"/>
  <c r="AX54" i="1"/>
  <c r="AX65" i="1" s="1"/>
  <c r="AY76" i="2"/>
  <c r="AS13" i="3"/>
  <c r="AS15" i="3" s="1"/>
  <c r="AS34" i="3" s="1"/>
  <c r="AT7" i="3"/>
  <c r="AT10" i="3" s="1"/>
  <c r="AP74" i="2"/>
  <c r="AO52" i="1"/>
  <c r="AO63" i="1" s="1"/>
  <c r="AM15" i="1"/>
  <c r="AL60" i="1"/>
  <c r="AL55" i="1"/>
  <c r="CB48" i="2"/>
  <c r="CC33" i="2"/>
  <c r="CA33" i="1"/>
  <c r="CA70" i="2"/>
  <c r="BZ48" i="1"/>
  <c r="BZ59" i="1" s="1"/>
  <c r="BY70" i="1"/>
  <c r="BY81" i="1" s="1"/>
  <c r="BW103" i="2" l="1"/>
  <c r="BV22" i="1"/>
  <c r="BW114" i="2"/>
  <c r="H34" i="9"/>
  <c r="BU103" i="1"/>
  <c r="BU92" i="1"/>
  <c r="BU114" i="1"/>
  <c r="BY92" i="2"/>
  <c r="BX22" i="2"/>
  <c r="AZ39" i="2"/>
  <c r="BE39" i="3"/>
  <c r="BE54" i="3" s="1"/>
  <c r="BE76" i="3" s="1"/>
  <c r="BE28" i="3" s="1"/>
  <c r="BE109" i="3" s="1"/>
  <c r="AN54" i="11"/>
  <c r="AN53" i="11"/>
  <c r="AN56" i="11"/>
  <c r="AN57" i="11"/>
  <c r="AN55" i="11"/>
  <c r="AN38" i="11"/>
  <c r="F46" i="7"/>
  <c r="AM12" i="1"/>
  <c r="G46" i="7" s="1"/>
  <c r="AO35" i="2"/>
  <c r="AP36" i="2"/>
  <c r="AQ37" i="2"/>
  <c r="AT38" i="3"/>
  <c r="AT38" i="2"/>
  <c r="AN40" i="2"/>
  <c r="AN49" i="2"/>
  <c r="AM34" i="1"/>
  <c r="AR29" i="3"/>
  <c r="AR99" i="3" s="1"/>
  <c r="AR104" i="3"/>
  <c r="AL44" i="1"/>
  <c r="K45" i="7" s="1"/>
  <c r="J45" i="7"/>
  <c r="AM14" i="1"/>
  <c r="H46" i="7" s="1"/>
  <c r="E46" i="7"/>
  <c r="AS49" i="3"/>
  <c r="AS40" i="3"/>
  <c r="AV37" i="3"/>
  <c r="AV52" i="3" s="1"/>
  <c r="AV74" i="3" s="1"/>
  <c r="AV26" i="3" s="1"/>
  <c r="AV107" i="3" s="1"/>
  <c r="AU36" i="3"/>
  <c r="AU51" i="3" s="1"/>
  <c r="AU73" i="3" s="1"/>
  <c r="AU25" i="3" s="1"/>
  <c r="AU106" i="3" s="1"/>
  <c r="AT35" i="3"/>
  <c r="AT50" i="3" s="1"/>
  <c r="AT72" i="3" s="1"/>
  <c r="AT24" i="3" s="1"/>
  <c r="AT105" i="3" s="1"/>
  <c r="AO25" i="2"/>
  <c r="AN73" i="1"/>
  <c r="AN84" i="1" s="1"/>
  <c r="AM88" i="2"/>
  <c r="AL77" i="1"/>
  <c r="AM29" i="2"/>
  <c r="AM115" i="2"/>
  <c r="AL23" i="1"/>
  <c r="AM104" i="2"/>
  <c r="AL66" i="1"/>
  <c r="O45" i="7" s="1"/>
  <c r="N45" i="7"/>
  <c r="AY28" i="2"/>
  <c r="AX76" i="1"/>
  <c r="AX87" i="1" s="1"/>
  <c r="AN24" i="2"/>
  <c r="AM72" i="1"/>
  <c r="AM83" i="1" s="1"/>
  <c r="AN9" i="1"/>
  <c r="AO11" i="2"/>
  <c r="AO74" i="1"/>
  <c r="AO85" i="1" s="1"/>
  <c r="AP26" i="2"/>
  <c r="AS27" i="2"/>
  <c r="AR75" i="1"/>
  <c r="AR86" i="1" s="1"/>
  <c r="BZ70" i="1"/>
  <c r="BZ81" i="1" s="1"/>
  <c r="CC48" i="2"/>
  <c r="CD33" i="2"/>
  <c r="CB33" i="1"/>
  <c r="CB70" i="2"/>
  <c r="CA48" i="1"/>
  <c r="CA59" i="1" s="1"/>
  <c r="BZ92" i="2" l="1"/>
  <c r="BY22" i="2"/>
  <c r="BV114" i="1"/>
  <c r="BV103" i="1"/>
  <c r="BV92" i="1"/>
  <c r="BW22" i="1"/>
  <c r="BX103" i="2"/>
  <c r="BX114" i="2"/>
  <c r="AN11" i="1"/>
  <c r="AN22" i="11" s="1"/>
  <c r="AN44" i="11"/>
  <c r="AO26" i="1"/>
  <c r="AP118" i="2"/>
  <c r="AP107" i="2"/>
  <c r="AY109" i="2"/>
  <c r="AX28" i="1"/>
  <c r="AY120" i="2"/>
  <c r="AL29" i="1"/>
  <c r="AL104" i="1"/>
  <c r="AL93" i="1"/>
  <c r="AL115" i="1"/>
  <c r="AS55" i="3"/>
  <c r="AS66" i="3" s="1"/>
  <c r="AS71" i="3"/>
  <c r="AT9" i="3"/>
  <c r="AT11" i="3" s="1"/>
  <c r="AT53" i="3"/>
  <c r="AT75" i="3" s="1"/>
  <c r="AT27" i="3" s="1"/>
  <c r="AT108" i="3" s="1"/>
  <c r="AO42" i="2"/>
  <c r="AN42" i="1" s="1"/>
  <c r="C47" i="7" s="1"/>
  <c r="AN43" i="2"/>
  <c r="AQ52" i="2"/>
  <c r="AP37" i="1"/>
  <c r="AN105" i="2"/>
  <c r="AM24" i="1"/>
  <c r="AN116" i="2"/>
  <c r="AM99" i="2"/>
  <c r="AM110" i="2"/>
  <c r="AM121" i="2"/>
  <c r="AN25" i="1"/>
  <c r="AO106" i="2"/>
  <c r="AO117" i="2"/>
  <c r="AT42" i="3"/>
  <c r="AS43" i="3"/>
  <c r="AR110" i="3"/>
  <c r="AZ54" i="2"/>
  <c r="AY39" i="1"/>
  <c r="AP51" i="2"/>
  <c r="AO36" i="1"/>
  <c r="AM49" i="1"/>
  <c r="AN55" i="2"/>
  <c r="AN66" i="2" s="1"/>
  <c r="AN71" i="2"/>
  <c r="AS108" i="2"/>
  <c r="AS119" i="2"/>
  <c r="AR27" i="1"/>
  <c r="AO13" i="2"/>
  <c r="AP7" i="2"/>
  <c r="AL88" i="1"/>
  <c r="P45" i="7" s="1"/>
  <c r="Q45" i="7"/>
  <c r="AM40" i="1"/>
  <c r="I46" i="7"/>
  <c r="AT53" i="2"/>
  <c r="AS38" i="1"/>
  <c r="AO50" i="2"/>
  <c r="AN35" i="1"/>
  <c r="CC70" i="2"/>
  <c r="CB48" i="1"/>
  <c r="CB59" i="1" s="1"/>
  <c r="CA70" i="1"/>
  <c r="CA81" i="1" s="1"/>
  <c r="CD48" i="2"/>
  <c r="CE33" i="2"/>
  <c r="CC33" i="1"/>
  <c r="BW114" i="1" l="1"/>
  <c r="BW103" i="1"/>
  <c r="BW92" i="1"/>
  <c r="BY103" i="2"/>
  <c r="BY114" i="2"/>
  <c r="BX22" i="1"/>
  <c r="CA92" i="2"/>
  <c r="BZ22" i="2"/>
  <c r="L47" i="7"/>
  <c r="AN41" i="11"/>
  <c r="AN40" i="11"/>
  <c r="AN43" i="11"/>
  <c r="AN42" i="11"/>
  <c r="AO15" i="2"/>
  <c r="AO34" i="2" s="1"/>
  <c r="AN13" i="1"/>
  <c r="AO72" i="2"/>
  <c r="AN50" i="1"/>
  <c r="AN61" i="1" s="1"/>
  <c r="AM43" i="1"/>
  <c r="M46" i="7"/>
  <c r="AN77" i="2"/>
  <c r="AM71" i="1"/>
  <c r="AM82" i="1" s="1"/>
  <c r="AN23" i="2"/>
  <c r="AR119" i="1"/>
  <c r="AR97" i="1"/>
  <c r="AR108" i="1"/>
  <c r="AN95" i="1"/>
  <c r="AN106" i="1"/>
  <c r="AN117" i="1"/>
  <c r="AP52" i="1"/>
  <c r="AP63" i="1" s="1"/>
  <c r="AQ74" i="2"/>
  <c r="AU7" i="3"/>
  <c r="AU10" i="3" s="1"/>
  <c r="AT13" i="3"/>
  <c r="AT15" i="3" s="1"/>
  <c r="AT34" i="3" s="1"/>
  <c r="AX120" i="1"/>
  <c r="AX109" i="1"/>
  <c r="AX98" i="1"/>
  <c r="AO107" i="1"/>
  <c r="AO96" i="1"/>
  <c r="AO118" i="1"/>
  <c r="AT75" i="2"/>
  <c r="AS53" i="1"/>
  <c r="AS64" i="1" s="1"/>
  <c r="AM60" i="1"/>
  <c r="AM55" i="1"/>
  <c r="AZ76" i="2"/>
  <c r="AY54" i="1"/>
  <c r="AY65" i="1" s="1"/>
  <c r="AM105" i="1"/>
  <c r="AM94" i="1"/>
  <c r="AM116" i="1"/>
  <c r="AS77" i="3"/>
  <c r="AS88" i="3" s="1"/>
  <c r="AS23" i="3"/>
  <c r="AN15" i="1"/>
  <c r="AO51" i="1"/>
  <c r="AO62" i="1" s="1"/>
  <c r="AP73" i="2"/>
  <c r="AP9" i="2"/>
  <c r="AO7" i="1"/>
  <c r="AP10" i="2"/>
  <c r="AO10" i="1" s="1"/>
  <c r="AO58" i="11" s="1"/>
  <c r="AL99" i="1"/>
  <c r="R45" i="7" s="1"/>
  <c r="AL110" i="1"/>
  <c r="T45" i="7" s="1"/>
  <c r="S45" i="7"/>
  <c r="AL121" i="1"/>
  <c r="U45" i="7" s="1"/>
  <c r="CE48" i="2"/>
  <c r="CF33" i="2"/>
  <c r="CD33" i="1"/>
  <c r="CD70" i="2"/>
  <c r="CC48" i="1"/>
  <c r="CC59" i="1" s="1"/>
  <c r="CB70" i="1"/>
  <c r="CB81" i="1" s="1"/>
  <c r="CB92" i="2" l="1"/>
  <c r="CA22" i="2"/>
  <c r="BZ103" i="2"/>
  <c r="BY22" i="1"/>
  <c r="BZ114" i="2"/>
  <c r="BX103" i="1"/>
  <c r="BX114" i="1"/>
  <c r="BX92" i="1"/>
  <c r="BA39" i="2"/>
  <c r="BF39" i="3"/>
  <c r="AO54" i="11"/>
  <c r="AO57" i="11"/>
  <c r="AO53" i="11"/>
  <c r="AO56" i="11"/>
  <c r="AO55" i="11"/>
  <c r="AO38" i="11"/>
  <c r="F47" i="7"/>
  <c r="AN12" i="1"/>
  <c r="G47" i="7" s="1"/>
  <c r="AY76" i="1"/>
  <c r="AY87" i="1" s="1"/>
  <c r="AZ28" i="2"/>
  <c r="AT27" i="2"/>
  <c r="AS75" i="1"/>
  <c r="AS86" i="1" s="1"/>
  <c r="AO9" i="1"/>
  <c r="AP11" i="2"/>
  <c r="E47" i="7"/>
  <c r="AN14" i="1"/>
  <c r="H47" i="7" s="1"/>
  <c r="N46" i="7"/>
  <c r="AM66" i="1"/>
  <c r="O46" i="7" s="1"/>
  <c r="AQ26" i="2"/>
  <c r="AP74" i="1"/>
  <c r="AP85" i="1" s="1"/>
  <c r="AM23" i="1"/>
  <c r="AN29" i="2"/>
  <c r="AN115" i="2"/>
  <c r="AN104" i="2"/>
  <c r="J46" i="7"/>
  <c r="AM44" i="1"/>
  <c r="K46" i="7" s="1"/>
  <c r="AO73" i="1"/>
  <c r="AO84" i="1" s="1"/>
  <c r="AP25" i="2"/>
  <c r="AS104" i="3"/>
  <c r="AS29" i="3"/>
  <c r="AS99" i="3" s="1"/>
  <c r="AU38" i="3"/>
  <c r="AQ36" i="2"/>
  <c r="AN34" i="1"/>
  <c r="AO49" i="2"/>
  <c r="AP35" i="2"/>
  <c r="AU38" i="2"/>
  <c r="AO40" i="2"/>
  <c r="AP42" i="2" s="1"/>
  <c r="AO42" i="1" s="1"/>
  <c r="C48" i="7" s="1"/>
  <c r="AR37" i="2"/>
  <c r="AV36" i="3"/>
  <c r="AV51" i="3" s="1"/>
  <c r="AV73" i="3" s="1"/>
  <c r="AV25" i="3" s="1"/>
  <c r="AV106" i="3" s="1"/>
  <c r="AU35" i="3"/>
  <c r="AU50" i="3" s="1"/>
  <c r="AU72" i="3" s="1"/>
  <c r="AU24" i="3" s="1"/>
  <c r="AU105" i="3" s="1"/>
  <c r="AT40" i="3"/>
  <c r="AW37" i="3"/>
  <c r="AW52" i="3" s="1"/>
  <c r="AW74" i="3" s="1"/>
  <c r="AW26" i="3" s="1"/>
  <c r="AW107" i="3" s="1"/>
  <c r="AT49" i="3"/>
  <c r="BF54" i="3"/>
  <c r="BF76" i="3" s="1"/>
  <c r="BF28" i="3" s="1"/>
  <c r="BF109" i="3" s="1"/>
  <c r="AM77" i="1"/>
  <c r="AN88" i="2"/>
  <c r="AO24" i="2"/>
  <c r="AN72" i="1"/>
  <c r="AN83" i="1" s="1"/>
  <c r="CC70" i="1"/>
  <c r="CC81" i="1" s="1"/>
  <c r="CE70" i="2"/>
  <c r="CD48" i="1"/>
  <c r="CD59" i="1" s="1"/>
  <c r="CF48" i="2"/>
  <c r="CG33" i="2"/>
  <c r="CE33" i="1"/>
  <c r="BY114" i="1" l="1"/>
  <c r="BY103" i="1"/>
  <c r="BY92" i="1"/>
  <c r="CA114" i="2"/>
  <c r="CA103" i="2"/>
  <c r="BZ22" i="1"/>
  <c r="CC92" i="2"/>
  <c r="CB22" i="2"/>
  <c r="AO11" i="1"/>
  <c r="AO22" i="11" s="1"/>
  <c r="AO44" i="11"/>
  <c r="AO40" i="11" s="1"/>
  <c r="AO55" i="2"/>
  <c r="AO66" i="2" s="1"/>
  <c r="AO71" i="2"/>
  <c r="AN49" i="1"/>
  <c r="AS110" i="3"/>
  <c r="AN99" i="2"/>
  <c r="AN110" i="2"/>
  <c r="AN121" i="2"/>
  <c r="AQ7" i="2"/>
  <c r="AP13" i="2"/>
  <c r="AT119" i="2"/>
  <c r="AT108" i="2"/>
  <c r="AS27" i="1"/>
  <c r="AN24" i="1"/>
  <c r="AO105" i="2"/>
  <c r="AO116" i="2"/>
  <c r="AT55" i="3"/>
  <c r="AT66" i="3" s="1"/>
  <c r="AT71" i="3"/>
  <c r="AZ39" i="1"/>
  <c r="BA54" i="2"/>
  <c r="I47" i="7"/>
  <c r="AN40" i="1"/>
  <c r="AM29" i="1"/>
  <c r="AM115" i="1"/>
  <c r="AM93" i="1"/>
  <c r="AM104" i="1"/>
  <c r="AZ120" i="2"/>
  <c r="AY28" i="1"/>
  <c r="AZ109" i="2"/>
  <c r="AU53" i="2"/>
  <c r="AT38" i="1"/>
  <c r="AQ51" i="2"/>
  <c r="AP36" i="1"/>
  <c r="AO25" i="1"/>
  <c r="AP117" i="2"/>
  <c r="AP106" i="2"/>
  <c r="Q46" i="7"/>
  <c r="AM88" i="1"/>
  <c r="P46" i="7" s="1"/>
  <c r="AU42" i="3"/>
  <c r="AT43" i="3"/>
  <c r="AR52" i="2"/>
  <c r="AQ37" i="1"/>
  <c r="AO35" i="1"/>
  <c r="AP50" i="2"/>
  <c r="AU9" i="3"/>
  <c r="AU11" i="3" s="1"/>
  <c r="AU53" i="3"/>
  <c r="AU75" i="3" s="1"/>
  <c r="AU27" i="3" s="1"/>
  <c r="AU108" i="3" s="1"/>
  <c r="AQ107" i="2"/>
  <c r="AP26" i="1"/>
  <c r="AQ118" i="2"/>
  <c r="AO43" i="2"/>
  <c r="CG48" i="2"/>
  <c r="CH33" i="2"/>
  <c r="CF33" i="1"/>
  <c r="CF70" i="2"/>
  <c r="CE48" i="1"/>
  <c r="CE59" i="1" s="1"/>
  <c r="CD70" i="1"/>
  <c r="CD81" i="1" s="1"/>
  <c r="CA22" i="1" l="1"/>
  <c r="CB103" i="2"/>
  <c r="CB114" i="2"/>
  <c r="CD92" i="2"/>
  <c r="CC22" i="2"/>
  <c r="BZ103" i="1"/>
  <c r="BZ114" i="1"/>
  <c r="BZ92" i="1"/>
  <c r="L48" i="7"/>
  <c r="AO43" i="11"/>
  <c r="AO42" i="11"/>
  <c r="AO41" i="11"/>
  <c r="AP15" i="2"/>
  <c r="AP34" i="2" s="1"/>
  <c r="AO13" i="1"/>
  <c r="AU75" i="2"/>
  <c r="AT53" i="1"/>
  <c r="AT64" i="1" s="1"/>
  <c r="AZ54" i="1"/>
  <c r="AZ65" i="1" s="1"/>
  <c r="BA76" i="2"/>
  <c r="AV7" i="3"/>
  <c r="AV10" i="3" s="1"/>
  <c r="AU13" i="3"/>
  <c r="AU15" i="3" s="1"/>
  <c r="AU34" i="3" s="1"/>
  <c r="AQ52" i="1"/>
  <c r="AQ63" i="1" s="1"/>
  <c r="AR74" i="2"/>
  <c r="AM110" i="1"/>
  <c r="T46" i="7" s="1"/>
  <c r="AM121" i="1"/>
  <c r="U46" i="7" s="1"/>
  <c r="AM99" i="1"/>
  <c r="R46" i="7" s="1"/>
  <c r="S46" i="7"/>
  <c r="AN55" i="1"/>
  <c r="AN60" i="1"/>
  <c r="AY98" i="1"/>
  <c r="AY109" i="1"/>
  <c r="AY120" i="1"/>
  <c r="AP107" i="1"/>
  <c r="AP118" i="1"/>
  <c r="AP96" i="1"/>
  <c r="AP72" i="2"/>
  <c r="AO50" i="1"/>
  <c r="AO61" i="1" s="1"/>
  <c r="AQ73" i="2"/>
  <c r="AP51" i="1"/>
  <c r="AP62" i="1" s="1"/>
  <c r="M47" i="7"/>
  <c r="AN43" i="1"/>
  <c r="AT77" i="3"/>
  <c r="AT88" i="3" s="1"/>
  <c r="AT23" i="3"/>
  <c r="AN116" i="1"/>
  <c r="AN105" i="1"/>
  <c r="AN94" i="1"/>
  <c r="AN71" i="1"/>
  <c r="AN82" i="1" s="1"/>
  <c r="AO77" i="2"/>
  <c r="AO23" i="2"/>
  <c r="AO106" i="1"/>
  <c r="AO95" i="1"/>
  <c r="AO117" i="1"/>
  <c r="AS119" i="1"/>
  <c r="AS108" i="1"/>
  <c r="AS97" i="1"/>
  <c r="AQ9" i="2"/>
  <c r="AQ10" i="2"/>
  <c r="AP10" i="1" s="1"/>
  <c r="AP58" i="11" s="1"/>
  <c r="AP7" i="1"/>
  <c r="CE70" i="1"/>
  <c r="CE81" i="1" s="1"/>
  <c r="CG70" i="2"/>
  <c r="CF48" i="1"/>
  <c r="CF59" i="1" s="1"/>
  <c r="CH48" i="2"/>
  <c r="CG33" i="1"/>
  <c r="CE92" i="2" l="1"/>
  <c r="CD22" i="2"/>
  <c r="CC103" i="2"/>
  <c r="CB22" i="1"/>
  <c r="CC114" i="2"/>
  <c r="CA103" i="1"/>
  <c r="CA92" i="1"/>
  <c r="CA114" i="1"/>
  <c r="BB39" i="2"/>
  <c r="BG39" i="3"/>
  <c r="BG54" i="3" s="1"/>
  <c r="BG76" i="3" s="1"/>
  <c r="BG28" i="3" s="1"/>
  <c r="BG109" i="3" s="1"/>
  <c r="AP54" i="11"/>
  <c r="AP57" i="11"/>
  <c r="AP53" i="11"/>
  <c r="AP56" i="11"/>
  <c r="AP55" i="11"/>
  <c r="AO15" i="1"/>
  <c r="F48" i="7"/>
  <c r="AO12" i="1"/>
  <c r="G48" i="7" s="1"/>
  <c r="AO115" i="2"/>
  <c r="AO29" i="2"/>
  <c r="AN23" i="1"/>
  <c r="AO104" i="2"/>
  <c r="AT29" i="3"/>
  <c r="AT99" i="3" s="1"/>
  <c r="AT104" i="3"/>
  <c r="AR26" i="2"/>
  <c r="AQ74" i="1"/>
  <c r="AQ85" i="1" s="1"/>
  <c r="BA28" i="2"/>
  <c r="AZ76" i="1"/>
  <c r="AZ87" i="1" s="1"/>
  <c r="AP9" i="1"/>
  <c r="AQ11" i="2"/>
  <c r="AO88" i="2"/>
  <c r="AN77" i="1"/>
  <c r="AP73" i="1"/>
  <c r="AP84" i="1" s="1"/>
  <c r="AQ25" i="2"/>
  <c r="AN44" i="1"/>
  <c r="K47" i="7" s="1"/>
  <c r="J47" i="7"/>
  <c r="AV35" i="3"/>
  <c r="AV50" i="3" s="1"/>
  <c r="AV72" i="3" s="1"/>
  <c r="AV24" i="3" s="1"/>
  <c r="AV105" i="3" s="1"/>
  <c r="AU49" i="3"/>
  <c r="AU40" i="3"/>
  <c r="AX37" i="3"/>
  <c r="AX52" i="3" s="1"/>
  <c r="AX74" i="3" s="1"/>
  <c r="AX26" i="3" s="1"/>
  <c r="AX107" i="3" s="1"/>
  <c r="AW36" i="3"/>
  <c r="AW51" i="3" s="1"/>
  <c r="AW73" i="3" s="1"/>
  <c r="AW25" i="3" s="1"/>
  <c r="AW106" i="3" s="1"/>
  <c r="AP40" i="2"/>
  <c r="AQ42" i="2" s="1"/>
  <c r="AP42" i="1" s="1"/>
  <c r="C49" i="7" s="1"/>
  <c r="AR36" i="2"/>
  <c r="AP49" i="2"/>
  <c r="AO34" i="1"/>
  <c r="AV38" i="2"/>
  <c r="AS37" i="2"/>
  <c r="AV38" i="3"/>
  <c r="AQ35" i="2"/>
  <c r="AO72" i="1"/>
  <c r="AO83" i="1" s="1"/>
  <c r="AP24" i="2"/>
  <c r="AN66" i="1"/>
  <c r="O47" i="7" s="1"/>
  <c r="N47" i="7"/>
  <c r="AT75" i="1"/>
  <c r="AT86" i="1" s="1"/>
  <c r="AU27" i="2"/>
  <c r="CI48" i="2"/>
  <c r="CJ33" i="2"/>
  <c r="CH33" i="1"/>
  <c r="CF70" i="1"/>
  <c r="CF81" i="1" s="1"/>
  <c r="CH70" i="2"/>
  <c r="CG48" i="1"/>
  <c r="CG59" i="1" s="1"/>
  <c r="CB114" i="1" l="1"/>
  <c r="CB92" i="1"/>
  <c r="CB103" i="1"/>
  <c r="CD114" i="2"/>
  <c r="CD103" i="2"/>
  <c r="CC22" i="1"/>
  <c r="CF92" i="2"/>
  <c r="CE22" i="2"/>
  <c r="AP11" i="1"/>
  <c r="AP22" i="11" s="1"/>
  <c r="AP44" i="11"/>
  <c r="E48" i="7"/>
  <c r="AP38" i="11"/>
  <c r="AO14" i="1"/>
  <c r="H48" i="7" s="1"/>
  <c r="AR37" i="1"/>
  <c r="AS52" i="2"/>
  <c r="AO99" i="2"/>
  <c r="AO110" i="2"/>
  <c r="AO121" i="2"/>
  <c r="AU108" i="2"/>
  <c r="AU119" i="2"/>
  <c r="AT27" i="1"/>
  <c r="AO24" i="1"/>
  <c r="AP116" i="2"/>
  <c r="AP105" i="2"/>
  <c r="BA39" i="1"/>
  <c r="BB54" i="2"/>
  <c r="AU38" i="1"/>
  <c r="AV53" i="2"/>
  <c r="AZ28" i="1"/>
  <c r="BA109" i="2"/>
  <c r="BA120" i="2"/>
  <c r="AT110" i="3"/>
  <c r="AR51" i="2"/>
  <c r="AQ36" i="1"/>
  <c r="AN88" i="1"/>
  <c r="P47" i="7" s="1"/>
  <c r="Q47" i="7"/>
  <c r="AP35" i="1"/>
  <c r="AQ50" i="2"/>
  <c r="AO40" i="1"/>
  <c r="I48" i="7"/>
  <c r="AU71" i="3"/>
  <c r="AU55" i="3"/>
  <c r="AU66" i="3" s="1"/>
  <c r="AQ106" i="2"/>
  <c r="AP25" i="1"/>
  <c r="AQ117" i="2"/>
  <c r="AR7" i="2"/>
  <c r="AQ13" i="2"/>
  <c r="AV42" i="3"/>
  <c r="AU43" i="3"/>
  <c r="AV9" i="3"/>
  <c r="AV11" i="3" s="1"/>
  <c r="AV53" i="3"/>
  <c r="AV75" i="3" s="1"/>
  <c r="AV27" i="3" s="1"/>
  <c r="AV108" i="3" s="1"/>
  <c r="AO49" i="1"/>
  <c r="AP71" i="2"/>
  <c r="AP55" i="2"/>
  <c r="AP66" i="2" s="1"/>
  <c r="AR107" i="2"/>
  <c r="AR118" i="2"/>
  <c r="AQ26" i="1"/>
  <c r="AN115" i="1"/>
  <c r="AN104" i="1"/>
  <c r="AN29" i="1"/>
  <c r="AN93" i="1"/>
  <c r="AP43" i="2"/>
  <c r="CJ48" i="2"/>
  <c r="CK33" i="2"/>
  <c r="CI33" i="1"/>
  <c r="CI70" i="2"/>
  <c r="CH48" i="1"/>
  <c r="CH59" i="1" s="1"/>
  <c r="CG70" i="1"/>
  <c r="CG81" i="1" s="1"/>
  <c r="CG92" i="2" l="1"/>
  <c r="CF22" i="2"/>
  <c r="CE103" i="2"/>
  <c r="CD22" i="1"/>
  <c r="CE114" i="2"/>
  <c r="CC92" i="1"/>
  <c r="CC103" i="1"/>
  <c r="CC114" i="1"/>
  <c r="L49" i="7"/>
  <c r="AP42" i="11"/>
  <c r="AP41" i="11"/>
  <c r="AP40" i="11"/>
  <c r="AP43" i="11"/>
  <c r="AQ15" i="2"/>
  <c r="AP15" i="1" s="1"/>
  <c r="AP13" i="1"/>
  <c r="AQ72" i="2"/>
  <c r="AP50" i="1"/>
  <c r="AP61" i="1" s="1"/>
  <c r="AS74" i="2"/>
  <c r="AR52" i="1"/>
  <c r="AR63" i="1" s="1"/>
  <c r="AQ96" i="1"/>
  <c r="AQ107" i="1"/>
  <c r="AQ118" i="1"/>
  <c r="AP23" i="2"/>
  <c r="AO71" i="1"/>
  <c r="AO82" i="1" s="1"/>
  <c r="AP77" i="2"/>
  <c r="AU77" i="3"/>
  <c r="AU88" i="3" s="1"/>
  <c r="AU23" i="3"/>
  <c r="AR73" i="2"/>
  <c r="AQ51" i="1"/>
  <c r="AQ62" i="1" s="1"/>
  <c r="BA54" i="1"/>
  <c r="BA65" i="1" s="1"/>
  <c r="BB76" i="2"/>
  <c r="AO105" i="1"/>
  <c r="AO94" i="1"/>
  <c r="AO116" i="1"/>
  <c r="AR9" i="2"/>
  <c r="AR10" i="2"/>
  <c r="AQ10" i="1" s="1"/>
  <c r="AQ58" i="11" s="1"/>
  <c r="AQ7" i="1"/>
  <c r="AN121" i="1"/>
  <c r="U47" i="7" s="1"/>
  <c r="S47" i="7"/>
  <c r="AN99" i="1"/>
  <c r="R47" i="7" s="1"/>
  <c r="AN110" i="1"/>
  <c r="T47" i="7" s="1"/>
  <c r="AO55" i="1"/>
  <c r="AO60" i="1"/>
  <c r="AP117" i="1"/>
  <c r="AP95" i="1"/>
  <c r="AP106" i="1"/>
  <c r="AZ120" i="1"/>
  <c r="AZ109" i="1"/>
  <c r="AZ98" i="1"/>
  <c r="AT97" i="1"/>
  <c r="AT119" i="1"/>
  <c r="AT108" i="1"/>
  <c r="AV13" i="3"/>
  <c r="AV15" i="3" s="1"/>
  <c r="AV34" i="3" s="1"/>
  <c r="AW7" i="3"/>
  <c r="AW10" i="3" s="1"/>
  <c r="M48" i="7"/>
  <c r="AO43" i="1"/>
  <c r="AV75" i="2"/>
  <c r="AU53" i="1"/>
  <c r="AU64" i="1" s="1"/>
  <c r="CK48" i="2"/>
  <c r="CL33" i="2"/>
  <c r="CJ33" i="1"/>
  <c r="CH70" i="1"/>
  <c r="CH81" i="1" s="1"/>
  <c r="CJ70" i="2"/>
  <c r="CI48" i="1"/>
  <c r="CI59" i="1" s="1"/>
  <c r="CF103" i="2" l="1"/>
  <c r="CF114" i="2"/>
  <c r="CE22" i="1"/>
  <c r="CD92" i="1"/>
  <c r="CD103" i="1"/>
  <c r="CD114" i="1"/>
  <c r="CH92" i="2"/>
  <c r="CG22" i="2"/>
  <c r="BH39" i="3"/>
  <c r="BH54" i="3" s="1"/>
  <c r="BH76" i="3" s="1"/>
  <c r="BH28" i="3" s="1"/>
  <c r="BH109" i="3" s="1"/>
  <c r="AQ55" i="11"/>
  <c r="AQ54" i="11"/>
  <c r="AQ53" i="11"/>
  <c r="AQ56" i="11"/>
  <c r="AQ57" i="11"/>
  <c r="AQ38" i="11"/>
  <c r="AQ34" i="2"/>
  <c r="F49" i="7"/>
  <c r="AP12" i="1"/>
  <c r="G49" i="7" s="1"/>
  <c r="AV27" i="2"/>
  <c r="AU75" i="1"/>
  <c r="AU86" i="1" s="1"/>
  <c r="BB28" i="2"/>
  <c r="BA76" i="1"/>
  <c r="BA87" i="1" s="1"/>
  <c r="AO44" i="1"/>
  <c r="K48" i="7" s="1"/>
  <c r="J48" i="7"/>
  <c r="AO66" i="1"/>
  <c r="O48" i="7" s="1"/>
  <c r="N48" i="7"/>
  <c r="AS26" i="2"/>
  <c r="AR74" i="1"/>
  <c r="AR85" i="1" s="1"/>
  <c r="AU104" i="3"/>
  <c r="AU29" i="3"/>
  <c r="AU99" i="3" s="1"/>
  <c r="AV40" i="3"/>
  <c r="AW42" i="3" s="1"/>
  <c r="AX36" i="3"/>
  <c r="AX51" i="3" s="1"/>
  <c r="AX73" i="3" s="1"/>
  <c r="AX25" i="3" s="1"/>
  <c r="AX106" i="3" s="1"/>
  <c r="AY37" i="3"/>
  <c r="AY52" i="3" s="1"/>
  <c r="AY74" i="3" s="1"/>
  <c r="AY26" i="3" s="1"/>
  <c r="AY107" i="3" s="1"/>
  <c r="AV49" i="3"/>
  <c r="AW35" i="3"/>
  <c r="AW50" i="3" s="1"/>
  <c r="AW72" i="3" s="1"/>
  <c r="AW24" i="3" s="1"/>
  <c r="AW105" i="3" s="1"/>
  <c r="AP88" i="2"/>
  <c r="AO77" i="1"/>
  <c r="AP14" i="1"/>
  <c r="H49" i="7" s="1"/>
  <c r="E49" i="7"/>
  <c r="AQ9" i="1"/>
  <c r="AR11" i="2"/>
  <c r="AP115" i="2"/>
  <c r="AO23" i="1"/>
  <c r="AP29" i="2"/>
  <c r="AP104" i="2"/>
  <c r="AQ73" i="1"/>
  <c r="AQ84" i="1" s="1"/>
  <c r="AR25" i="2"/>
  <c r="AP72" i="1"/>
  <c r="AP83" i="1" s="1"/>
  <c r="AQ24" i="2"/>
  <c r="CK70" i="2"/>
  <c r="CJ48" i="1"/>
  <c r="CJ59" i="1" s="1"/>
  <c r="CI70" i="1"/>
  <c r="CI81" i="1" s="1"/>
  <c r="CL48" i="2"/>
  <c r="CM33" i="2"/>
  <c r="CK33" i="1"/>
  <c r="CI92" i="2" l="1"/>
  <c r="CH22" i="2"/>
  <c r="CE92" i="1"/>
  <c r="CE103" i="1"/>
  <c r="CE114" i="1"/>
  <c r="CG114" i="2"/>
  <c r="CG103" i="2"/>
  <c r="CF22" i="1"/>
  <c r="AP34" i="1"/>
  <c r="AP40" i="1" s="1"/>
  <c r="BC39" i="2"/>
  <c r="BC54" i="2" s="1"/>
  <c r="AQ11" i="1"/>
  <c r="AQ22" i="11" s="1"/>
  <c r="AQ44" i="11"/>
  <c r="AQ42" i="11" s="1"/>
  <c r="AS36" i="2"/>
  <c r="AR36" i="1" s="1"/>
  <c r="AT37" i="2"/>
  <c r="AS37" i="1" s="1"/>
  <c r="AQ40" i="2"/>
  <c r="AR42" i="2" s="1"/>
  <c r="AQ42" i="1" s="1"/>
  <c r="C50" i="7" s="1"/>
  <c r="AW38" i="2"/>
  <c r="AW53" i="2" s="1"/>
  <c r="AR35" i="2"/>
  <c r="AQ35" i="1" s="1"/>
  <c r="AW38" i="3"/>
  <c r="AW9" i="3" s="1"/>
  <c r="AW11" i="3" s="1"/>
  <c r="AQ49" i="2"/>
  <c r="AQ55" i="2" s="1"/>
  <c r="AV43" i="3"/>
  <c r="AS7" i="2"/>
  <c r="AR13" i="2"/>
  <c r="AV71" i="3"/>
  <c r="AV55" i="3"/>
  <c r="AV66" i="3" s="1"/>
  <c r="AU110" i="3"/>
  <c r="AQ105" i="2"/>
  <c r="AP24" i="1"/>
  <c r="AQ116" i="2"/>
  <c r="AP99" i="2"/>
  <c r="AP121" i="2"/>
  <c r="AP110" i="2"/>
  <c r="BA28" i="1"/>
  <c r="BB109" i="2"/>
  <c r="BB120" i="2"/>
  <c r="AO93" i="1"/>
  <c r="AO104" i="1"/>
  <c r="AO115" i="1"/>
  <c r="AO29" i="1"/>
  <c r="AO88" i="1"/>
  <c r="P48" i="7" s="1"/>
  <c r="Q48" i="7"/>
  <c r="AR117" i="2"/>
  <c r="AR106" i="2"/>
  <c r="AQ25" i="1"/>
  <c r="AS107" i="2"/>
  <c r="AR26" i="1"/>
  <c r="AS118" i="2"/>
  <c r="AU27" i="1"/>
  <c r="AV119" i="2"/>
  <c r="AV108" i="2"/>
  <c r="CL70" i="2"/>
  <c r="CK48" i="1"/>
  <c r="CK59" i="1" s="1"/>
  <c r="CM48" i="2"/>
  <c r="CN33" i="2"/>
  <c r="CL33" i="1"/>
  <c r="CJ70" i="1"/>
  <c r="CJ81" i="1" s="1"/>
  <c r="CG22" i="1" l="1"/>
  <c r="CH103" i="2"/>
  <c r="CH114" i="2"/>
  <c r="CF92" i="1"/>
  <c r="CF114" i="1"/>
  <c r="CF103" i="1"/>
  <c r="CJ92" i="2"/>
  <c r="CI22" i="2"/>
  <c r="I49" i="7"/>
  <c r="L50" i="7"/>
  <c r="AQ41" i="11"/>
  <c r="AQ43" i="11"/>
  <c r="AQ40" i="11"/>
  <c r="AT52" i="2"/>
  <c r="AS52" i="1" s="1"/>
  <c r="AS63" i="1" s="1"/>
  <c r="AS51" i="2"/>
  <c r="AR51" i="1" s="1"/>
  <c r="AR62" i="1" s="1"/>
  <c r="AR50" i="2"/>
  <c r="AQ50" i="1" s="1"/>
  <c r="AQ61" i="1" s="1"/>
  <c r="AQ43" i="2"/>
  <c r="AQ66" i="2"/>
  <c r="BB39" i="1"/>
  <c r="AW53" i="3"/>
  <c r="AW75" i="3" s="1"/>
  <c r="AW27" i="3" s="1"/>
  <c r="AW108" i="3" s="1"/>
  <c r="AV38" i="1"/>
  <c r="AP49" i="1"/>
  <c r="AP60" i="1" s="1"/>
  <c r="AQ71" i="2"/>
  <c r="AQ77" i="2" s="1"/>
  <c r="AR15" i="2"/>
  <c r="AQ15" i="1" s="1"/>
  <c r="AQ13" i="1"/>
  <c r="AX7" i="3"/>
  <c r="AX10" i="3" s="1"/>
  <c r="AW13" i="3"/>
  <c r="AW15" i="3" s="1"/>
  <c r="AW34" i="3" s="1"/>
  <c r="AP43" i="1"/>
  <c r="M49" i="7"/>
  <c r="AP116" i="1"/>
  <c r="AP94" i="1"/>
  <c r="AP105" i="1"/>
  <c r="AR96" i="1"/>
  <c r="AR107" i="1"/>
  <c r="AR118" i="1"/>
  <c r="BA109" i="1"/>
  <c r="BA120" i="1"/>
  <c r="BA98" i="1"/>
  <c r="AW75" i="2"/>
  <c r="AV77" i="3"/>
  <c r="AV88" i="3" s="1"/>
  <c r="AV23" i="3"/>
  <c r="BC76" i="2"/>
  <c r="BB54" i="1"/>
  <c r="AR72" i="2"/>
  <c r="AU119" i="1"/>
  <c r="AU97" i="1"/>
  <c r="AU108" i="1"/>
  <c r="AQ95" i="1"/>
  <c r="AQ117" i="1"/>
  <c r="AQ106" i="1"/>
  <c r="AO110" i="1"/>
  <c r="T48" i="7" s="1"/>
  <c r="S48" i="7"/>
  <c r="AO99" i="1"/>
  <c r="R48" i="7" s="1"/>
  <c r="AO121" i="1"/>
  <c r="U48" i="7" s="1"/>
  <c r="AS9" i="2"/>
  <c r="AR7" i="1"/>
  <c r="AS10" i="2"/>
  <c r="AR10" i="1" s="1"/>
  <c r="AR58" i="11" s="1"/>
  <c r="CN48" i="2"/>
  <c r="CO33" i="2"/>
  <c r="CM33" i="1"/>
  <c r="CM70" i="2"/>
  <c r="CL48" i="1"/>
  <c r="CL59" i="1" s="1"/>
  <c r="CK70" i="1"/>
  <c r="CK81" i="1" s="1"/>
  <c r="CI114" i="2" l="1"/>
  <c r="CH22" i="1"/>
  <c r="CI103" i="2"/>
  <c r="CK92" i="2"/>
  <c r="CJ22" i="2"/>
  <c r="I34" i="9"/>
  <c r="CG92" i="1"/>
  <c r="CG114" i="1"/>
  <c r="CG103" i="1"/>
  <c r="AT74" i="2"/>
  <c r="AS74" i="1" s="1"/>
  <c r="AS85" i="1" s="1"/>
  <c r="BI39" i="3"/>
  <c r="BI54" i="3" s="1"/>
  <c r="BI76" i="3" s="1"/>
  <c r="BI28" i="3" s="1"/>
  <c r="BI109" i="3" s="1"/>
  <c r="AR38" i="11"/>
  <c r="AR54" i="11"/>
  <c r="AR57" i="11"/>
  <c r="AR56" i="11"/>
  <c r="AR55" i="11"/>
  <c r="AR53" i="11"/>
  <c r="AS73" i="2"/>
  <c r="AR73" i="1" s="1"/>
  <c r="AR84" i="1" s="1"/>
  <c r="AP55" i="1"/>
  <c r="N49" i="7" s="1"/>
  <c r="BB65" i="1"/>
  <c r="AQ23" i="2"/>
  <c r="AQ115" i="2" s="1"/>
  <c r="AV53" i="1"/>
  <c r="AV64" i="1" s="1"/>
  <c r="AP71" i="1"/>
  <c r="AP82" i="1" s="1"/>
  <c r="AR34" i="2"/>
  <c r="F50" i="7"/>
  <c r="AQ12" i="1"/>
  <c r="G50" i="7" s="1"/>
  <c r="AR9" i="1"/>
  <c r="AS11" i="2"/>
  <c r="AQ88" i="2"/>
  <c r="AP77" i="1"/>
  <c r="AW27" i="2"/>
  <c r="AV75" i="1"/>
  <c r="J49" i="7"/>
  <c r="AP44" i="1"/>
  <c r="K49" i="7" s="1"/>
  <c r="AR24" i="2"/>
  <c r="AQ72" i="1"/>
  <c r="AQ83" i="1" s="1"/>
  <c r="AQ14" i="1"/>
  <c r="H50" i="7" s="1"/>
  <c r="E50" i="7"/>
  <c r="AY36" i="3"/>
  <c r="AY51" i="3" s="1"/>
  <c r="AY73" i="3" s="1"/>
  <c r="AY25" i="3" s="1"/>
  <c r="AY106" i="3" s="1"/>
  <c r="AW49" i="3"/>
  <c r="AZ37" i="3"/>
  <c r="AZ52" i="3" s="1"/>
  <c r="AZ74" i="3" s="1"/>
  <c r="AZ26" i="3" s="1"/>
  <c r="AZ107" i="3" s="1"/>
  <c r="AX35" i="3"/>
  <c r="AX50" i="3" s="1"/>
  <c r="AX72" i="3" s="1"/>
  <c r="AX24" i="3" s="1"/>
  <c r="AX105" i="3" s="1"/>
  <c r="AW40" i="3"/>
  <c r="BC28" i="2"/>
  <c r="BB76" i="1"/>
  <c r="BB87" i="1" s="1"/>
  <c r="AV29" i="3"/>
  <c r="AV99" i="3" s="1"/>
  <c r="AV104" i="3"/>
  <c r="CL70" i="1"/>
  <c r="CL81" i="1" s="1"/>
  <c r="CO48" i="2"/>
  <c r="CP33" i="2"/>
  <c r="CN33" i="1"/>
  <c r="CN70" i="2"/>
  <c r="CM48" i="1"/>
  <c r="CM59" i="1" s="1"/>
  <c r="CL92" i="2" l="1"/>
  <c r="CK22" i="2"/>
  <c r="CH92" i="1"/>
  <c r="CH103" i="1"/>
  <c r="CH114" i="1"/>
  <c r="CJ114" i="2"/>
  <c r="CJ103" i="2"/>
  <c r="CI22" i="1"/>
  <c r="AT26" i="2"/>
  <c r="AS26" i="1" s="1"/>
  <c r="BD39" i="2"/>
  <c r="AR11" i="1"/>
  <c r="AR22" i="11" s="1"/>
  <c r="AR44" i="11"/>
  <c r="AR42" i="11" s="1"/>
  <c r="AS25" i="2"/>
  <c r="AS106" i="2" s="1"/>
  <c r="AV86" i="1"/>
  <c r="AQ104" i="2"/>
  <c r="AQ29" i="2"/>
  <c r="AQ121" i="2" s="1"/>
  <c r="AP23" i="1"/>
  <c r="AP93" i="1" s="1"/>
  <c r="AP66" i="1"/>
  <c r="O49" i="7" s="1"/>
  <c r="AX38" i="2"/>
  <c r="AX53" i="2" s="1"/>
  <c r="AT36" i="2"/>
  <c r="AS36" i="1" s="1"/>
  <c r="AR40" i="2"/>
  <c r="AS42" i="2" s="1"/>
  <c r="AR42" i="1" s="1"/>
  <c r="C51" i="7" s="1"/>
  <c r="AQ34" i="1"/>
  <c r="AQ40" i="1" s="1"/>
  <c r="M50" i="7" s="1"/>
  <c r="AU37" i="2"/>
  <c r="AU52" i="2" s="1"/>
  <c r="AR49" i="2"/>
  <c r="AR71" i="2" s="1"/>
  <c r="AS35" i="2"/>
  <c r="AS50" i="2" s="1"/>
  <c r="AX38" i="3"/>
  <c r="AX9" i="3" s="1"/>
  <c r="AX11" i="3" s="1"/>
  <c r="AS13" i="2"/>
  <c r="AT7" i="2"/>
  <c r="AW55" i="3"/>
  <c r="AW66" i="3" s="1"/>
  <c r="AW71" i="3"/>
  <c r="AR105" i="2"/>
  <c r="AR116" i="2"/>
  <c r="AQ24" i="1"/>
  <c r="AW108" i="2"/>
  <c r="AW119" i="2"/>
  <c r="AV27" i="1"/>
  <c r="AV110" i="3"/>
  <c r="BB28" i="1"/>
  <c r="BC109" i="2"/>
  <c r="BC120" i="2"/>
  <c r="AW43" i="3"/>
  <c r="AX42" i="3"/>
  <c r="Q49" i="7"/>
  <c r="AP88" i="1"/>
  <c r="P49" i="7" s="1"/>
  <c r="BD54" i="2"/>
  <c r="BC39" i="1"/>
  <c r="CM70" i="1"/>
  <c r="CM81" i="1" s="1"/>
  <c r="CP48" i="2"/>
  <c r="CQ33" i="2"/>
  <c r="CO33" i="1"/>
  <c r="CO70" i="2"/>
  <c r="CN48" i="1"/>
  <c r="CN59" i="1" s="1"/>
  <c r="AT107" i="2" l="1"/>
  <c r="AT118" i="2"/>
  <c r="CK103" i="2"/>
  <c r="CJ22" i="1"/>
  <c r="CK114" i="2"/>
  <c r="CI114" i="1"/>
  <c r="CI103" i="1"/>
  <c r="CI92" i="1"/>
  <c r="CM92" i="2"/>
  <c r="CL22" i="2"/>
  <c r="AS117" i="2"/>
  <c r="AQ110" i="2"/>
  <c r="AR25" i="1"/>
  <c r="AR106" i="1" s="1"/>
  <c r="L51" i="7"/>
  <c r="AR41" i="11"/>
  <c r="AR40" i="11"/>
  <c r="AR43" i="11"/>
  <c r="AP29" i="1"/>
  <c r="AP99" i="1" s="1"/>
  <c r="R49" i="7" s="1"/>
  <c r="AQ99" i="2"/>
  <c r="AP104" i="1"/>
  <c r="AP115" i="1"/>
  <c r="AT51" i="2"/>
  <c r="AT73" i="2" s="1"/>
  <c r="AR55" i="2"/>
  <c r="AR66" i="2" s="1"/>
  <c r="AR35" i="1"/>
  <c r="AQ49" i="1"/>
  <c r="AQ55" i="1" s="1"/>
  <c r="AT37" i="1"/>
  <c r="AR43" i="2"/>
  <c r="AX53" i="3"/>
  <c r="AX75" i="3" s="1"/>
  <c r="AX27" i="3" s="1"/>
  <c r="AX108" i="3" s="1"/>
  <c r="I50" i="7"/>
  <c r="AW38" i="1"/>
  <c r="AS15" i="2"/>
  <c r="AR15" i="1" s="1"/>
  <c r="AR13" i="1"/>
  <c r="AQ43" i="1"/>
  <c r="AQ44" i="1" s="1"/>
  <c r="K50" i="7" s="1"/>
  <c r="AY7" i="3"/>
  <c r="AY10" i="3" s="1"/>
  <c r="AX13" i="3"/>
  <c r="AX15" i="3" s="1"/>
  <c r="AX34" i="3" s="1"/>
  <c r="BC54" i="1"/>
  <c r="BC65" i="1" s="1"/>
  <c r="BD76" i="2"/>
  <c r="BB98" i="1"/>
  <c r="BB120" i="1"/>
  <c r="BB109" i="1"/>
  <c r="AW77" i="3"/>
  <c r="AW88" i="3" s="1"/>
  <c r="AW23" i="3"/>
  <c r="AV119" i="1"/>
  <c r="AV108" i="1"/>
  <c r="AV97" i="1"/>
  <c r="AX75" i="2"/>
  <c r="AU74" i="2"/>
  <c r="AT52" i="1"/>
  <c r="AQ71" i="1"/>
  <c r="AR77" i="2"/>
  <c r="AR23" i="2"/>
  <c r="AS96" i="1"/>
  <c r="AS107" i="1"/>
  <c r="AS118" i="1"/>
  <c r="AQ94" i="1"/>
  <c r="AQ105" i="1"/>
  <c r="AQ116" i="1"/>
  <c r="AT9" i="2"/>
  <c r="AS7" i="1"/>
  <c r="AT10" i="2"/>
  <c r="AS10" i="1" s="1"/>
  <c r="AS58" i="11" s="1"/>
  <c r="AS72" i="2"/>
  <c r="AR50" i="1"/>
  <c r="CQ48" i="2"/>
  <c r="CR33" i="2"/>
  <c r="CP33" i="1"/>
  <c r="CN70" i="1"/>
  <c r="CN81" i="1" s="1"/>
  <c r="CP70" i="2"/>
  <c r="CO48" i="1"/>
  <c r="CO59" i="1" s="1"/>
  <c r="CK22" i="1" l="1"/>
  <c r="CL114" i="2"/>
  <c r="CL103" i="2"/>
  <c r="CN92" i="2"/>
  <c r="CM22" i="2"/>
  <c r="CJ92" i="1"/>
  <c r="CJ103" i="1"/>
  <c r="CJ114" i="1"/>
  <c r="BJ39" i="3"/>
  <c r="BJ54" i="3" s="1"/>
  <c r="BJ76" i="3" s="1"/>
  <c r="BJ28" i="3" s="1"/>
  <c r="BJ109" i="3" s="1"/>
  <c r="AR95" i="1"/>
  <c r="AR117" i="1"/>
  <c r="AP110" i="1"/>
  <c r="T49" i="7" s="1"/>
  <c r="AT63" i="1"/>
  <c r="AS38" i="11"/>
  <c r="AS55" i="11"/>
  <c r="AS54" i="11"/>
  <c r="AS57" i="11"/>
  <c r="AS53" i="11"/>
  <c r="AS56" i="11"/>
  <c r="S49" i="7"/>
  <c r="AP121" i="1"/>
  <c r="U49" i="7" s="1"/>
  <c r="AR61" i="1"/>
  <c r="AQ60" i="1"/>
  <c r="AS51" i="1"/>
  <c r="AS62" i="1" s="1"/>
  <c r="AQ82" i="1"/>
  <c r="AW53" i="1"/>
  <c r="AW64" i="1" s="1"/>
  <c r="AS34" i="2"/>
  <c r="F51" i="7"/>
  <c r="AR12" i="1"/>
  <c r="G51" i="7" s="1"/>
  <c r="J50" i="7"/>
  <c r="AT25" i="2"/>
  <c r="AS73" i="1"/>
  <c r="AS84" i="1" s="1"/>
  <c r="AW29" i="3"/>
  <c r="AW99" i="3" s="1"/>
  <c r="AW104" i="3"/>
  <c r="E51" i="7"/>
  <c r="AR14" i="1"/>
  <c r="H51" i="7" s="1"/>
  <c r="AS9" i="1"/>
  <c r="AT11" i="2"/>
  <c r="AR104" i="2"/>
  <c r="AR115" i="2"/>
  <c r="AR29" i="2"/>
  <c r="AQ23" i="1"/>
  <c r="AU26" i="2"/>
  <c r="AT74" i="1"/>
  <c r="AT85" i="1" s="1"/>
  <c r="BC76" i="1"/>
  <c r="BC87" i="1" s="1"/>
  <c r="BD28" i="2"/>
  <c r="AX40" i="3"/>
  <c r="AZ36" i="3"/>
  <c r="AZ51" i="3" s="1"/>
  <c r="AZ73" i="3" s="1"/>
  <c r="AZ25" i="3" s="1"/>
  <c r="AZ106" i="3" s="1"/>
  <c r="AX49" i="3"/>
  <c r="AY35" i="3"/>
  <c r="AY50" i="3" s="1"/>
  <c r="AY72" i="3" s="1"/>
  <c r="AY24" i="3" s="1"/>
  <c r="AY105" i="3" s="1"/>
  <c r="BA37" i="3"/>
  <c r="BA52" i="3" s="1"/>
  <c r="BA74" i="3" s="1"/>
  <c r="BA26" i="3" s="1"/>
  <c r="BA107" i="3" s="1"/>
  <c r="AQ66" i="1"/>
  <c r="O50" i="7" s="1"/>
  <c r="N50" i="7"/>
  <c r="AR72" i="1"/>
  <c r="AR83" i="1" s="1"/>
  <c r="AS24" i="2"/>
  <c r="AR88" i="2"/>
  <c r="AQ77" i="1"/>
  <c r="AX27" i="2"/>
  <c r="AW75" i="1"/>
  <c r="CO70" i="1"/>
  <c r="CO81" i="1" s="1"/>
  <c r="CR48" i="2"/>
  <c r="CS33" i="2"/>
  <c r="CQ33" i="1"/>
  <c r="CQ70" i="2"/>
  <c r="CP48" i="1"/>
  <c r="CP59" i="1" s="1"/>
  <c r="CO92" i="2" l="1"/>
  <c r="CN22" i="2"/>
  <c r="CM114" i="2"/>
  <c r="CM103" i="2"/>
  <c r="CL22" i="1"/>
  <c r="CK92" i="1"/>
  <c r="CK114" i="1"/>
  <c r="CK103" i="1"/>
  <c r="AY38" i="3"/>
  <c r="AY9" i="3" s="1"/>
  <c r="AY11" i="3" s="1"/>
  <c r="BE39" i="2"/>
  <c r="BD39" i="1" s="1"/>
  <c r="AS11" i="1"/>
  <c r="AS22" i="11" s="1"/>
  <c r="AS44" i="11"/>
  <c r="AS43" i="11" s="1"/>
  <c r="AW86" i="1"/>
  <c r="AV37" i="2"/>
  <c r="AU37" i="1" s="1"/>
  <c r="AR34" i="1"/>
  <c r="I51" i="7" s="1"/>
  <c r="AY38" i="2"/>
  <c r="AS49" i="2"/>
  <c r="AR49" i="1" s="1"/>
  <c r="AT35" i="2"/>
  <c r="AT50" i="2" s="1"/>
  <c r="AS40" i="2"/>
  <c r="AT42" i="2" s="1"/>
  <c r="AS42" i="1" s="1"/>
  <c r="C52" i="7" s="1"/>
  <c r="AU36" i="2"/>
  <c r="AU51" i="2" s="1"/>
  <c r="AW27" i="1"/>
  <c r="AX108" i="2"/>
  <c r="AX119" i="2"/>
  <c r="Q50" i="7"/>
  <c r="AQ88" i="1"/>
  <c r="P50" i="7" s="1"/>
  <c r="BD109" i="2"/>
  <c r="BD120" i="2"/>
  <c r="BC28" i="1"/>
  <c r="AQ115" i="1"/>
  <c r="AQ104" i="1"/>
  <c r="AQ93" i="1"/>
  <c r="AQ29" i="1"/>
  <c r="AU7" i="2"/>
  <c r="AT13" i="2"/>
  <c r="AU107" i="2"/>
  <c r="AT26" i="1"/>
  <c r="AU118" i="2"/>
  <c r="AX55" i="3"/>
  <c r="AX66" i="3" s="1"/>
  <c r="AX71" i="3"/>
  <c r="AR121" i="2"/>
  <c r="AR99" i="2"/>
  <c r="AR110" i="2"/>
  <c r="AW110" i="3"/>
  <c r="AX43" i="3"/>
  <c r="AY42" i="3"/>
  <c r="AR24" i="1"/>
  <c r="AS105" i="2"/>
  <c r="AS116" i="2"/>
  <c r="AT117" i="2"/>
  <c r="AS25" i="1"/>
  <c r="AT106" i="2"/>
  <c r="CP70" i="1"/>
  <c r="CP81" i="1" s="1"/>
  <c r="CS48" i="2"/>
  <c r="CT33" i="2"/>
  <c r="CR33" i="1"/>
  <c r="CR70" i="2"/>
  <c r="CQ48" i="1"/>
  <c r="CQ59" i="1" s="1"/>
  <c r="L52" i="7" l="1"/>
  <c r="CM22" i="1"/>
  <c r="CN103" i="2"/>
  <c r="CN114" i="2"/>
  <c r="CL92" i="1"/>
  <c r="CL114" i="1"/>
  <c r="CL103" i="1"/>
  <c r="CP92" i="2"/>
  <c r="CO22" i="2"/>
  <c r="AY53" i="3"/>
  <c r="AY75" i="3" s="1"/>
  <c r="AY27" i="3" s="1"/>
  <c r="AY108" i="3" s="1"/>
  <c r="AX38" i="1"/>
  <c r="AY53" i="2"/>
  <c r="AY75" i="2" s="1"/>
  <c r="AS40" i="11"/>
  <c r="AS41" i="11"/>
  <c r="AS42" i="11"/>
  <c r="BE54" i="2"/>
  <c r="BD54" i="1" s="1"/>
  <c r="BD65" i="1" s="1"/>
  <c r="AR40" i="1"/>
  <c r="M51" i="7" s="1"/>
  <c r="AV52" i="2"/>
  <c r="AV74" i="2" s="1"/>
  <c r="AS43" i="2"/>
  <c r="AS55" i="2"/>
  <c r="AS66" i="2" s="1"/>
  <c r="AS71" i="2"/>
  <c r="AS77" i="2" s="1"/>
  <c r="AS35" i="1"/>
  <c r="AT36" i="1"/>
  <c r="AT15" i="2"/>
  <c r="AS15" i="1" s="1"/>
  <c r="AS13" i="1"/>
  <c r="AS117" i="1"/>
  <c r="AS106" i="1"/>
  <c r="AS95" i="1"/>
  <c r="AR105" i="1"/>
  <c r="AR116" i="1"/>
  <c r="AR94" i="1"/>
  <c r="AU73" i="2"/>
  <c r="AT51" i="1"/>
  <c r="AY13" i="3"/>
  <c r="AY15" i="3" s="1"/>
  <c r="AY34" i="3" s="1"/>
  <c r="AZ7" i="3"/>
  <c r="AZ10" i="3" s="1"/>
  <c r="AU9" i="2"/>
  <c r="AT7" i="1"/>
  <c r="AU10" i="2"/>
  <c r="AT10" i="1" s="1"/>
  <c r="AT58" i="11" s="1"/>
  <c r="F32" i="9"/>
  <c r="AW119" i="1"/>
  <c r="AW97" i="1"/>
  <c r="AW108" i="1"/>
  <c r="AR55" i="1"/>
  <c r="AR60" i="1"/>
  <c r="AQ99" i="1"/>
  <c r="R50" i="7" s="1"/>
  <c r="AQ121" i="1"/>
  <c r="U50" i="7" s="1"/>
  <c r="AQ110" i="1"/>
  <c r="T50" i="7" s="1"/>
  <c r="S50" i="7"/>
  <c r="BC120" i="1"/>
  <c r="BC98" i="1"/>
  <c r="BC109" i="1"/>
  <c r="AT72" i="2"/>
  <c r="AS50" i="1"/>
  <c r="AX23" i="3"/>
  <c r="AX77" i="3"/>
  <c r="AX88" i="3" s="1"/>
  <c r="AT118" i="1"/>
  <c r="AT96" i="1"/>
  <c r="AT107" i="1"/>
  <c r="CS70" i="2"/>
  <c r="CR48" i="1"/>
  <c r="CR59" i="1" s="1"/>
  <c r="CQ70" i="1"/>
  <c r="CQ81" i="1" s="1"/>
  <c r="CT48" i="2"/>
  <c r="CS33" i="1"/>
  <c r="CO103" i="2" l="1"/>
  <c r="CO114" i="2"/>
  <c r="CN22" i="1"/>
  <c r="CQ92" i="2"/>
  <c r="CP22" i="2"/>
  <c r="CM114" i="1"/>
  <c r="CM103" i="1"/>
  <c r="CM92" i="1"/>
  <c r="AX53" i="1"/>
  <c r="AX64" i="1" s="1"/>
  <c r="BK39" i="3"/>
  <c r="BK54" i="3" s="1"/>
  <c r="BK76" i="3" s="1"/>
  <c r="BK28" i="3" s="1"/>
  <c r="BK109" i="3" s="1"/>
  <c r="AT38" i="11"/>
  <c r="AT55" i="11"/>
  <c r="AT54" i="11"/>
  <c r="AT57" i="11"/>
  <c r="AT53" i="11"/>
  <c r="AT56" i="11"/>
  <c r="AR43" i="1"/>
  <c r="AR44" i="1" s="1"/>
  <c r="K51" i="7" s="1"/>
  <c r="AT62" i="1"/>
  <c r="AU52" i="1"/>
  <c r="AU63" i="1" s="1"/>
  <c r="BE76" i="2"/>
  <c r="BD76" i="1" s="1"/>
  <c r="BD87" i="1" s="1"/>
  <c r="AS23" i="2"/>
  <c r="AR23" i="1" s="1"/>
  <c r="AR71" i="1"/>
  <c r="AR82" i="1" s="1"/>
  <c r="AS61" i="1"/>
  <c r="AT34" i="2"/>
  <c r="F52" i="7"/>
  <c r="AS12" i="1"/>
  <c r="G52" i="7" s="1"/>
  <c r="AS88" i="2"/>
  <c r="AR77" i="1"/>
  <c r="AT9" i="1"/>
  <c r="AU11" i="2"/>
  <c r="AU25" i="2"/>
  <c r="AT73" i="1"/>
  <c r="AT84" i="1" s="1"/>
  <c r="AU74" i="1"/>
  <c r="AV26" i="2"/>
  <c r="AR66" i="1"/>
  <c r="O51" i="7" s="1"/>
  <c r="N51" i="7"/>
  <c r="AX75" i="1"/>
  <c r="AX86" i="1" s="1"/>
  <c r="AY27" i="2"/>
  <c r="AX29" i="3"/>
  <c r="AX99" i="3" s="1"/>
  <c r="AX104" i="3"/>
  <c r="AT24" i="2"/>
  <c r="AS72" i="1"/>
  <c r="AS83" i="1" s="1"/>
  <c r="BA36" i="3"/>
  <c r="BA51" i="3" s="1"/>
  <c r="BA73" i="3" s="1"/>
  <c r="BA25" i="3" s="1"/>
  <c r="BA106" i="3" s="1"/>
  <c r="BB37" i="3"/>
  <c r="BB52" i="3" s="1"/>
  <c r="BB74" i="3" s="1"/>
  <c r="BB26" i="3" s="1"/>
  <c r="BB107" i="3" s="1"/>
  <c r="AZ35" i="3"/>
  <c r="AZ50" i="3" s="1"/>
  <c r="AZ72" i="3" s="1"/>
  <c r="AZ24" i="3" s="1"/>
  <c r="AZ105" i="3" s="1"/>
  <c r="AY40" i="3"/>
  <c r="AY49" i="3"/>
  <c r="E52" i="7"/>
  <c r="AS14" i="1"/>
  <c r="H52" i="7" s="1"/>
  <c r="CR70" i="1"/>
  <c r="CR81" i="1" s="1"/>
  <c r="CT70" i="2"/>
  <c r="CS48" i="1"/>
  <c r="CS59" i="1" s="1"/>
  <c r="CR92" i="2" l="1"/>
  <c r="CQ22" i="2"/>
  <c r="CN92" i="1"/>
  <c r="CN103" i="1"/>
  <c r="CN114" i="1"/>
  <c r="CO22" i="1"/>
  <c r="CP103" i="2"/>
  <c r="CP114" i="2"/>
  <c r="BF39" i="2"/>
  <c r="BE39" i="1" s="1"/>
  <c r="AT11" i="1"/>
  <c r="AT22" i="11" s="1"/>
  <c r="AT44" i="11"/>
  <c r="AT43" i="11" s="1"/>
  <c r="AU85" i="1"/>
  <c r="J51" i="7"/>
  <c r="BE28" i="2"/>
  <c r="BE120" i="2" s="1"/>
  <c r="AS115" i="2"/>
  <c r="AS104" i="2"/>
  <c r="AS29" i="2"/>
  <c r="AS121" i="2" s="1"/>
  <c r="AU35" i="2"/>
  <c r="AU50" i="2" s="1"/>
  <c r="AS34" i="1"/>
  <c r="I52" i="7" s="1"/>
  <c r="AZ38" i="3"/>
  <c r="AZ9" i="3" s="1"/>
  <c r="AZ11" i="3" s="1"/>
  <c r="AZ38" i="2"/>
  <c r="AZ53" i="2" s="1"/>
  <c r="AT40" i="2"/>
  <c r="AU42" i="2" s="1"/>
  <c r="AT42" i="1" s="1"/>
  <c r="C53" i="7" s="1"/>
  <c r="AV36" i="2"/>
  <c r="AV51" i="2" s="1"/>
  <c r="AW37" i="2"/>
  <c r="AV37" i="1" s="1"/>
  <c r="AT49" i="2"/>
  <c r="AS49" i="1" s="1"/>
  <c r="AY55" i="3"/>
  <c r="AY66" i="3" s="1"/>
  <c r="AY71" i="3"/>
  <c r="AX110" i="3"/>
  <c r="AU13" i="2"/>
  <c r="AV7" i="2"/>
  <c r="AZ42" i="3"/>
  <c r="AY43" i="3"/>
  <c r="AY119" i="2"/>
  <c r="AX27" i="1"/>
  <c r="AY108" i="2"/>
  <c r="AR93" i="1"/>
  <c r="AR104" i="1"/>
  <c r="AR29" i="1"/>
  <c r="AR115" i="1"/>
  <c r="AU106" i="2"/>
  <c r="AT25" i="1"/>
  <c r="AU117" i="2"/>
  <c r="AS24" i="1"/>
  <c r="AT116" i="2"/>
  <c r="AT105" i="2"/>
  <c r="AV118" i="2"/>
  <c r="AV107" i="2"/>
  <c r="AU26" i="1"/>
  <c r="Q51" i="7"/>
  <c r="AR88" i="1"/>
  <c r="P51" i="7" s="1"/>
  <c r="CS70" i="1"/>
  <c r="CS81" i="1" s="1"/>
  <c r="CO114" i="1" l="1"/>
  <c r="CO103" i="1"/>
  <c r="CO92" i="1"/>
  <c r="CP22" i="1"/>
  <c r="CQ114" i="2"/>
  <c r="CQ103" i="2"/>
  <c r="CS92" i="2"/>
  <c r="CR22" i="2"/>
  <c r="L53" i="7"/>
  <c r="AT42" i="11"/>
  <c r="AT41" i="11"/>
  <c r="AT40" i="11"/>
  <c r="BE109" i="2"/>
  <c r="BD28" i="1"/>
  <c r="BD109" i="1" s="1"/>
  <c r="AS99" i="2"/>
  <c r="AU36" i="1"/>
  <c r="AS110" i="2"/>
  <c r="AT43" i="2"/>
  <c r="AT35" i="1"/>
  <c r="AS40" i="1"/>
  <c r="M52" i="7" s="1"/>
  <c r="BF54" i="2"/>
  <c r="BE54" i="1" s="1"/>
  <c r="BE65" i="1" s="1"/>
  <c r="AY38" i="1"/>
  <c r="AZ53" i="3"/>
  <c r="AZ75" i="3" s="1"/>
  <c r="AZ27" i="3" s="1"/>
  <c r="AZ108" i="3" s="1"/>
  <c r="AW52" i="2"/>
  <c r="AW74" i="2" s="1"/>
  <c r="AT55" i="2"/>
  <c r="AT66" i="2" s="1"/>
  <c r="AT71" i="2"/>
  <c r="AT77" i="2" s="1"/>
  <c r="AU15" i="2"/>
  <c r="AT15" i="1" s="1"/>
  <c r="AT13" i="1"/>
  <c r="AZ75" i="2"/>
  <c r="AY23" i="3"/>
  <c r="AY77" i="3"/>
  <c r="AY88" i="3" s="1"/>
  <c r="AU118" i="1"/>
  <c r="AU96" i="1"/>
  <c r="AU107" i="1"/>
  <c r="AU51" i="1"/>
  <c r="AV73" i="2"/>
  <c r="AT95" i="1"/>
  <c r="AT106" i="1"/>
  <c r="AT117" i="1"/>
  <c r="AS94" i="1"/>
  <c r="AS105" i="1"/>
  <c r="AS116" i="1"/>
  <c r="AR121" i="1"/>
  <c r="U51" i="7" s="1"/>
  <c r="AR99" i="1"/>
  <c r="R51" i="7" s="1"/>
  <c r="S51" i="7"/>
  <c r="AR110" i="1"/>
  <c r="T51" i="7" s="1"/>
  <c r="AX97" i="1"/>
  <c r="AX108" i="1"/>
  <c r="AX119" i="1"/>
  <c r="AV9" i="2"/>
  <c r="AU7" i="1"/>
  <c r="AV10" i="2"/>
  <c r="AU10" i="1" s="1"/>
  <c r="AU58" i="11" s="1"/>
  <c r="AU72" i="2"/>
  <c r="AT50" i="1"/>
  <c r="AS55" i="1"/>
  <c r="AS60" i="1"/>
  <c r="AZ13" i="3"/>
  <c r="AZ15" i="3" s="1"/>
  <c r="AZ34" i="3" s="1"/>
  <c r="BA7" i="3"/>
  <c r="BA10" i="3" s="1"/>
  <c r="CR103" i="2" l="1"/>
  <c r="CQ22" i="1"/>
  <c r="CR114" i="2"/>
  <c r="CT92" i="2"/>
  <c r="CT22" i="2" s="1"/>
  <c r="CS22" i="2"/>
  <c r="CP92" i="1"/>
  <c r="CP114" i="1"/>
  <c r="CP103" i="1"/>
  <c r="BL39" i="3"/>
  <c r="BL54" i="3" s="1"/>
  <c r="BL76" i="3" s="1"/>
  <c r="BL28" i="3" s="1"/>
  <c r="BL109" i="3" s="1"/>
  <c r="BD120" i="1"/>
  <c r="AU38" i="11"/>
  <c r="AU56" i="11"/>
  <c r="AU55" i="11"/>
  <c r="AU54" i="11"/>
  <c r="AU53" i="11"/>
  <c r="AU57" i="11"/>
  <c r="AS43" i="1"/>
  <c r="AS44" i="1" s="1"/>
  <c r="K52" i="7" s="1"/>
  <c r="BD98" i="1"/>
  <c r="AU62" i="1"/>
  <c r="AT61" i="1"/>
  <c r="BF76" i="2"/>
  <c r="BF28" i="2" s="1"/>
  <c r="AV52" i="1"/>
  <c r="AV63" i="1" s="1"/>
  <c r="AY53" i="1"/>
  <c r="AY64" i="1" s="1"/>
  <c r="AT23" i="2"/>
  <c r="AT104" i="2" s="1"/>
  <c r="AS71" i="1"/>
  <c r="AS82" i="1" s="1"/>
  <c r="AU34" i="2"/>
  <c r="F53" i="7"/>
  <c r="AT12" i="1"/>
  <c r="G53" i="7" s="1"/>
  <c r="BE76" i="1"/>
  <c r="BE87" i="1" s="1"/>
  <c r="AZ49" i="3"/>
  <c r="BB36" i="3"/>
  <c r="BB51" i="3" s="1"/>
  <c r="BB73" i="3" s="1"/>
  <c r="BB25" i="3" s="1"/>
  <c r="BB106" i="3" s="1"/>
  <c r="BC37" i="3"/>
  <c r="BC52" i="3" s="1"/>
  <c r="BC74" i="3" s="1"/>
  <c r="BC26" i="3" s="1"/>
  <c r="BC107" i="3" s="1"/>
  <c r="BA35" i="3"/>
  <c r="BA50" i="3" s="1"/>
  <c r="BA72" i="3" s="1"/>
  <c r="BA24" i="3" s="1"/>
  <c r="BA105" i="3" s="1"/>
  <c r="AZ40" i="3"/>
  <c r="BA42" i="3" s="1"/>
  <c r="AU24" i="2"/>
  <c r="AT72" i="1"/>
  <c r="AT83" i="1" s="1"/>
  <c r="AU9" i="1"/>
  <c r="AV11" i="2"/>
  <c r="AU73" i="1"/>
  <c r="AU84" i="1" s="1"/>
  <c r="AV25" i="2"/>
  <c r="AY104" i="3"/>
  <c r="AY29" i="3"/>
  <c r="AY99" i="3" s="1"/>
  <c r="AT14" i="1"/>
  <c r="H53" i="7" s="1"/>
  <c r="E53" i="7"/>
  <c r="AS77" i="1"/>
  <c r="AT88" i="2"/>
  <c r="N52" i="7"/>
  <c r="AS66" i="1"/>
  <c r="O52" i="7" s="1"/>
  <c r="AW26" i="2"/>
  <c r="AV74" i="1"/>
  <c r="AZ27" i="2"/>
  <c r="AY75" i="1"/>
  <c r="CT103" i="2" l="1"/>
  <c r="CT114" i="2"/>
  <c r="CS22" i="1"/>
  <c r="CQ103" i="1"/>
  <c r="CQ92" i="1"/>
  <c r="CQ114" i="1"/>
  <c r="CS103" i="2"/>
  <c r="CR22" i="1"/>
  <c r="CS114" i="2"/>
  <c r="BG39" i="2"/>
  <c r="BF39" i="1" s="1"/>
  <c r="AU11" i="1"/>
  <c r="AU22" i="11" s="1"/>
  <c r="AU44" i="11"/>
  <c r="J52" i="7"/>
  <c r="AY86" i="1"/>
  <c r="AT29" i="2"/>
  <c r="AT121" i="2" s="1"/>
  <c r="AT115" i="2"/>
  <c r="AU49" i="2"/>
  <c r="AU71" i="2" s="1"/>
  <c r="AV85" i="1"/>
  <c r="AS23" i="1"/>
  <c r="AS29" i="1" s="1"/>
  <c r="AU40" i="2"/>
  <c r="AU43" i="2" s="1"/>
  <c r="AW36" i="2"/>
  <c r="AV36" i="1" s="1"/>
  <c r="AX37" i="2"/>
  <c r="AX52" i="2" s="1"/>
  <c r="AV35" i="2"/>
  <c r="AV50" i="2" s="1"/>
  <c r="AT34" i="1"/>
  <c r="AT40" i="1" s="1"/>
  <c r="BA38" i="2"/>
  <c r="BA53" i="2" s="1"/>
  <c r="BA38" i="3"/>
  <c r="BA53" i="3" s="1"/>
  <c r="BA75" i="3" s="1"/>
  <c r="BA27" i="3" s="1"/>
  <c r="BA108" i="3" s="1"/>
  <c r="AZ43" i="3"/>
  <c r="AW107" i="2"/>
  <c r="AV26" i="1"/>
  <c r="AW118" i="2"/>
  <c r="AV106" i="2"/>
  <c r="AU25" i="1"/>
  <c r="AV117" i="2"/>
  <c r="AZ55" i="3"/>
  <c r="AZ66" i="3" s="1"/>
  <c r="AZ71" i="3"/>
  <c r="AZ108" i="2"/>
  <c r="AZ119" i="2"/>
  <c r="AY27" i="1"/>
  <c r="Q52" i="7"/>
  <c r="AS88" i="1"/>
  <c r="P52" i="7" s="1"/>
  <c r="BE28" i="1"/>
  <c r="BF120" i="2"/>
  <c r="BF109" i="2"/>
  <c r="AY110" i="3"/>
  <c r="AW7" i="2"/>
  <c r="AV13" i="2"/>
  <c r="AT24" i="1"/>
  <c r="AU105" i="2"/>
  <c r="AU116" i="2"/>
  <c r="CR92" i="1" l="1"/>
  <c r="CR114" i="1"/>
  <c r="CR103" i="1"/>
  <c r="J34" i="9"/>
  <c r="CS103" i="1"/>
  <c r="CS92" i="1"/>
  <c r="CS114" i="1"/>
  <c r="L54" i="7"/>
  <c r="AU41" i="11"/>
  <c r="AU43" i="11"/>
  <c r="AU40" i="11"/>
  <c r="AU42" i="11"/>
  <c r="AT49" i="1"/>
  <c r="AT60" i="1" s="1"/>
  <c r="I53" i="7"/>
  <c r="AT99" i="2"/>
  <c r="AW51" i="2"/>
  <c r="AV51" i="1" s="1"/>
  <c r="AV62" i="1" s="1"/>
  <c r="BG54" i="2"/>
  <c r="BF54" i="1" s="1"/>
  <c r="BF65" i="1" s="1"/>
  <c r="AT110" i="2"/>
  <c r="BA9" i="3"/>
  <c r="BA11" i="3" s="1"/>
  <c r="BA13" i="3" s="1"/>
  <c r="BA15" i="3" s="1"/>
  <c r="BA34" i="3" s="1"/>
  <c r="AU55" i="2"/>
  <c r="AU66" i="2" s="1"/>
  <c r="AS104" i="1"/>
  <c r="AS115" i="1"/>
  <c r="AS93" i="1"/>
  <c r="AV42" i="2"/>
  <c r="AU42" i="1" s="1"/>
  <c r="C54" i="7" s="1"/>
  <c r="AU35" i="1"/>
  <c r="AW37" i="1"/>
  <c r="AZ38" i="1"/>
  <c r="AV15" i="2"/>
  <c r="AU15" i="1" s="1"/>
  <c r="AU13" i="1"/>
  <c r="M53" i="7"/>
  <c r="AT43" i="1"/>
  <c r="AZ77" i="3"/>
  <c r="AZ88" i="3" s="1"/>
  <c r="AZ23" i="3"/>
  <c r="AV96" i="1"/>
  <c r="AV118" i="1"/>
  <c r="AV107" i="1"/>
  <c r="AW9" i="2"/>
  <c r="AV7" i="1"/>
  <c r="AW10" i="2"/>
  <c r="AV10" i="1" s="1"/>
  <c r="AV58" i="11" s="1"/>
  <c r="AU50" i="1"/>
  <c r="AV72" i="2"/>
  <c r="AT71" i="1"/>
  <c r="AU23" i="2"/>
  <c r="AU77" i="2"/>
  <c r="AT55" i="1"/>
  <c r="AZ53" i="1"/>
  <c r="BA75" i="2"/>
  <c r="AS99" i="1"/>
  <c r="R52" i="7" s="1"/>
  <c r="AS121" i="1"/>
  <c r="U52" i="7" s="1"/>
  <c r="S52" i="7"/>
  <c r="AS110" i="1"/>
  <c r="T52" i="7" s="1"/>
  <c r="BE98" i="1"/>
  <c r="BE109" i="1"/>
  <c r="BE120" i="1"/>
  <c r="AT94" i="1"/>
  <c r="AT105" i="1"/>
  <c r="AT116" i="1"/>
  <c r="AY119" i="1"/>
  <c r="AY108" i="1"/>
  <c r="AY97" i="1"/>
  <c r="AX74" i="2"/>
  <c r="AW52" i="1"/>
  <c r="AU117" i="1"/>
  <c r="AU95" i="1"/>
  <c r="AU106" i="1"/>
  <c r="BM39" i="3" l="1"/>
  <c r="AV57" i="11"/>
  <c r="AV55" i="11"/>
  <c r="AV56" i="11"/>
  <c r="AV53" i="11"/>
  <c r="AV54" i="11"/>
  <c r="AV38" i="11"/>
  <c r="AT82" i="1"/>
  <c r="AW73" i="2"/>
  <c r="AW25" i="2" s="1"/>
  <c r="BG76" i="2"/>
  <c r="BF76" i="1" s="1"/>
  <c r="BF87" i="1" s="1"/>
  <c r="AU61" i="1"/>
  <c r="AZ64" i="1"/>
  <c r="BB7" i="3"/>
  <c r="BB10" i="3" s="1"/>
  <c r="AW63" i="1"/>
  <c r="AV34" i="2"/>
  <c r="F54" i="7"/>
  <c r="AU12" i="1"/>
  <c r="G54" i="7" s="1"/>
  <c r="AV9" i="1"/>
  <c r="AW11" i="2"/>
  <c r="AZ29" i="3"/>
  <c r="AZ99" i="3" s="1"/>
  <c r="AZ104" i="3"/>
  <c r="AX26" i="2"/>
  <c r="AW74" i="1"/>
  <c r="AW85" i="1" s="1"/>
  <c r="AZ75" i="1"/>
  <c r="AZ86" i="1" s="1"/>
  <c r="BA27" i="2"/>
  <c r="AU88" i="2"/>
  <c r="AT77" i="1"/>
  <c r="BA49" i="3"/>
  <c r="BM54" i="3"/>
  <c r="BM76" i="3" s="1"/>
  <c r="BM28" i="3" s="1"/>
  <c r="BM109" i="3" s="1"/>
  <c r="BA40" i="3"/>
  <c r="BB42" i="3" s="1"/>
  <c r="BD37" i="3"/>
  <c r="BD52" i="3" s="1"/>
  <c r="BD74" i="3" s="1"/>
  <c r="BD26" i="3" s="1"/>
  <c r="BD107" i="3" s="1"/>
  <c r="BC36" i="3"/>
  <c r="BC51" i="3" s="1"/>
  <c r="BC73" i="3" s="1"/>
  <c r="BC25" i="3" s="1"/>
  <c r="BC106" i="3" s="1"/>
  <c r="BB35" i="3"/>
  <c r="BB50" i="3" s="1"/>
  <c r="BB72" i="3" s="1"/>
  <c r="BB24" i="3" s="1"/>
  <c r="BB105" i="3" s="1"/>
  <c r="AU104" i="2"/>
  <c r="AT23" i="1"/>
  <c r="AU29" i="2"/>
  <c r="AU115" i="2"/>
  <c r="AT44" i="1"/>
  <c r="K53" i="7" s="1"/>
  <c r="J53" i="7"/>
  <c r="AU14" i="1"/>
  <c r="H54" i="7" s="1"/>
  <c r="E54" i="7"/>
  <c r="AT66" i="1"/>
  <c r="O53" i="7" s="1"/>
  <c r="N53" i="7"/>
  <c r="AV24" i="2"/>
  <c r="AU72" i="1"/>
  <c r="AU83" i="1" s="1"/>
  <c r="AV49" i="2" l="1"/>
  <c r="AV71" i="2" s="1"/>
  <c r="BH39" i="2"/>
  <c r="BG39" i="1" s="1"/>
  <c r="AV11" i="1"/>
  <c r="AV22" i="11" s="1"/>
  <c r="AV44" i="11"/>
  <c r="AV42" i="11" s="1"/>
  <c r="BA43" i="3"/>
  <c r="BG28" i="2"/>
  <c r="BG109" i="2" s="1"/>
  <c r="AY37" i="2"/>
  <c r="AY52" i="2" s="1"/>
  <c r="AV73" i="1"/>
  <c r="AV84" i="1" s="1"/>
  <c r="BB38" i="2"/>
  <c r="BB53" i="2" s="1"/>
  <c r="AX36" i="2"/>
  <c r="AW36" i="1" s="1"/>
  <c r="BB38" i="3"/>
  <c r="BB53" i="3" s="1"/>
  <c r="BB75" i="3" s="1"/>
  <c r="BB27" i="3" s="1"/>
  <c r="BB108" i="3" s="1"/>
  <c r="AV40" i="2"/>
  <c r="AV43" i="2" s="1"/>
  <c r="AU34" i="1"/>
  <c r="I54" i="7" s="1"/>
  <c r="AW35" i="2"/>
  <c r="AW50" i="2" s="1"/>
  <c r="AU49" i="1"/>
  <c r="AZ110" i="3"/>
  <c r="AT88" i="1"/>
  <c r="P53" i="7" s="1"/>
  <c r="Q53" i="7"/>
  <c r="AU24" i="1"/>
  <c r="AV116" i="2"/>
  <c r="AV105" i="2"/>
  <c r="AU110" i="2"/>
  <c r="AU121" i="2"/>
  <c r="AU99" i="2"/>
  <c r="AW13" i="2"/>
  <c r="AX7" i="2"/>
  <c r="BA119" i="2"/>
  <c r="AZ27" i="1"/>
  <c r="BA108" i="2"/>
  <c r="AT104" i="1"/>
  <c r="AT93" i="1"/>
  <c r="AT115" i="1"/>
  <c r="AT29" i="1"/>
  <c r="BA55" i="3"/>
  <c r="BA66" i="3" s="1"/>
  <c r="BA71" i="3"/>
  <c r="AW117" i="2"/>
  <c r="AW106" i="2"/>
  <c r="AV25" i="1"/>
  <c r="AX107" i="2"/>
  <c r="AX118" i="2"/>
  <c r="AW26" i="1"/>
  <c r="AV55" i="2" l="1"/>
  <c r="L55" i="7"/>
  <c r="AV43" i="11"/>
  <c r="AV41" i="11"/>
  <c r="AV40" i="11"/>
  <c r="BF28" i="1"/>
  <c r="BF120" i="1" s="1"/>
  <c r="BG120" i="2"/>
  <c r="AX37" i="1"/>
  <c r="BB9" i="3"/>
  <c r="BB11" i="3" s="1"/>
  <c r="BC7" i="3" s="1"/>
  <c r="BC10" i="3" s="1"/>
  <c r="AX51" i="2"/>
  <c r="AX73" i="2" s="1"/>
  <c r="AV35" i="1"/>
  <c r="AW42" i="2"/>
  <c r="AV42" i="1" s="1"/>
  <c r="C55" i="7" s="1"/>
  <c r="AV66" i="2"/>
  <c r="BH54" i="2"/>
  <c r="BG54" i="1" s="1"/>
  <c r="BG65" i="1" s="1"/>
  <c r="BA38" i="1"/>
  <c r="AU40" i="1"/>
  <c r="AU43" i="1" s="1"/>
  <c r="AW15" i="2"/>
  <c r="AV15" i="1" s="1"/>
  <c r="AV13" i="1"/>
  <c r="AU94" i="1"/>
  <c r="AU105" i="1"/>
  <c r="AU116" i="1"/>
  <c r="F31" i="9"/>
  <c r="AW118" i="1"/>
  <c r="AW107" i="1"/>
  <c r="AW96" i="1"/>
  <c r="AT99" i="1"/>
  <c r="R53" i="7" s="1"/>
  <c r="AT121" i="1"/>
  <c r="U53" i="7" s="1"/>
  <c r="S53" i="7"/>
  <c r="AT110" i="1"/>
  <c r="T53" i="7" s="1"/>
  <c r="AX9" i="2"/>
  <c r="AW7" i="1"/>
  <c r="AX10" i="2"/>
  <c r="AW10" i="1" s="1"/>
  <c r="AW58" i="11" s="1"/>
  <c r="AU60" i="1"/>
  <c r="AU55" i="1"/>
  <c r="AZ97" i="1"/>
  <c r="AZ119" i="1"/>
  <c r="AZ108" i="1"/>
  <c r="AY74" i="2"/>
  <c r="AX52" i="1"/>
  <c r="AV117" i="1"/>
  <c r="AV95" i="1"/>
  <c r="AV106" i="1"/>
  <c r="BB75" i="2"/>
  <c r="BA53" i="1"/>
  <c r="AV77" i="2"/>
  <c r="AV23" i="2"/>
  <c r="AU71" i="1"/>
  <c r="AU82" i="1" s="1"/>
  <c r="BA23" i="3"/>
  <c r="BA77" i="3"/>
  <c r="BA88" i="3" s="1"/>
  <c r="AW72" i="2"/>
  <c r="AV50" i="1"/>
  <c r="AW56" i="11" l="1"/>
  <c r="AW55" i="11"/>
  <c r="AW54" i="11"/>
  <c r="AW57" i="11"/>
  <c r="AW53" i="11"/>
  <c r="AW38" i="11"/>
  <c r="AW34" i="2"/>
  <c r="BF109" i="1"/>
  <c r="BF98" i="1"/>
  <c r="AW51" i="1"/>
  <c r="AW62" i="1" s="1"/>
  <c r="AX63" i="1"/>
  <c r="AV61" i="1"/>
  <c r="M54" i="7"/>
  <c r="BB13" i="3"/>
  <c r="BB15" i="3" s="1"/>
  <c r="BB34" i="3" s="1"/>
  <c r="BH76" i="2"/>
  <c r="BG76" i="1" s="1"/>
  <c r="BG87" i="1" s="1"/>
  <c r="BA64" i="1"/>
  <c r="F55" i="7"/>
  <c r="AV12" i="1"/>
  <c r="G55" i="7" s="1"/>
  <c r="BA75" i="1"/>
  <c r="BA86" i="1" s="1"/>
  <c r="BB27" i="2"/>
  <c r="AV104" i="2"/>
  <c r="AV29" i="2"/>
  <c r="AU23" i="1"/>
  <c r="AV115" i="2"/>
  <c r="J54" i="7"/>
  <c r="AU44" i="1"/>
  <c r="K54" i="7" s="1"/>
  <c r="AY36" i="2"/>
  <c r="AW73" i="1"/>
  <c r="AX25" i="2"/>
  <c r="AW9" i="1"/>
  <c r="AX11" i="2"/>
  <c r="E55" i="7"/>
  <c r="AV14" i="1"/>
  <c r="H55" i="7" s="1"/>
  <c r="AV88" i="2"/>
  <c r="AU77" i="1"/>
  <c r="AW24" i="2"/>
  <c r="AV72" i="1"/>
  <c r="AV83" i="1" s="1"/>
  <c r="BA29" i="3"/>
  <c r="BA99" i="3" s="1"/>
  <c r="BA104" i="3"/>
  <c r="AY26" i="2"/>
  <c r="AX74" i="1"/>
  <c r="AX85" i="1" s="1"/>
  <c r="AU66" i="1"/>
  <c r="O54" i="7" s="1"/>
  <c r="N54" i="7"/>
  <c r="AW49" i="2" l="1"/>
  <c r="AV49" i="1" s="1"/>
  <c r="BI39" i="2"/>
  <c r="BH39" i="1" s="1"/>
  <c r="BN39" i="3"/>
  <c r="BN54" i="3" s="1"/>
  <c r="BN76" i="3" s="1"/>
  <c r="BN28" i="3" s="1"/>
  <c r="BN109" i="3" s="1"/>
  <c r="AZ37" i="2"/>
  <c r="AZ52" i="2" s="1"/>
  <c r="AW11" i="1"/>
  <c r="AW22" i="11" s="1"/>
  <c r="AW44" i="11"/>
  <c r="AW41" i="11" s="1"/>
  <c r="AX35" i="2"/>
  <c r="AX50" i="2" s="1"/>
  <c r="BC38" i="2"/>
  <c r="BC53" i="2" s="1"/>
  <c r="AV34" i="1"/>
  <c r="I55" i="7" s="1"/>
  <c r="BC38" i="3"/>
  <c r="BC9" i="3" s="1"/>
  <c r="BC11" i="3" s="1"/>
  <c r="AW40" i="2"/>
  <c r="AW43" i="2" s="1"/>
  <c r="AW84" i="1"/>
  <c r="BB49" i="3"/>
  <c r="BB71" i="3" s="1"/>
  <c r="BD36" i="3"/>
  <c r="BD51" i="3" s="1"/>
  <c r="BD73" i="3" s="1"/>
  <c r="BD25" i="3" s="1"/>
  <c r="BD106" i="3" s="1"/>
  <c r="BC35" i="3"/>
  <c r="BC50" i="3" s="1"/>
  <c r="BC72" i="3" s="1"/>
  <c r="BC24" i="3" s="1"/>
  <c r="BC105" i="3" s="1"/>
  <c r="BE37" i="3"/>
  <c r="BE52" i="3" s="1"/>
  <c r="BE74" i="3" s="1"/>
  <c r="BE26" i="3" s="1"/>
  <c r="BE107" i="3" s="1"/>
  <c r="BB40" i="3"/>
  <c r="BC42" i="3" s="1"/>
  <c r="BH28" i="2"/>
  <c r="BH109" i="2" s="1"/>
  <c r="BA27" i="1"/>
  <c r="BB119" i="2"/>
  <c r="BB108" i="2"/>
  <c r="AY107" i="2"/>
  <c r="AX26" i="1"/>
  <c r="AY118" i="2"/>
  <c r="AW105" i="2"/>
  <c r="AV24" i="1"/>
  <c r="AW116" i="2"/>
  <c r="AX117" i="2"/>
  <c r="AX106" i="2"/>
  <c r="AW25" i="1"/>
  <c r="AU93" i="1"/>
  <c r="AU104" i="1"/>
  <c r="AU115" i="1"/>
  <c r="AU29" i="1"/>
  <c r="AX36" i="1"/>
  <c r="AY51" i="2"/>
  <c r="AV99" i="2"/>
  <c r="AV110" i="2"/>
  <c r="AV121" i="2"/>
  <c r="BA110" i="3"/>
  <c r="AU88" i="1"/>
  <c r="P54" i="7" s="1"/>
  <c r="Q54" i="7"/>
  <c r="AX13" i="2"/>
  <c r="AY7" i="2"/>
  <c r="AW55" i="2" l="1"/>
  <c r="AW66" i="2" s="1"/>
  <c r="AW71" i="2"/>
  <c r="AW23" i="2" s="1"/>
  <c r="L56" i="7"/>
  <c r="L57" i="7" s="1"/>
  <c r="L6" i="7" s="1"/>
  <c r="F3" i="9" s="1"/>
  <c r="H8" i="8" s="1"/>
  <c r="AW35" i="1"/>
  <c r="AY37" i="1"/>
  <c r="BI54" i="2"/>
  <c r="BI76" i="2" s="1"/>
  <c r="AX42" i="2"/>
  <c r="AW42" i="1" s="1"/>
  <c r="C56" i="7" s="1"/>
  <c r="C57" i="7" s="1"/>
  <c r="C6" i="7" s="1"/>
  <c r="AW42" i="11"/>
  <c r="AW43" i="11"/>
  <c r="AW40" i="11"/>
  <c r="AV40" i="1"/>
  <c r="M55" i="7" s="1"/>
  <c r="BB38" i="1"/>
  <c r="BG28" i="1"/>
  <c r="BG98" i="1" s="1"/>
  <c r="BC53" i="3"/>
  <c r="BC75" i="3" s="1"/>
  <c r="BC27" i="3" s="1"/>
  <c r="BC108" i="3" s="1"/>
  <c r="BB55" i="3"/>
  <c r="BB66" i="3" s="1"/>
  <c r="BB43" i="3"/>
  <c r="BH120" i="2"/>
  <c r="AX15" i="2"/>
  <c r="AW15" i="1" s="1"/>
  <c r="AW13" i="1"/>
  <c r="AV60" i="1"/>
  <c r="AV55" i="1"/>
  <c r="AW50" i="1"/>
  <c r="AX72" i="2"/>
  <c r="AZ74" i="2"/>
  <c r="AY52" i="1"/>
  <c r="BB77" i="3"/>
  <c r="BB23" i="3"/>
  <c r="AY73" i="2"/>
  <c r="AX51" i="1"/>
  <c r="AX62" i="1" s="1"/>
  <c r="AW77" i="2"/>
  <c r="BC75" i="2"/>
  <c r="AX107" i="1"/>
  <c r="AX96" i="1"/>
  <c r="AX118" i="1"/>
  <c r="BA108" i="1"/>
  <c r="BA97" i="1"/>
  <c r="BA119" i="1"/>
  <c r="AY9" i="2"/>
  <c r="AY10" i="2"/>
  <c r="AX10" i="1" s="1"/>
  <c r="AX58" i="11" s="1"/>
  <c r="AX7" i="1"/>
  <c r="S54" i="7"/>
  <c r="AU121" i="1"/>
  <c r="U54" i="7" s="1"/>
  <c r="AU110" i="1"/>
  <c r="T54" i="7" s="1"/>
  <c r="AU99" i="1"/>
  <c r="R54" i="7" s="1"/>
  <c r="BC13" i="3"/>
  <c r="BC15" i="3" s="1"/>
  <c r="BC34" i="3" s="1"/>
  <c r="BD7" i="3"/>
  <c r="BD10" i="3" s="1"/>
  <c r="F30" i="9"/>
  <c r="AW95" i="1"/>
  <c r="AW117" i="1"/>
  <c r="AW106" i="1"/>
  <c r="AV116" i="1"/>
  <c r="AV105" i="1"/>
  <c r="AV94" i="1"/>
  <c r="AV71" i="1" l="1"/>
  <c r="AV82" i="1" s="1"/>
  <c r="AW61" i="1"/>
  <c r="AY63" i="1"/>
  <c r="BH54" i="1"/>
  <c r="BH65" i="1" s="1"/>
  <c r="BO39" i="3"/>
  <c r="BO54" i="3" s="1"/>
  <c r="BO76" i="3" s="1"/>
  <c r="BO28" i="3" s="1"/>
  <c r="BO109" i="3" s="1"/>
  <c r="BB88" i="3"/>
  <c r="AX56" i="11"/>
  <c r="AX55" i="11"/>
  <c r="AX54" i="11"/>
  <c r="AX57" i="11"/>
  <c r="AX53" i="11"/>
  <c r="AX38" i="11"/>
  <c r="BG109" i="1"/>
  <c r="AV43" i="1"/>
  <c r="J55" i="7" s="1"/>
  <c r="BG120" i="1"/>
  <c r="BB53" i="1"/>
  <c r="BB64" i="1" s="1"/>
  <c r="AX34" i="2"/>
  <c r="F56" i="7"/>
  <c r="AW12" i="1"/>
  <c r="G56" i="7" s="1"/>
  <c r="AX24" i="2"/>
  <c r="AW72" i="1"/>
  <c r="AW83" i="1" s="1"/>
  <c r="BE36" i="3"/>
  <c r="BE51" i="3" s="1"/>
  <c r="BE73" i="3" s="1"/>
  <c r="BE25" i="3" s="1"/>
  <c r="BE106" i="3" s="1"/>
  <c r="BF37" i="3"/>
  <c r="BF52" i="3" s="1"/>
  <c r="BF74" i="3" s="1"/>
  <c r="BF26" i="3" s="1"/>
  <c r="BF107" i="3" s="1"/>
  <c r="BD35" i="3"/>
  <c r="BD50" i="3" s="1"/>
  <c r="BD72" i="3" s="1"/>
  <c r="BD24" i="3" s="1"/>
  <c r="BD105" i="3" s="1"/>
  <c r="BC49" i="3"/>
  <c r="BC40" i="3"/>
  <c r="AW104" i="2"/>
  <c r="AV23" i="1"/>
  <c r="AW29" i="2"/>
  <c r="AW115" i="2"/>
  <c r="AX73" i="1"/>
  <c r="AX84" i="1" s="1"/>
  <c r="AY25" i="2"/>
  <c r="BB104" i="3"/>
  <c r="BB29" i="3"/>
  <c r="BB99" i="3" s="1"/>
  <c r="AY74" i="1"/>
  <c r="AY85" i="1" s="1"/>
  <c r="AZ26" i="2"/>
  <c r="AX9" i="1"/>
  <c r="AY11" i="2"/>
  <c r="AW88" i="2"/>
  <c r="AV77" i="1"/>
  <c r="E56" i="7"/>
  <c r="E57" i="7" s="1"/>
  <c r="AW14" i="1"/>
  <c r="H56" i="7" s="1"/>
  <c r="N55" i="7"/>
  <c r="AV66" i="1"/>
  <c r="O55" i="7" s="1"/>
  <c r="BH76" i="1"/>
  <c r="BI28" i="2"/>
  <c r="BB75" i="1"/>
  <c r="BC27" i="2"/>
  <c r="BH87" i="1" l="1"/>
  <c r="AV44" i="1"/>
  <c r="K55" i="7" s="1"/>
  <c r="AX49" i="2"/>
  <c r="AX55" i="2" s="1"/>
  <c r="BJ39" i="2"/>
  <c r="BI39" i="1" s="1"/>
  <c r="BB86" i="1"/>
  <c r="AX11" i="1"/>
  <c r="AX22" i="11" s="1"/>
  <c r="AX44" i="11"/>
  <c r="AX43" i="11" s="1"/>
  <c r="AZ36" i="2"/>
  <c r="AZ51" i="2" s="1"/>
  <c r="AX40" i="2"/>
  <c r="AY42" i="2" s="1"/>
  <c r="AX42" i="1" s="1"/>
  <c r="C60" i="7" s="1"/>
  <c r="BD38" i="2"/>
  <c r="BD53" i="2" s="1"/>
  <c r="BA37" i="2"/>
  <c r="AZ37" i="1" s="1"/>
  <c r="BD38" i="3"/>
  <c r="BD9" i="3" s="1"/>
  <c r="BD11" i="3" s="1"/>
  <c r="AY35" i="2"/>
  <c r="AX35" i="1" s="1"/>
  <c r="AW34" i="1"/>
  <c r="I56" i="7" s="1"/>
  <c r="I57" i="7" s="1"/>
  <c r="I6" i="7" s="1"/>
  <c r="F6" i="9" s="1"/>
  <c r="H12" i="8" s="1"/>
  <c r="F57" i="7"/>
  <c r="F6" i="7" s="1"/>
  <c r="G57" i="7"/>
  <c r="G6" i="7" s="1"/>
  <c r="F4" i="9" s="1"/>
  <c r="H9" i="8" s="1"/>
  <c r="BC108" i="2"/>
  <c r="BC119" i="2"/>
  <c r="BB27" i="1"/>
  <c r="Q55" i="7"/>
  <c r="AV88" i="1"/>
  <c r="P55" i="7" s="1"/>
  <c r="AW99" i="2"/>
  <c r="AW110" i="2"/>
  <c r="AW121" i="2"/>
  <c r="BC43" i="3"/>
  <c r="BD42" i="3"/>
  <c r="AY13" i="2"/>
  <c r="AZ7" i="2"/>
  <c r="BB110" i="3"/>
  <c r="BI120" i="2"/>
  <c r="BI109" i="2"/>
  <c r="BH28" i="1"/>
  <c r="AZ118" i="2"/>
  <c r="AZ107" i="2"/>
  <c r="AY26" i="1"/>
  <c r="AY117" i="2"/>
  <c r="AX25" i="1"/>
  <c r="AY106" i="2"/>
  <c r="AV104" i="1"/>
  <c r="AV93" i="1"/>
  <c r="AV29" i="1"/>
  <c r="AV115" i="1"/>
  <c r="BC55" i="3"/>
  <c r="BC66" i="3" s="1"/>
  <c r="BC71" i="3"/>
  <c r="E6" i="7"/>
  <c r="AW24" i="1"/>
  <c r="AX105" i="2"/>
  <c r="AX116" i="2"/>
  <c r="AW49" i="1" l="1"/>
  <c r="AW55" i="1" s="1"/>
  <c r="AX71" i="2"/>
  <c r="AW71" i="1" s="1"/>
  <c r="L60" i="7"/>
  <c r="AX40" i="11"/>
  <c r="AX41" i="11"/>
  <c r="AX42" i="11"/>
  <c r="BJ54" i="2"/>
  <c r="BJ76" i="2" s="1"/>
  <c r="AY36" i="1"/>
  <c r="AX66" i="2"/>
  <c r="AX43" i="2"/>
  <c r="BA52" i="2"/>
  <c r="AZ52" i="1" s="1"/>
  <c r="AZ63" i="1" s="1"/>
  <c r="H57" i="7"/>
  <c r="H6" i="7" s="1"/>
  <c r="F5" i="9" s="1"/>
  <c r="H10" i="8" s="1"/>
  <c r="AY50" i="2"/>
  <c r="AX50" i="1" s="1"/>
  <c r="AX61" i="1" s="1"/>
  <c r="BC38" i="1"/>
  <c r="BD53" i="3"/>
  <c r="BD75" i="3" s="1"/>
  <c r="BD27" i="3" s="1"/>
  <c r="BD108" i="3" s="1"/>
  <c r="AW40" i="1"/>
  <c r="AW43" i="1" s="1"/>
  <c r="AY15" i="2"/>
  <c r="AY34" i="2" s="1"/>
  <c r="AX13" i="1"/>
  <c r="BB119" i="1"/>
  <c r="BB97" i="1"/>
  <c r="BB108" i="1"/>
  <c r="AZ73" i="2"/>
  <c r="AY51" i="1"/>
  <c r="AY96" i="1"/>
  <c r="AY118" i="1"/>
  <c r="AY107" i="1"/>
  <c r="AZ9" i="2"/>
  <c r="AY9" i="1" s="1"/>
  <c r="AY44" i="11" s="1"/>
  <c r="AZ10" i="2"/>
  <c r="AY10" i="1" s="1"/>
  <c r="AY58" i="11" s="1"/>
  <c r="AY7" i="1"/>
  <c r="AV99" i="1"/>
  <c r="R55" i="7" s="1"/>
  <c r="AV121" i="1"/>
  <c r="U55" i="7" s="1"/>
  <c r="S55" i="7"/>
  <c r="AV110" i="1"/>
  <c r="T55" i="7" s="1"/>
  <c r="AX95" i="1"/>
  <c r="AX117" i="1"/>
  <c r="AX106" i="1"/>
  <c r="BD75" i="2"/>
  <c r="BD13" i="3"/>
  <c r="BD15" i="3" s="1"/>
  <c r="BD34" i="3" s="1"/>
  <c r="BE7" i="3"/>
  <c r="BE10" i="3" s="1"/>
  <c r="F29" i="9"/>
  <c r="AW94" i="1"/>
  <c r="AW116" i="1"/>
  <c r="AW105" i="1"/>
  <c r="BC77" i="3"/>
  <c r="BC88" i="3" s="1"/>
  <c r="BC23" i="3"/>
  <c r="BH109" i="1"/>
  <c r="BH120" i="1"/>
  <c r="BH98" i="1"/>
  <c r="AW60" i="1" l="1"/>
  <c r="AW82" i="1"/>
  <c r="AY72" i="2"/>
  <c r="AY24" i="2" s="1"/>
  <c r="AX23" i="2"/>
  <c r="AW23" i="1" s="1"/>
  <c r="AX77" i="2"/>
  <c r="AX88" i="2" s="1"/>
  <c r="BK39" i="2"/>
  <c r="BP39" i="3"/>
  <c r="BP54" i="3" s="1"/>
  <c r="BP76" i="3" s="1"/>
  <c r="BP28" i="3" s="1"/>
  <c r="BP109" i="3" s="1"/>
  <c r="AY62" i="1"/>
  <c r="AY54" i="11"/>
  <c r="AY57" i="11"/>
  <c r="AY53" i="11"/>
  <c r="AY55" i="11"/>
  <c r="AY56" i="11"/>
  <c r="BI54" i="1"/>
  <c r="BI65" i="1" s="1"/>
  <c r="BA74" i="2"/>
  <c r="BA26" i="2" s="1"/>
  <c r="M56" i="7"/>
  <c r="M57" i="7" s="1"/>
  <c r="M6" i="7" s="1"/>
  <c r="X6" i="7" s="1"/>
  <c r="BC53" i="1"/>
  <c r="BC64" i="1" s="1"/>
  <c r="AX15" i="1"/>
  <c r="F60" i="7"/>
  <c r="AX12" i="1"/>
  <c r="G60" i="7" s="1"/>
  <c r="BC29" i="3"/>
  <c r="BC99" i="3" s="1"/>
  <c r="BC104" i="3"/>
  <c r="BC75" i="1"/>
  <c r="BD27" i="2"/>
  <c r="AY11" i="1"/>
  <c r="AY22" i="11" s="1"/>
  <c r="AY40" i="2"/>
  <c r="BE38" i="2"/>
  <c r="BE38" i="3"/>
  <c r="BA36" i="2"/>
  <c r="AX34" i="1"/>
  <c r="BB37" i="2"/>
  <c r="AY49" i="2"/>
  <c r="AZ35" i="2"/>
  <c r="AZ25" i="2"/>
  <c r="AY73" i="1"/>
  <c r="AY84" i="1" s="1"/>
  <c r="N56" i="7"/>
  <c r="N57" i="7" s="1"/>
  <c r="AW66" i="1"/>
  <c r="O56" i="7" s="1"/>
  <c r="J56" i="7"/>
  <c r="AW44" i="1"/>
  <c r="K56" i="7" s="1"/>
  <c r="BI76" i="1"/>
  <c r="BJ28" i="2"/>
  <c r="BE35" i="3"/>
  <c r="BE50" i="3" s="1"/>
  <c r="BE72" i="3" s="1"/>
  <c r="BE24" i="3" s="1"/>
  <c r="BE105" i="3" s="1"/>
  <c r="BG37" i="3"/>
  <c r="BG52" i="3" s="1"/>
  <c r="BG74" i="3" s="1"/>
  <c r="BG26" i="3" s="1"/>
  <c r="BG107" i="3" s="1"/>
  <c r="BD40" i="3"/>
  <c r="BF36" i="3"/>
  <c r="BF51" i="3" s="1"/>
  <c r="BF73" i="3" s="1"/>
  <c r="BF25" i="3" s="1"/>
  <c r="BF106" i="3" s="1"/>
  <c r="BD49" i="3"/>
  <c r="AZ11" i="2"/>
  <c r="AX104" i="2" l="1"/>
  <c r="AX29" i="2"/>
  <c r="AX110" i="2" s="1"/>
  <c r="AX115" i="2"/>
  <c r="AX72" i="1"/>
  <c r="AX83" i="1" s="1"/>
  <c r="AW77" i="1"/>
  <c r="Q56" i="7" s="1"/>
  <c r="Q57" i="7" s="1"/>
  <c r="E60" i="7"/>
  <c r="AY38" i="11"/>
  <c r="BI87" i="1"/>
  <c r="AZ74" i="1"/>
  <c r="AZ85" i="1" s="1"/>
  <c r="BC86" i="1"/>
  <c r="F7" i="9"/>
  <c r="H13" i="8" s="1"/>
  <c r="H14" i="8" s="1"/>
  <c r="AX14" i="1"/>
  <c r="H60" i="7" s="1"/>
  <c r="BA107" i="2"/>
  <c r="AZ26" i="1"/>
  <c r="BA118" i="2"/>
  <c r="BE9" i="3"/>
  <c r="BE11" i="3" s="1"/>
  <c r="BE53" i="3"/>
  <c r="BE75" i="3" s="1"/>
  <c r="BE27" i="3" s="1"/>
  <c r="BE108" i="3" s="1"/>
  <c r="BD119" i="2"/>
  <c r="BD108" i="2"/>
  <c r="BC27" i="1"/>
  <c r="BA7" i="2"/>
  <c r="AZ13" i="2"/>
  <c r="BD43" i="3"/>
  <c r="BE42" i="3"/>
  <c r="AZ117" i="2"/>
  <c r="AY25" i="1"/>
  <c r="AZ106" i="2"/>
  <c r="BB52" i="2"/>
  <c r="BA37" i="1"/>
  <c r="BD38" i="1"/>
  <c r="BE53" i="2"/>
  <c r="BD71" i="3"/>
  <c r="BD55" i="3"/>
  <c r="BD66" i="3" s="1"/>
  <c r="AY35" i="1"/>
  <c r="AZ50" i="2"/>
  <c r="I60" i="7"/>
  <c r="AX40" i="1"/>
  <c r="AZ42" i="2"/>
  <c r="AY42" i="1" s="1"/>
  <c r="C61" i="7" s="1"/>
  <c r="AY43" i="2"/>
  <c r="F28" i="9"/>
  <c r="F35" i="9" s="1"/>
  <c r="AW104" i="1"/>
  <c r="AW93" i="1"/>
  <c r="AW29" i="1"/>
  <c r="AW115" i="1"/>
  <c r="BJ109" i="2"/>
  <c r="BJ120" i="2"/>
  <c r="BI28" i="1"/>
  <c r="AY71" i="2"/>
  <c r="AX49" i="1"/>
  <c r="AY55" i="2"/>
  <c r="AY66" i="2" s="1"/>
  <c r="AX121" i="2"/>
  <c r="J57" i="7"/>
  <c r="J6" i="7" s="1"/>
  <c r="K57" i="7"/>
  <c r="K6" i="7" s="1"/>
  <c r="N6" i="7"/>
  <c r="F8" i="9" s="1"/>
  <c r="H16" i="8" s="1"/>
  <c r="O57" i="7"/>
  <c r="O6" i="7" s="1"/>
  <c r="F9" i="9" s="1"/>
  <c r="H17" i="8" s="1"/>
  <c r="AY105" i="2"/>
  <c r="AY116" i="2"/>
  <c r="AX24" i="1"/>
  <c r="BJ39" i="1"/>
  <c r="BK54" i="2"/>
  <c r="BA51" i="2"/>
  <c r="AZ36" i="1"/>
  <c r="L61" i="7"/>
  <c r="BC110" i="3"/>
  <c r="AX99" i="2" l="1"/>
  <c r="AW88" i="1"/>
  <c r="P56" i="7" s="1"/>
  <c r="AY41" i="11"/>
  <c r="AY43" i="11"/>
  <c r="AY42" i="11"/>
  <c r="AY40" i="11"/>
  <c r="AZ15" i="2"/>
  <c r="AY15" i="1" s="1"/>
  <c r="AY13" i="1"/>
  <c r="BK76" i="2"/>
  <c r="BJ54" i="1"/>
  <c r="BJ65" i="1" s="1"/>
  <c r="AY95" i="1"/>
  <c r="AY117" i="1"/>
  <c r="AY106" i="1"/>
  <c r="Q6" i="7"/>
  <c r="P57" i="7"/>
  <c r="P6" i="7" s="1"/>
  <c r="F10" i="9" s="1"/>
  <c r="H18" i="8" s="1"/>
  <c r="AX55" i="1"/>
  <c r="AX60" i="1"/>
  <c r="AX43" i="1"/>
  <c r="M60" i="7"/>
  <c r="BA9" i="2"/>
  <c r="AZ9" i="1" s="1"/>
  <c r="AZ44" i="11" s="1"/>
  <c r="BA10" i="2"/>
  <c r="AZ10" i="1" s="1"/>
  <c r="AZ58" i="11" s="1"/>
  <c r="AZ7" i="1"/>
  <c r="AX116" i="1"/>
  <c r="AX94" i="1"/>
  <c r="AX105" i="1"/>
  <c r="AY77" i="2"/>
  <c r="AX71" i="1"/>
  <c r="AX82" i="1" s="1"/>
  <c r="AY23" i="2"/>
  <c r="F39" i="9"/>
  <c r="H24" i="8" s="1"/>
  <c r="F44" i="9"/>
  <c r="F40" i="9"/>
  <c r="F45" i="9"/>
  <c r="F43" i="9"/>
  <c r="F41" i="9"/>
  <c r="F42" i="9"/>
  <c r="BD77" i="3"/>
  <c r="BD88" i="3" s="1"/>
  <c r="BD23" i="3"/>
  <c r="BB74" i="2"/>
  <c r="BA52" i="1"/>
  <c r="BA63" i="1" s="1"/>
  <c r="BC108" i="1"/>
  <c r="BC119" i="1"/>
  <c r="BC97" i="1"/>
  <c r="BE13" i="3"/>
  <c r="BE15" i="3" s="1"/>
  <c r="BE34" i="3" s="1"/>
  <c r="BF7" i="3"/>
  <c r="AZ118" i="1"/>
  <c r="AZ107" i="1"/>
  <c r="AZ96" i="1"/>
  <c r="BA73" i="2"/>
  <c r="AZ51" i="1"/>
  <c r="AZ62" i="1" s="1"/>
  <c r="G33" i="9"/>
  <c r="BI98" i="1"/>
  <c r="BI109" i="1"/>
  <c r="BI120" i="1"/>
  <c r="AW121" i="1"/>
  <c r="U56" i="7" s="1"/>
  <c r="AW99" i="1"/>
  <c r="R56" i="7" s="1"/>
  <c r="S56" i="7"/>
  <c r="S57" i="7" s="1"/>
  <c r="AW110" i="1"/>
  <c r="T56" i="7" s="1"/>
  <c r="AZ72" i="2"/>
  <c r="AY50" i="1"/>
  <c r="AY61" i="1" s="1"/>
  <c r="BE75" i="2"/>
  <c r="BD53" i="1"/>
  <c r="BD64" i="1" s="1"/>
  <c r="BQ39" i="3" l="1"/>
  <c r="BQ54" i="3" s="1"/>
  <c r="BQ76" i="3" s="1"/>
  <c r="BQ28" i="3" s="1"/>
  <c r="BQ109" i="3" s="1"/>
  <c r="AZ56" i="11"/>
  <c r="AZ57" i="11"/>
  <c r="AZ54" i="11"/>
  <c r="AZ53" i="11"/>
  <c r="AZ55" i="11"/>
  <c r="AZ38" i="11"/>
  <c r="AZ42" i="11" s="1"/>
  <c r="AZ34" i="2"/>
  <c r="F61" i="7"/>
  <c r="AY12" i="1"/>
  <c r="G61" i="7" s="1"/>
  <c r="BE27" i="2"/>
  <c r="BD75" i="1"/>
  <c r="BD86" i="1" s="1"/>
  <c r="U57" i="7"/>
  <c r="U6" i="7" s="1"/>
  <c r="F13" i="9" s="1"/>
  <c r="H21" i="8" s="1"/>
  <c r="R57" i="7"/>
  <c r="R6" i="7" s="1"/>
  <c r="F11" i="9" s="1"/>
  <c r="H19" i="8" s="1"/>
  <c r="T57" i="7"/>
  <c r="T6" i="7" s="1"/>
  <c r="F12" i="9" s="1"/>
  <c r="H20" i="8" s="1"/>
  <c r="S6" i="7"/>
  <c r="BA25" i="2"/>
  <c r="AZ73" i="1"/>
  <c r="AZ84" i="1" s="1"/>
  <c r="BA74" i="1"/>
  <c r="BA85" i="1" s="1"/>
  <c r="BB26" i="2"/>
  <c r="AX77" i="1"/>
  <c r="AY88" i="2"/>
  <c r="BA11" i="2"/>
  <c r="BB36" i="2"/>
  <c r="BD104" i="3"/>
  <c r="BD29" i="3"/>
  <c r="BD99" i="3" s="1"/>
  <c r="AZ11" i="1"/>
  <c r="AZ22" i="11" s="1"/>
  <c r="J60" i="7"/>
  <c r="AX44" i="1"/>
  <c r="K60" i="7" s="1"/>
  <c r="BE49" i="3"/>
  <c r="BE40" i="3"/>
  <c r="BF42" i="3" s="1"/>
  <c r="BF35" i="3"/>
  <c r="BF50" i="3" s="1"/>
  <c r="BF72" i="3" s="1"/>
  <c r="BF24" i="3" s="1"/>
  <c r="BF105" i="3" s="1"/>
  <c r="BH37" i="3"/>
  <c r="BH52" i="3" s="1"/>
  <c r="BH74" i="3" s="1"/>
  <c r="BH26" i="3" s="1"/>
  <c r="BH107" i="3" s="1"/>
  <c r="BG36" i="3"/>
  <c r="BG51" i="3" s="1"/>
  <c r="BG73" i="3" s="1"/>
  <c r="BG25" i="3" s="1"/>
  <c r="BG106" i="3" s="1"/>
  <c r="AX66" i="1"/>
  <c r="O60" i="7" s="1"/>
  <c r="N60" i="7"/>
  <c r="AZ24" i="2"/>
  <c r="AY72" i="1"/>
  <c r="AY83" i="1" s="1"/>
  <c r="AY14" i="1"/>
  <c r="H61" i="7" s="1"/>
  <c r="E61" i="7"/>
  <c r="BF10" i="3"/>
  <c r="AX23" i="1"/>
  <c r="AY115" i="2"/>
  <c r="AY104" i="2"/>
  <c r="AY29" i="2"/>
  <c r="BJ76" i="1"/>
  <c r="BJ87" i="1" s="1"/>
  <c r="BK28" i="2"/>
  <c r="AY34" i="1" l="1"/>
  <c r="AY40" i="1" s="1"/>
  <c r="M61" i="7" s="1"/>
  <c r="BL39" i="2"/>
  <c r="AZ43" i="11"/>
  <c r="AZ40" i="11"/>
  <c r="AZ41" i="11"/>
  <c r="H22" i="8"/>
  <c r="F17" i="9"/>
  <c r="AZ49" i="2"/>
  <c r="AY49" i="1" s="1"/>
  <c r="BF38" i="3"/>
  <c r="BF9" i="3" s="1"/>
  <c r="BF11" i="3" s="1"/>
  <c r="BL54" i="2"/>
  <c r="BC37" i="2"/>
  <c r="BC52" i="2" s="1"/>
  <c r="BF38" i="2"/>
  <c r="BF53" i="2" s="1"/>
  <c r="AZ40" i="2"/>
  <c r="AZ43" i="2" s="1"/>
  <c r="BA35" i="2"/>
  <c r="AZ35" i="1" s="1"/>
  <c r="BK109" i="2"/>
  <c r="BJ28" i="1"/>
  <c r="BK120" i="2"/>
  <c r="BA117" i="2"/>
  <c r="AZ25" i="1"/>
  <c r="BA106" i="2"/>
  <c r="AX93" i="1"/>
  <c r="AX115" i="1"/>
  <c r="AX29" i="1"/>
  <c r="AX104" i="1"/>
  <c r="BA36" i="1"/>
  <c r="BB51" i="2"/>
  <c r="BB107" i="2"/>
  <c r="BA26" i="1"/>
  <c r="BB118" i="2"/>
  <c r="AA6" i="7"/>
  <c r="AY121" i="2"/>
  <c r="AY110" i="2"/>
  <c r="AY99" i="2"/>
  <c r="L62" i="7"/>
  <c r="BA13" i="2"/>
  <c r="BB7" i="2"/>
  <c r="BE119" i="2"/>
  <c r="BD27" i="1"/>
  <c r="BE108" i="2"/>
  <c r="Q60" i="7"/>
  <c r="AX88" i="1"/>
  <c r="P60" i="7" s="1"/>
  <c r="AY24" i="1"/>
  <c r="AZ105" i="2"/>
  <c r="AZ116" i="2"/>
  <c r="BE55" i="3"/>
  <c r="BE66" i="3" s="1"/>
  <c r="BE71" i="3"/>
  <c r="BD110" i="3"/>
  <c r="BE43" i="3"/>
  <c r="H1" i="8" l="1"/>
  <c r="I61" i="7"/>
  <c r="BA50" i="2"/>
  <c r="AZ50" i="1" s="1"/>
  <c r="AZ61" i="1" s="1"/>
  <c r="BK39" i="1"/>
  <c r="AZ71" i="2"/>
  <c r="AZ77" i="2" s="1"/>
  <c r="BA42" i="2"/>
  <c r="AZ42" i="1" s="1"/>
  <c r="C62" i="7" s="1"/>
  <c r="BB37" i="1"/>
  <c r="BF53" i="3"/>
  <c r="BF75" i="3" s="1"/>
  <c r="BF27" i="3" s="1"/>
  <c r="BF108" i="3" s="1"/>
  <c r="AZ55" i="2"/>
  <c r="AZ66" i="2" s="1"/>
  <c r="BE38" i="1"/>
  <c r="BA15" i="2"/>
  <c r="AZ15" i="1" s="1"/>
  <c r="AZ13" i="1"/>
  <c r="AY43" i="1"/>
  <c r="J61" i="7" s="1"/>
  <c r="BC74" i="2"/>
  <c r="BB52" i="1"/>
  <c r="BE77" i="3"/>
  <c r="BE88" i="3" s="1"/>
  <c r="BE23" i="3"/>
  <c r="BA107" i="1"/>
  <c r="BA118" i="1"/>
  <c r="BA96" i="1"/>
  <c r="BF13" i="3"/>
  <c r="BF15" i="3" s="1"/>
  <c r="BF34" i="3" s="1"/>
  <c r="BG7" i="3"/>
  <c r="BD97" i="1"/>
  <c r="BD119" i="1"/>
  <c r="BD108" i="1"/>
  <c r="BA7" i="1"/>
  <c r="BB10" i="2"/>
  <c r="BA10" i="1" s="1"/>
  <c r="BA58" i="11" s="1"/>
  <c r="BB9" i="2"/>
  <c r="BA9" i="1" s="1"/>
  <c r="BA44" i="11" s="1"/>
  <c r="BA51" i="1"/>
  <c r="BA62" i="1" s="1"/>
  <c r="BB73" i="2"/>
  <c r="BJ120" i="1"/>
  <c r="BJ98" i="1"/>
  <c r="BJ109" i="1"/>
  <c r="AY116" i="1"/>
  <c r="AY94" i="1"/>
  <c r="AY105" i="1"/>
  <c r="BL76" i="2"/>
  <c r="BK54" i="1"/>
  <c r="BF75" i="2"/>
  <c r="AY60" i="1"/>
  <c r="AY55" i="1"/>
  <c r="S60" i="7"/>
  <c r="AX110" i="1"/>
  <c r="T60" i="7" s="1"/>
  <c r="AX99" i="1"/>
  <c r="R60" i="7" s="1"/>
  <c r="AX121" i="1"/>
  <c r="U60" i="7" s="1"/>
  <c r="AZ106" i="1"/>
  <c r="AZ95" i="1"/>
  <c r="AZ117" i="1"/>
  <c r="AY71" i="1" l="1"/>
  <c r="AY82" i="1" s="1"/>
  <c r="BR39" i="3"/>
  <c r="BA57" i="11"/>
  <c r="BA53" i="11"/>
  <c r="BA56" i="11"/>
  <c r="BA55" i="11"/>
  <c r="BA54" i="11"/>
  <c r="BA38" i="11"/>
  <c r="BA41" i="11" s="1"/>
  <c r="BK65" i="1"/>
  <c r="BB63" i="1"/>
  <c r="BA72" i="2"/>
  <c r="AZ72" i="1" s="1"/>
  <c r="AZ83" i="1" s="1"/>
  <c r="AZ23" i="2"/>
  <c r="AZ29" i="2" s="1"/>
  <c r="BE53" i="1"/>
  <c r="BE64" i="1" s="1"/>
  <c r="BA34" i="2"/>
  <c r="F62" i="7"/>
  <c r="AZ12" i="1"/>
  <c r="G62" i="7" s="1"/>
  <c r="AY44" i="1"/>
  <c r="K61" i="7" s="1"/>
  <c r="BL28" i="2"/>
  <c r="BK76" i="1"/>
  <c r="BK87" i="1" s="1"/>
  <c r="BE29" i="3"/>
  <c r="BE99" i="3" s="1"/>
  <c r="BE104" i="3"/>
  <c r="AY66" i="1"/>
  <c r="O61" i="7" s="1"/>
  <c r="N61" i="7"/>
  <c r="BA73" i="1"/>
  <c r="BA84" i="1" s="1"/>
  <c r="BB25" i="2"/>
  <c r="BA11" i="1"/>
  <c r="BA22" i="11" s="1"/>
  <c r="BA24" i="2"/>
  <c r="AZ14" i="1"/>
  <c r="H62" i="7" s="1"/>
  <c r="E62" i="7"/>
  <c r="BG10" i="3"/>
  <c r="BF27" i="2"/>
  <c r="BE75" i="1"/>
  <c r="BB11" i="2"/>
  <c r="BH36" i="3"/>
  <c r="BH51" i="3" s="1"/>
  <c r="BH73" i="3" s="1"/>
  <c r="BH25" i="3" s="1"/>
  <c r="BH106" i="3" s="1"/>
  <c r="BI37" i="3"/>
  <c r="BI52" i="3" s="1"/>
  <c r="BI74" i="3" s="1"/>
  <c r="BI26" i="3" s="1"/>
  <c r="BI107" i="3" s="1"/>
  <c r="BR54" i="3"/>
  <c r="BR76" i="3" s="1"/>
  <c r="BR28" i="3" s="1"/>
  <c r="BR109" i="3" s="1"/>
  <c r="BF40" i="3"/>
  <c r="BG42" i="3" s="1"/>
  <c r="BG35" i="3"/>
  <c r="BG50" i="3" s="1"/>
  <c r="BG72" i="3" s="1"/>
  <c r="BG24" i="3" s="1"/>
  <c r="BG105" i="3" s="1"/>
  <c r="BF49" i="3"/>
  <c r="AY77" i="1"/>
  <c r="AZ88" i="2"/>
  <c r="BB74" i="1"/>
  <c r="BB85" i="1" s="1"/>
  <c r="BC26" i="2"/>
  <c r="BM39" i="2" l="1"/>
  <c r="BL39" i="1" s="1"/>
  <c r="BA40" i="11"/>
  <c r="BA43" i="11"/>
  <c r="BA42" i="11"/>
  <c r="AZ104" i="2"/>
  <c r="AZ115" i="2"/>
  <c r="BE86" i="1"/>
  <c r="AY23" i="1"/>
  <c r="AY29" i="1" s="1"/>
  <c r="BG38" i="2"/>
  <c r="BG53" i="2" s="1"/>
  <c r="BC36" i="2"/>
  <c r="BB36" i="1" s="1"/>
  <c r="BA49" i="2"/>
  <c r="BA71" i="2" s="1"/>
  <c r="BA40" i="2"/>
  <c r="BB42" i="2" s="1"/>
  <c r="BA42" i="1" s="1"/>
  <c r="C63" i="7" s="1"/>
  <c r="BB35" i="2"/>
  <c r="BB50" i="2" s="1"/>
  <c r="BG38" i="3"/>
  <c r="BG53" i="3" s="1"/>
  <c r="BG75" i="3" s="1"/>
  <c r="BG27" i="3" s="1"/>
  <c r="BG108" i="3" s="1"/>
  <c r="BD37" i="2"/>
  <c r="BC37" i="1" s="1"/>
  <c r="AZ34" i="1"/>
  <c r="I62" i="7" s="1"/>
  <c r="BC7" i="2"/>
  <c r="BB13" i="2"/>
  <c r="BB26" i="1"/>
  <c r="BC107" i="2"/>
  <c r="BC118" i="2"/>
  <c r="BF43" i="3"/>
  <c r="AZ110" i="2"/>
  <c r="AZ121" i="2"/>
  <c r="AZ99" i="2"/>
  <c r="L63" i="7"/>
  <c r="BE110" i="3"/>
  <c r="BF71" i="3"/>
  <c r="BF55" i="3"/>
  <c r="BF66" i="3" s="1"/>
  <c r="BE27" i="1"/>
  <c r="BF119" i="2"/>
  <c r="BF108" i="2"/>
  <c r="BB106" i="2"/>
  <c r="BB117" i="2"/>
  <c r="BA25" i="1"/>
  <c r="Q61" i="7"/>
  <c r="AY88" i="1"/>
  <c r="P61" i="7" s="1"/>
  <c r="BA105" i="2"/>
  <c r="AZ24" i="1"/>
  <c r="BA116" i="2"/>
  <c r="BL120" i="2"/>
  <c r="BK28" i="1"/>
  <c r="BL109" i="2"/>
  <c r="BM54" i="2" l="1"/>
  <c r="BL54" i="1" s="1"/>
  <c r="BL65" i="1" s="1"/>
  <c r="AY115" i="1"/>
  <c r="AY93" i="1"/>
  <c r="AY104" i="1"/>
  <c r="BC51" i="2"/>
  <c r="BC73" i="2" s="1"/>
  <c r="AZ49" i="1"/>
  <c r="AZ55" i="1" s="1"/>
  <c r="BA35" i="1"/>
  <c r="BA43" i="2"/>
  <c r="AZ40" i="1"/>
  <c r="M62" i="7" s="1"/>
  <c r="BA55" i="2"/>
  <c r="BA66" i="2" s="1"/>
  <c r="BF38" i="1"/>
  <c r="BG9" i="3"/>
  <c r="BG11" i="3" s="1"/>
  <c r="BG13" i="3" s="1"/>
  <c r="BG15" i="3" s="1"/>
  <c r="BG34" i="3" s="1"/>
  <c r="BD52" i="2"/>
  <c r="BC52" i="1" s="1"/>
  <c r="BC63" i="1" s="1"/>
  <c r="BB15" i="2"/>
  <c r="BB34" i="2" s="1"/>
  <c r="BA13" i="1"/>
  <c r="BA106" i="1"/>
  <c r="BA117" i="1"/>
  <c r="BA95" i="1"/>
  <c r="BA77" i="2"/>
  <c r="AZ71" i="1"/>
  <c r="BA23" i="2"/>
  <c r="BK98" i="1"/>
  <c r="BK120" i="1"/>
  <c r="BK109" i="1"/>
  <c r="BE119" i="1"/>
  <c r="BE108" i="1"/>
  <c r="BE97" i="1"/>
  <c r="BB107" i="1"/>
  <c r="BB118" i="1"/>
  <c r="BB96" i="1"/>
  <c r="AY99" i="1"/>
  <c r="R61" i="7" s="1"/>
  <c r="AY110" i="1"/>
  <c r="T61" i="7" s="1"/>
  <c r="S61" i="7"/>
  <c r="AY121" i="1"/>
  <c r="U61" i="7" s="1"/>
  <c r="BA50" i="1"/>
  <c r="BB72" i="2"/>
  <c r="AZ94" i="1"/>
  <c r="AZ116" i="1"/>
  <c r="AZ105" i="1"/>
  <c r="BG75" i="2"/>
  <c r="BF53" i="1"/>
  <c r="BF23" i="3"/>
  <c r="BF77" i="3"/>
  <c r="BF88" i="3" s="1"/>
  <c r="BC9" i="2"/>
  <c r="BB9" i="1" s="1"/>
  <c r="BB44" i="11" s="1"/>
  <c r="BC10" i="2"/>
  <c r="BB10" i="1" s="1"/>
  <c r="BB58" i="11" s="1"/>
  <c r="BB7" i="1"/>
  <c r="BN39" i="2" l="1"/>
  <c r="BS39" i="3"/>
  <c r="BS54" i="3" s="1"/>
  <c r="BS76" i="3" s="1"/>
  <c r="BS28" i="3" s="1"/>
  <c r="BS109" i="3" s="1"/>
  <c r="BM76" i="2"/>
  <c r="BM28" i="2" s="1"/>
  <c r="BB57" i="11"/>
  <c r="BB53" i="11"/>
  <c r="BB56" i="11"/>
  <c r="BB55" i="11"/>
  <c r="BB54" i="11"/>
  <c r="BB51" i="1"/>
  <c r="BB62" i="1" s="1"/>
  <c r="AZ60" i="1"/>
  <c r="AZ82" i="1"/>
  <c r="BA61" i="1"/>
  <c r="BD74" i="2"/>
  <c r="BD26" i="2" s="1"/>
  <c r="AZ43" i="1"/>
  <c r="AZ44" i="1" s="1"/>
  <c r="K62" i="7" s="1"/>
  <c r="BH7" i="3"/>
  <c r="BH10" i="3" s="1"/>
  <c r="BA15" i="1"/>
  <c r="BF64" i="1"/>
  <c r="F63" i="7"/>
  <c r="BA12" i="1"/>
  <c r="G63" i="7" s="1"/>
  <c r="N62" i="7"/>
  <c r="AZ66" i="1"/>
  <c r="O62" i="7" s="1"/>
  <c r="BA88" i="2"/>
  <c r="AZ77" i="1"/>
  <c r="BF75" i="1"/>
  <c r="BF86" i="1" s="1"/>
  <c r="BG27" i="2"/>
  <c r="BB24" i="2"/>
  <c r="BA72" i="1"/>
  <c r="BA83" i="1" s="1"/>
  <c r="BC35" i="2"/>
  <c r="BA34" i="1"/>
  <c r="BH38" i="3"/>
  <c r="BH38" i="2"/>
  <c r="BD36" i="2"/>
  <c r="BB40" i="2"/>
  <c r="BB43" i="2" s="1"/>
  <c r="BB49" i="2"/>
  <c r="BE37" i="2"/>
  <c r="BC11" i="2"/>
  <c r="BB73" i="1"/>
  <c r="BC25" i="2"/>
  <c r="BA115" i="2"/>
  <c r="BA104" i="2"/>
  <c r="BA29" i="2"/>
  <c r="AZ23" i="1"/>
  <c r="BB11" i="1"/>
  <c r="BB22" i="11" s="1"/>
  <c r="BF29" i="3"/>
  <c r="BF99" i="3" s="1"/>
  <c r="BF104" i="3"/>
  <c r="BI36" i="3"/>
  <c r="BI51" i="3" s="1"/>
  <c r="BI73" i="3" s="1"/>
  <c r="BI25" i="3" s="1"/>
  <c r="BI106" i="3" s="1"/>
  <c r="BJ37" i="3"/>
  <c r="BJ52" i="3" s="1"/>
  <c r="BJ74" i="3" s="1"/>
  <c r="BJ26" i="3" s="1"/>
  <c r="BJ107" i="3" s="1"/>
  <c r="BG49" i="3"/>
  <c r="BH35" i="3"/>
  <c r="BH50" i="3" s="1"/>
  <c r="BH72" i="3" s="1"/>
  <c r="BH24" i="3" s="1"/>
  <c r="BH105" i="3" s="1"/>
  <c r="BG40" i="3"/>
  <c r="BH42" i="3" s="1"/>
  <c r="BL76" i="1" l="1"/>
  <c r="BL87" i="1" s="1"/>
  <c r="BA14" i="1"/>
  <c r="H63" i="7" s="1"/>
  <c r="BB38" i="11"/>
  <c r="BB84" i="1"/>
  <c r="BC74" i="1"/>
  <c r="BC85" i="1" s="1"/>
  <c r="J62" i="7"/>
  <c r="E63" i="7"/>
  <c r="BA99" i="2"/>
  <c r="BA110" i="2"/>
  <c r="BA121" i="2"/>
  <c r="BA49" i="1"/>
  <c r="BB55" i="2"/>
  <c r="BB66" i="2" s="1"/>
  <c r="BB71" i="2"/>
  <c r="BC50" i="2"/>
  <c r="BB35" i="1"/>
  <c r="BG43" i="3"/>
  <c r="BG55" i="3"/>
  <c r="BG66" i="3" s="1"/>
  <c r="BG71" i="3"/>
  <c r="BD107" i="2"/>
  <c r="BC26" i="1"/>
  <c r="BD118" i="2"/>
  <c r="BF110" i="3"/>
  <c r="BH53" i="2"/>
  <c r="BG38" i="1"/>
  <c r="BM39" i="1"/>
  <c r="BN54" i="2"/>
  <c r="L64" i="7"/>
  <c r="BC42" i="2"/>
  <c r="BB42" i="1" s="1"/>
  <c r="C64" i="7" s="1"/>
  <c r="BH9" i="3"/>
  <c r="BH11" i="3" s="1"/>
  <c r="BH53" i="3"/>
  <c r="BH75" i="3" s="1"/>
  <c r="BH27" i="3" s="1"/>
  <c r="BH108" i="3" s="1"/>
  <c r="AZ88" i="1"/>
  <c r="P62" i="7" s="1"/>
  <c r="Q62" i="7"/>
  <c r="BG119" i="2"/>
  <c r="BF27" i="1"/>
  <c r="BG108" i="2"/>
  <c r="BM120" i="2"/>
  <c r="BL28" i="1"/>
  <c r="BM109" i="2"/>
  <c r="AZ115" i="1"/>
  <c r="AZ104" i="1"/>
  <c r="AZ93" i="1"/>
  <c r="AZ29" i="1"/>
  <c r="BB25" i="1"/>
  <c r="BC117" i="2"/>
  <c r="BC106" i="2"/>
  <c r="BC13" i="2"/>
  <c r="BD7" i="2"/>
  <c r="BE52" i="2"/>
  <c r="BD37" i="1"/>
  <c r="BD51" i="2"/>
  <c r="BC36" i="1"/>
  <c r="I63" i="7"/>
  <c r="BA40" i="1"/>
  <c r="BA43" i="1" s="1"/>
  <c r="BA24" i="1"/>
  <c r="BB116" i="2"/>
  <c r="BB105" i="2"/>
  <c r="BB43" i="11" l="1"/>
  <c r="BB42" i="11"/>
  <c r="BB40" i="11"/>
  <c r="BB41" i="11"/>
  <c r="BC15" i="2"/>
  <c r="BC34" i="2" s="1"/>
  <c r="BB13" i="1"/>
  <c r="BA44" i="1"/>
  <c r="K63" i="7" s="1"/>
  <c r="J63" i="7"/>
  <c r="BA60" i="1"/>
  <c r="BA55" i="1"/>
  <c r="BC51" i="1"/>
  <c r="BC62" i="1" s="1"/>
  <c r="BD73" i="2"/>
  <c r="AZ121" i="1"/>
  <c r="U62" i="7" s="1"/>
  <c r="S62" i="7"/>
  <c r="AZ99" i="1"/>
  <c r="R62" i="7" s="1"/>
  <c r="AZ110" i="1"/>
  <c r="T62" i="7" s="1"/>
  <c r="BF97" i="1"/>
  <c r="BF108" i="1"/>
  <c r="BF119" i="1"/>
  <c r="BB106" i="1"/>
  <c r="BB95" i="1"/>
  <c r="BB117" i="1"/>
  <c r="BG77" i="3"/>
  <c r="BG88" i="3" s="1"/>
  <c r="BG23" i="3"/>
  <c r="M63" i="7"/>
  <c r="BL109" i="1"/>
  <c r="BL120" i="1"/>
  <c r="BL98" i="1"/>
  <c r="BI7" i="3"/>
  <c r="BI10" i="3" s="1"/>
  <c r="BH13" i="3"/>
  <c r="BH15" i="3" s="1"/>
  <c r="BH34" i="3" s="1"/>
  <c r="BH75" i="2"/>
  <c r="BG53" i="1"/>
  <c r="BG64" i="1" s="1"/>
  <c r="BC107" i="1"/>
  <c r="BC96" i="1"/>
  <c r="BC118" i="1"/>
  <c r="BA71" i="1"/>
  <c r="BA82" i="1" s="1"/>
  <c r="BB77" i="2"/>
  <c r="BB23" i="2"/>
  <c r="BA105" i="1"/>
  <c r="BA94" i="1"/>
  <c r="BA116" i="1"/>
  <c r="BC7" i="1"/>
  <c r="BD10" i="2"/>
  <c r="BC10" i="1" s="1"/>
  <c r="BC58" i="11" s="1"/>
  <c r="BD9" i="2"/>
  <c r="BC9" i="1" s="1"/>
  <c r="BC44" i="11" s="1"/>
  <c r="BC72" i="2"/>
  <c r="BB50" i="1"/>
  <c r="BB61" i="1" s="1"/>
  <c r="BE74" i="2"/>
  <c r="BD52" i="1"/>
  <c r="BD63" i="1" s="1"/>
  <c r="BN76" i="2"/>
  <c r="BM54" i="1"/>
  <c r="BM65" i="1" s="1"/>
  <c r="BO39" i="2" l="1"/>
  <c r="BT39" i="3"/>
  <c r="BT54" i="3" s="1"/>
  <c r="BT76" i="3" s="1"/>
  <c r="BT28" i="3" s="1"/>
  <c r="BT109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5" i="1"/>
  <c r="BG86" i="1" s="1"/>
  <c r="BG29" i="3"/>
  <c r="BG99" i="3" s="1"/>
  <c r="BG104" i="3"/>
  <c r="N63" i="7"/>
  <c r="BA66" i="1"/>
  <c r="O63" i="7" s="1"/>
  <c r="BN28" i="2"/>
  <c r="BM76" i="1"/>
  <c r="BM87" i="1" s="1"/>
  <c r="BC24" i="2"/>
  <c r="BB72" i="1"/>
  <c r="BB83" i="1" s="1"/>
  <c r="BC11" i="1"/>
  <c r="BC22" i="11" s="1"/>
  <c r="BB115" i="2"/>
  <c r="BB104" i="2"/>
  <c r="BB29" i="2"/>
  <c r="BA23" i="1"/>
  <c r="BK37" i="3"/>
  <c r="BK52" i="3" s="1"/>
  <c r="BK74" i="3" s="1"/>
  <c r="BK26" i="3" s="1"/>
  <c r="BK107" i="3" s="1"/>
  <c r="BH49" i="3"/>
  <c r="BH40" i="3"/>
  <c r="BI42" i="3" s="1"/>
  <c r="BJ36" i="3"/>
  <c r="BJ51" i="3" s="1"/>
  <c r="BJ73" i="3" s="1"/>
  <c r="BJ25" i="3" s="1"/>
  <c r="BJ106" i="3" s="1"/>
  <c r="BI35" i="3"/>
  <c r="BI50" i="3" s="1"/>
  <c r="BI72" i="3" s="1"/>
  <c r="BI24" i="3" s="1"/>
  <c r="BI105" i="3" s="1"/>
  <c r="BA77" i="1"/>
  <c r="BB88" i="2"/>
  <c r="BD25" i="2"/>
  <c r="BC73" i="1"/>
  <c r="BC84" i="1" s="1"/>
  <c r="BC49" i="2"/>
  <c r="BE36" i="2"/>
  <c r="BB34" i="1"/>
  <c r="BD35" i="2"/>
  <c r="BF37" i="2"/>
  <c r="BI38" i="2"/>
  <c r="BI38" i="3"/>
  <c r="BC40" i="2"/>
  <c r="BE26" i="2"/>
  <c r="BD74" i="1"/>
  <c r="BD85" i="1" s="1"/>
  <c r="E64" i="7" l="1"/>
  <c r="BC38" i="11"/>
  <c r="BB14" i="1"/>
  <c r="H64" i="7" s="1"/>
  <c r="BD13" i="2"/>
  <c r="BH43" i="3"/>
  <c r="BI53" i="3"/>
  <c r="BI75" i="3" s="1"/>
  <c r="BI27" i="3" s="1"/>
  <c r="BI108" i="3" s="1"/>
  <c r="BI9" i="3"/>
  <c r="BI11" i="3" s="1"/>
  <c r="BG110" i="3"/>
  <c r="BI53" i="2"/>
  <c r="BH38" i="1"/>
  <c r="I64" i="7"/>
  <c r="BB40" i="1"/>
  <c r="BB43" i="1" s="1"/>
  <c r="BE9" i="2"/>
  <c r="BD9" i="1" s="1"/>
  <c r="BD44" i="11" s="1"/>
  <c r="BE10" i="2"/>
  <c r="BD10" i="1" s="1"/>
  <c r="BD58" i="11" s="1"/>
  <c r="BD7" i="1"/>
  <c r="BA88" i="1"/>
  <c r="P63" i="7" s="1"/>
  <c r="Q63" i="7"/>
  <c r="BD42" i="2"/>
  <c r="BC42" i="1" s="1"/>
  <c r="C65" i="7" s="1"/>
  <c r="BF52" i="2"/>
  <c r="BE37" i="1"/>
  <c r="BE51" i="2"/>
  <c r="BD36" i="1"/>
  <c r="BH55" i="3"/>
  <c r="BH66" i="3" s="1"/>
  <c r="BH71" i="3"/>
  <c r="BA104" i="1"/>
  <c r="BA93" i="1"/>
  <c r="BA115" i="1"/>
  <c r="BA29" i="1"/>
  <c r="L65" i="7"/>
  <c r="BG27" i="1"/>
  <c r="BH119" i="2"/>
  <c r="BH108" i="2"/>
  <c r="BE107" i="2"/>
  <c r="BD26" i="1"/>
  <c r="BE118" i="2"/>
  <c r="BO54" i="2"/>
  <c r="BN39" i="1"/>
  <c r="BC35" i="1"/>
  <c r="BD50" i="2"/>
  <c r="BB24" i="1"/>
  <c r="BC116" i="2"/>
  <c r="BC105" i="2"/>
  <c r="BC43" i="2"/>
  <c r="BC71" i="2"/>
  <c r="BB49" i="1"/>
  <c r="BC55" i="2"/>
  <c r="BC66" i="2" s="1"/>
  <c r="BD117" i="2"/>
  <c r="BC25" i="1"/>
  <c r="BD106" i="2"/>
  <c r="BB99" i="2"/>
  <c r="BB121" i="2"/>
  <c r="BB110" i="2"/>
  <c r="BN109" i="2"/>
  <c r="BM28" i="1"/>
  <c r="BN120" i="2"/>
  <c r="BD56" i="11" l="1"/>
  <c r="BD57" i="11"/>
  <c r="BD54" i="11"/>
  <c r="BD53" i="11"/>
  <c r="BD55" i="11"/>
  <c r="BC42" i="11"/>
  <c r="BC43" i="11"/>
  <c r="BC41" i="11"/>
  <c r="BC40" i="11"/>
  <c r="BD15" i="2"/>
  <c r="BC13" i="1"/>
  <c r="BB44" i="1"/>
  <c r="K64" i="7" s="1"/>
  <c r="J64" i="7"/>
  <c r="BD96" i="1"/>
  <c r="BD107" i="1"/>
  <c r="BD118" i="1"/>
  <c r="BC106" i="1"/>
  <c r="BC117" i="1"/>
  <c r="BC95" i="1"/>
  <c r="BB71" i="1"/>
  <c r="BB82" i="1" s="1"/>
  <c r="BC23" i="2"/>
  <c r="BC77" i="2"/>
  <c r="BB94" i="1"/>
  <c r="BB116" i="1"/>
  <c r="BB105" i="1"/>
  <c r="BE11" i="2"/>
  <c r="BI75" i="2"/>
  <c r="BH53" i="1"/>
  <c r="BH64" i="1" s="1"/>
  <c r="BB60" i="1"/>
  <c r="BB55" i="1"/>
  <c r="BN54" i="1"/>
  <c r="BN65" i="1" s="1"/>
  <c r="BO76" i="2"/>
  <c r="BD51" i="1"/>
  <c r="BD62" i="1" s="1"/>
  <c r="BE73" i="2"/>
  <c r="BD11" i="1"/>
  <c r="BD22" i="11" s="1"/>
  <c r="M64" i="7"/>
  <c r="BI13" i="3"/>
  <c r="BI15" i="3" s="1"/>
  <c r="BI34" i="3" s="1"/>
  <c r="BJ7" i="3"/>
  <c r="BG108" i="1"/>
  <c r="BG97" i="1"/>
  <c r="BG119" i="1"/>
  <c r="BF74" i="2"/>
  <c r="BE52" i="1"/>
  <c r="BE63" i="1" s="1"/>
  <c r="BM98" i="1"/>
  <c r="BM109" i="1"/>
  <c r="BM120" i="1"/>
  <c r="BD72" i="2"/>
  <c r="BC50" i="1"/>
  <c r="BC61" i="1" s="1"/>
  <c r="BA121" i="1"/>
  <c r="U63" i="7" s="1"/>
  <c r="BA110" i="1"/>
  <c r="T63" i="7" s="1"/>
  <c r="BA99" i="1"/>
  <c r="R63" i="7" s="1"/>
  <c r="S63" i="7"/>
  <c r="BH77" i="3"/>
  <c r="BH88" i="3" s="1"/>
  <c r="BH23" i="3"/>
  <c r="BU39" i="3" l="1"/>
  <c r="BU54" i="3" s="1"/>
  <c r="BU76" i="3" s="1"/>
  <c r="BU28" i="3" s="1"/>
  <c r="BU109" i="3" s="1"/>
  <c r="F65" i="7"/>
  <c r="BC12" i="1"/>
  <c r="G65" i="7" s="1"/>
  <c r="BC15" i="1"/>
  <c r="BD34" i="2"/>
  <c r="BH104" i="3"/>
  <c r="BH29" i="3"/>
  <c r="BH99" i="3" s="1"/>
  <c r="L66" i="7"/>
  <c r="BC115" i="2"/>
  <c r="BC104" i="2"/>
  <c r="BB23" i="1"/>
  <c r="BC29" i="2"/>
  <c r="BI49" i="3"/>
  <c r="BJ35" i="3"/>
  <c r="BJ50" i="3" s="1"/>
  <c r="BJ72" i="3" s="1"/>
  <c r="BJ24" i="3" s="1"/>
  <c r="BJ105" i="3" s="1"/>
  <c r="BK36" i="3"/>
  <c r="BK51" i="3" s="1"/>
  <c r="BK73" i="3" s="1"/>
  <c r="BK25" i="3" s="1"/>
  <c r="BK106" i="3" s="1"/>
  <c r="BI40" i="3"/>
  <c r="BL37" i="3"/>
  <c r="BE25" i="2"/>
  <c r="BD73" i="1"/>
  <c r="BD84" i="1" s="1"/>
  <c r="N64" i="7"/>
  <c r="BB66" i="1"/>
  <c r="O64" i="7" s="1"/>
  <c r="BI27" i="2"/>
  <c r="BH75" i="1"/>
  <c r="BH86" i="1" s="1"/>
  <c r="BF7" i="2"/>
  <c r="BE13" i="2"/>
  <c r="BE74" i="1"/>
  <c r="BE85" i="1" s="1"/>
  <c r="BF26" i="2"/>
  <c r="BJ10" i="3"/>
  <c r="BC72" i="1"/>
  <c r="BC83" i="1" s="1"/>
  <c r="BD24" i="2"/>
  <c r="BO28" i="2"/>
  <c r="BN76" i="1"/>
  <c r="BN87" i="1" s="1"/>
  <c r="BC88" i="2"/>
  <c r="BB77" i="1"/>
  <c r="BP39" i="2" l="1"/>
  <c r="BD38" i="11"/>
  <c r="BE35" i="2"/>
  <c r="BG37" i="2"/>
  <c r="BF36" i="2"/>
  <c r="BD40" i="2"/>
  <c r="BJ38" i="2"/>
  <c r="BD49" i="2"/>
  <c r="BJ38" i="3"/>
  <c r="BC34" i="1"/>
  <c r="E65" i="7"/>
  <c r="BC14" i="1"/>
  <c r="H65" i="7" s="1"/>
  <c r="BE15" i="2"/>
  <c r="BE34" i="2" s="1"/>
  <c r="BD13" i="1"/>
  <c r="BI43" i="3"/>
  <c r="BJ42" i="3"/>
  <c r="BB88" i="1"/>
  <c r="P64" i="7" s="1"/>
  <c r="Q64" i="7"/>
  <c r="BO120" i="2"/>
  <c r="BO109" i="2"/>
  <c r="BN28" i="1"/>
  <c r="BF9" i="2"/>
  <c r="BE9" i="1" s="1"/>
  <c r="BE44" i="11" s="1"/>
  <c r="BF10" i="2"/>
  <c r="BE10" i="1" s="1"/>
  <c r="BE58" i="11" s="1"/>
  <c r="BE7" i="1"/>
  <c r="BI119" i="2"/>
  <c r="BH27" i="1"/>
  <c r="BI108" i="2"/>
  <c r="BB93" i="1"/>
  <c r="BB104" i="1"/>
  <c r="BB115" i="1"/>
  <c r="BB29" i="1"/>
  <c r="BC121" i="2"/>
  <c r="BC99" i="2"/>
  <c r="BC110" i="2"/>
  <c r="BD116" i="2"/>
  <c r="BC24" i="1"/>
  <c r="BD105" i="2"/>
  <c r="BE26" i="1"/>
  <c r="BF107" i="2"/>
  <c r="BF118" i="2"/>
  <c r="BH110" i="3"/>
  <c r="BL52" i="3"/>
  <c r="BL74" i="3" s="1"/>
  <c r="BL26" i="3" s="1"/>
  <c r="BL107" i="3" s="1"/>
  <c r="BE117" i="2"/>
  <c r="BD25" i="1"/>
  <c r="BE106" i="2"/>
  <c r="BI55" i="3"/>
  <c r="BI66" i="3" s="1"/>
  <c r="BI71" i="3"/>
  <c r="BQ39" i="2" l="1"/>
  <c r="BE54" i="11"/>
  <c r="BE57" i="11"/>
  <c r="BE53" i="11"/>
  <c r="BE56" i="11"/>
  <c r="BE55" i="11"/>
  <c r="BD42" i="11"/>
  <c r="BD43" i="11"/>
  <c r="BD41" i="11"/>
  <c r="BD40" i="11"/>
  <c r="BD15" i="1"/>
  <c r="BC40" i="1"/>
  <c r="I65" i="7"/>
  <c r="BE42" i="2"/>
  <c r="BD42" i="1" s="1"/>
  <c r="C66" i="7" s="1"/>
  <c r="BD43" i="2"/>
  <c r="BJ9" i="3"/>
  <c r="BJ11" i="3" s="1"/>
  <c r="BJ13" i="3" s="1"/>
  <c r="BJ15" i="3" s="1"/>
  <c r="BJ34" i="3" s="1"/>
  <c r="BJ53" i="3"/>
  <c r="BJ75" i="3" s="1"/>
  <c r="BJ27" i="3" s="1"/>
  <c r="BJ108" i="3" s="1"/>
  <c r="BE36" i="1"/>
  <c r="BF51" i="2"/>
  <c r="BD55" i="2"/>
  <c r="BD66" i="2" s="1"/>
  <c r="BD71" i="2"/>
  <c r="BC49" i="1"/>
  <c r="BG52" i="2"/>
  <c r="BF37" i="1"/>
  <c r="F66" i="7"/>
  <c r="BD12" i="1"/>
  <c r="G66" i="7" s="1"/>
  <c r="BO39" i="1"/>
  <c r="BP54" i="2"/>
  <c r="BI38" i="1"/>
  <c r="BJ53" i="2"/>
  <c r="BD35" i="1"/>
  <c r="BE50" i="2"/>
  <c r="BE96" i="1"/>
  <c r="BE107" i="1"/>
  <c r="BE118" i="1"/>
  <c r="BI23" i="3"/>
  <c r="BI77" i="3"/>
  <c r="BI88" i="3" s="1"/>
  <c r="BG36" i="2"/>
  <c r="BF35" i="2"/>
  <c r="BE49" i="2"/>
  <c r="BD34" i="1"/>
  <c r="BE40" i="2"/>
  <c r="BH37" i="2"/>
  <c r="BK38" i="3"/>
  <c r="BK38" i="2"/>
  <c r="BC94" i="1"/>
  <c r="BC105" i="1"/>
  <c r="BC116" i="1"/>
  <c r="BF11" i="2"/>
  <c r="BN120" i="1"/>
  <c r="BN98" i="1"/>
  <c r="BN109" i="1"/>
  <c r="BD117" i="1"/>
  <c r="BD95" i="1"/>
  <c r="BD106" i="1"/>
  <c r="BH108" i="1"/>
  <c r="BH97" i="1"/>
  <c r="BH119" i="1"/>
  <c r="BB121" i="1"/>
  <c r="U64" i="7" s="1"/>
  <c r="BB99" i="1"/>
  <c r="R64" i="7" s="1"/>
  <c r="BB110" i="1"/>
  <c r="T64" i="7" s="1"/>
  <c r="S64" i="7"/>
  <c r="BE11" i="1"/>
  <c r="BE22" i="11" s="1"/>
  <c r="BK35" i="3" l="1"/>
  <c r="BK50" i="3" s="1"/>
  <c r="BK72" i="3" s="1"/>
  <c r="BK24" i="3" s="1"/>
  <c r="BK105" i="3" s="1"/>
  <c r="BV39" i="3"/>
  <c r="BV54" i="3" s="1"/>
  <c r="BV76" i="3" s="1"/>
  <c r="BV28" i="3" s="1"/>
  <c r="BV109" i="3" s="1"/>
  <c r="E66" i="7"/>
  <c r="BE38" i="11"/>
  <c r="BL36" i="3"/>
  <c r="BL51" i="3" s="1"/>
  <c r="BL73" i="3" s="1"/>
  <c r="BL25" i="3" s="1"/>
  <c r="BL106" i="3" s="1"/>
  <c r="BM37" i="3"/>
  <c r="BJ49" i="3"/>
  <c r="BJ71" i="3" s="1"/>
  <c r="BJ40" i="3"/>
  <c r="BJ43" i="3" s="1"/>
  <c r="BK7" i="3"/>
  <c r="BK10" i="3" s="1"/>
  <c r="BD14" i="1"/>
  <c r="H66" i="7" s="1"/>
  <c r="BG74" i="2"/>
  <c r="BF52" i="1"/>
  <c r="BF63" i="1" s="1"/>
  <c r="BF73" i="2"/>
  <c r="BE51" i="1"/>
  <c r="BE62" i="1" s="1"/>
  <c r="BI53" i="1"/>
  <c r="BI64" i="1" s="1"/>
  <c r="BJ75" i="2"/>
  <c r="BC60" i="1"/>
  <c r="BC55" i="1"/>
  <c r="BC71" i="1"/>
  <c r="BC82" i="1" s="1"/>
  <c r="BD23" i="2"/>
  <c r="BD77" i="2"/>
  <c r="BD50" i="1"/>
  <c r="BD61" i="1" s="1"/>
  <c r="BE72" i="2"/>
  <c r="BP76" i="2"/>
  <c r="BO54" i="1"/>
  <c r="BO65" i="1" s="1"/>
  <c r="BC43" i="1"/>
  <c r="M65" i="7"/>
  <c r="BJ38" i="1"/>
  <c r="BK53" i="2"/>
  <c r="BK53" i="3"/>
  <c r="BK75" i="3" s="1"/>
  <c r="BK27" i="3" s="1"/>
  <c r="BK108" i="3" s="1"/>
  <c r="BD40" i="1"/>
  <c r="I66" i="7"/>
  <c r="BF13" i="2"/>
  <c r="BG7" i="2"/>
  <c r="BP39" i="1"/>
  <c r="BQ54" i="2"/>
  <c r="BD49" i="1"/>
  <c r="BE71" i="2"/>
  <c r="BE55" i="2"/>
  <c r="BE66" i="2" s="1"/>
  <c r="BI104" i="3"/>
  <c r="BI29" i="3"/>
  <c r="BI99" i="3" s="1"/>
  <c r="BM52" i="3"/>
  <c r="BM74" i="3" s="1"/>
  <c r="BM26" i="3" s="1"/>
  <c r="BM107" i="3" s="1"/>
  <c r="L67" i="7"/>
  <c r="BF42" i="2"/>
  <c r="BE42" i="1" s="1"/>
  <c r="C67" i="7" s="1"/>
  <c r="BF36" i="1"/>
  <c r="BG51" i="2"/>
  <c r="BE43" i="2"/>
  <c r="BH52" i="2"/>
  <c r="BG37" i="1"/>
  <c r="BF50" i="2"/>
  <c r="BE35" i="1"/>
  <c r="BE43" i="11" l="1"/>
  <c r="BE42" i="11"/>
  <c r="BE41" i="11"/>
  <c r="BE40" i="11"/>
  <c r="BJ55" i="3"/>
  <c r="BJ66" i="3" s="1"/>
  <c r="BK42" i="3"/>
  <c r="BK9" i="3"/>
  <c r="BK11" i="3" s="1"/>
  <c r="BK13" i="3" s="1"/>
  <c r="BK15" i="3" s="1"/>
  <c r="BK34" i="3" s="1"/>
  <c r="J65" i="7"/>
  <c r="BC44" i="1"/>
  <c r="K65" i="7" s="1"/>
  <c r="BC66" i="1"/>
  <c r="O65" i="7" s="1"/>
  <c r="N65" i="7"/>
  <c r="BD88" i="2"/>
  <c r="BC77" i="1"/>
  <c r="BE73" i="1"/>
  <c r="BE84" i="1" s="1"/>
  <c r="BF25" i="2"/>
  <c r="BP28" i="2"/>
  <c r="BO76" i="1"/>
  <c r="BO87" i="1" s="1"/>
  <c r="BD104" i="2"/>
  <c r="BC23" i="1"/>
  <c r="BD29" i="2"/>
  <c r="BD115" i="2"/>
  <c r="BI75" i="1"/>
  <c r="BI86" i="1" s="1"/>
  <c r="BJ27" i="2"/>
  <c r="BF15" i="2"/>
  <c r="BE15" i="1" s="1"/>
  <c r="BE13" i="1"/>
  <c r="BD72" i="1"/>
  <c r="BD83" i="1" s="1"/>
  <c r="BE24" i="2"/>
  <c r="BG26" i="2"/>
  <c r="BF74" i="1"/>
  <c r="BF85" i="1" s="1"/>
  <c r="BI110" i="3"/>
  <c r="M66" i="7"/>
  <c r="BP54" i="1"/>
  <c r="BP65" i="1" s="1"/>
  <c r="BQ76" i="2"/>
  <c r="BG10" i="2"/>
  <c r="BF10" i="1" s="1"/>
  <c r="BF58" i="11" s="1"/>
  <c r="BF7" i="1"/>
  <c r="BG9" i="2"/>
  <c r="BF9" i="1" s="1"/>
  <c r="BF44" i="11" s="1"/>
  <c r="BJ23" i="3"/>
  <c r="BJ77" i="3"/>
  <c r="BF72" i="2"/>
  <c r="BE50" i="1"/>
  <c r="BE61" i="1" s="1"/>
  <c r="BG73" i="2"/>
  <c r="BF51" i="1"/>
  <c r="BF62" i="1" s="1"/>
  <c r="BD43" i="1"/>
  <c r="BK75" i="2"/>
  <c r="BJ53" i="1"/>
  <c r="BJ64" i="1" s="1"/>
  <c r="BH74" i="2"/>
  <c r="BG52" i="1"/>
  <c r="BG63" i="1" s="1"/>
  <c r="BD55" i="1"/>
  <c r="BD60" i="1"/>
  <c r="BE23" i="2"/>
  <c r="BD71" i="1"/>
  <c r="BD82" i="1" s="1"/>
  <c r="BE77" i="2"/>
  <c r="BW39" i="3" l="1"/>
  <c r="BW54" i="3" s="1"/>
  <c r="BW76" i="3" s="1"/>
  <c r="BW28" i="3" s="1"/>
  <c r="BW109" i="3" s="1"/>
  <c r="BJ88" i="3"/>
  <c r="BF54" i="11"/>
  <c r="BF57" i="11"/>
  <c r="BF53" i="11"/>
  <c r="BF56" i="11"/>
  <c r="BF55" i="11"/>
  <c r="BF38" i="11"/>
  <c r="BF42" i="11" s="1"/>
  <c r="BL7" i="3"/>
  <c r="BL10" i="3" s="1"/>
  <c r="BF34" i="2"/>
  <c r="BE105" i="2"/>
  <c r="BD24" i="1"/>
  <c r="BE116" i="2"/>
  <c r="BI27" i="1"/>
  <c r="BJ119" i="2"/>
  <c r="BJ108" i="2"/>
  <c r="BC29" i="1"/>
  <c r="BC93" i="1"/>
  <c r="BC115" i="1"/>
  <c r="BC104" i="1"/>
  <c r="BE25" i="1"/>
  <c r="BF117" i="2"/>
  <c r="BF106" i="2"/>
  <c r="F67" i="7"/>
  <c r="BE12" i="1"/>
  <c r="G67" i="7" s="1"/>
  <c r="BC88" i="1"/>
  <c r="P65" i="7" s="1"/>
  <c r="Q65" i="7"/>
  <c r="BG118" i="2"/>
  <c r="BG107" i="2"/>
  <c r="BF26" i="1"/>
  <c r="BD99" i="2"/>
  <c r="BD110" i="2"/>
  <c r="BD121" i="2"/>
  <c r="BP120" i="2"/>
  <c r="BO28" i="1"/>
  <c r="BP109" i="2"/>
  <c r="BJ104" i="3"/>
  <c r="BJ29" i="3"/>
  <c r="BJ99" i="3" s="1"/>
  <c r="BD66" i="1"/>
  <c r="O66" i="7" s="1"/>
  <c r="N66" i="7"/>
  <c r="BK27" i="2"/>
  <c r="BJ75" i="1"/>
  <c r="BJ86" i="1" s="1"/>
  <c r="BQ28" i="2"/>
  <c r="BP76" i="1"/>
  <c r="BP87" i="1" s="1"/>
  <c r="BE14" i="1"/>
  <c r="H67" i="7" s="1"/>
  <c r="E67" i="7"/>
  <c r="BE72" i="1"/>
  <c r="BE83" i="1" s="1"/>
  <c r="BF24" i="2"/>
  <c r="BG11" i="2"/>
  <c r="BE115" i="2"/>
  <c r="BE104" i="2"/>
  <c r="BE29" i="2"/>
  <c r="BD23" i="1"/>
  <c r="J66" i="7"/>
  <c r="BD44" i="1"/>
  <c r="K66" i="7" s="1"/>
  <c r="BF73" i="1"/>
  <c r="BF84" i="1" s="1"/>
  <c r="BG25" i="2"/>
  <c r="BE88" i="2"/>
  <c r="BD77" i="1"/>
  <c r="BG74" i="1"/>
  <c r="BG85" i="1" s="1"/>
  <c r="BH26" i="2"/>
  <c r="BK40" i="3"/>
  <c r="BK43" i="3" s="1"/>
  <c r="BL35" i="3"/>
  <c r="BL50" i="3" s="1"/>
  <c r="BL72" i="3" s="1"/>
  <c r="BL24" i="3" s="1"/>
  <c r="BL105" i="3" s="1"/>
  <c r="BK49" i="3"/>
  <c r="BM36" i="3"/>
  <c r="BM51" i="3" s="1"/>
  <c r="BM73" i="3" s="1"/>
  <c r="BM25" i="3" s="1"/>
  <c r="BM106" i="3" s="1"/>
  <c r="BN37" i="3"/>
  <c r="BN52" i="3" s="1"/>
  <c r="BN74" i="3" s="1"/>
  <c r="BN26" i="3" s="1"/>
  <c r="BN107" i="3" s="1"/>
  <c r="BF11" i="1"/>
  <c r="BF22" i="11" s="1"/>
  <c r="BE34" i="1" l="1"/>
  <c r="I67" i="7" s="1"/>
  <c r="BR39" i="2"/>
  <c r="BF40" i="11"/>
  <c r="BF43" i="11"/>
  <c r="BF41" i="11"/>
  <c r="BL38" i="2"/>
  <c r="BL53" i="2" s="1"/>
  <c r="BF49" i="2"/>
  <c r="BE49" i="1" s="1"/>
  <c r="BQ39" i="1"/>
  <c r="BL38" i="3"/>
  <c r="BL9" i="3" s="1"/>
  <c r="BL11" i="3" s="1"/>
  <c r="BG35" i="2"/>
  <c r="BG50" i="2" s="1"/>
  <c r="BI37" i="2"/>
  <c r="BI52" i="2" s="1"/>
  <c r="BF40" i="2"/>
  <c r="BF43" i="2" s="1"/>
  <c r="BH36" i="2"/>
  <c r="BH51" i="2" s="1"/>
  <c r="BF96" i="1"/>
  <c r="BF118" i="1"/>
  <c r="BF107" i="1"/>
  <c r="G32" i="9"/>
  <c r="BI119" i="1"/>
  <c r="BI97" i="1"/>
  <c r="BI108" i="1"/>
  <c r="BE106" i="1"/>
  <c r="BE117" i="1"/>
  <c r="BE95" i="1"/>
  <c r="BC121" i="1"/>
  <c r="U65" i="7" s="1"/>
  <c r="BC99" i="1"/>
  <c r="R65" i="7" s="1"/>
  <c r="BC110" i="1"/>
  <c r="T65" i="7" s="1"/>
  <c r="S65" i="7"/>
  <c r="BD105" i="1"/>
  <c r="BD94" i="1"/>
  <c r="BD116" i="1"/>
  <c r="BO109" i="1"/>
  <c r="BO98" i="1"/>
  <c r="BO120" i="1"/>
  <c r="BF116" i="2"/>
  <c r="BE24" i="1"/>
  <c r="BF105" i="2"/>
  <c r="Q66" i="7"/>
  <c r="BD88" i="1"/>
  <c r="P66" i="7" s="1"/>
  <c r="BF71" i="2"/>
  <c r="L68" i="7"/>
  <c r="BL42" i="3"/>
  <c r="BJ110" i="3"/>
  <c r="BK55" i="3"/>
  <c r="BK66" i="3" s="1"/>
  <c r="BK71" i="3"/>
  <c r="BE110" i="2"/>
  <c r="BE121" i="2"/>
  <c r="BE99" i="2"/>
  <c r="BH107" i="2"/>
  <c r="BG26" i="1"/>
  <c r="BH118" i="2"/>
  <c r="BG106" i="2"/>
  <c r="BG117" i="2"/>
  <c r="BF25" i="1"/>
  <c r="BD93" i="1"/>
  <c r="BD104" i="1"/>
  <c r="BD29" i="1"/>
  <c r="BD115" i="1"/>
  <c r="BG13" i="2"/>
  <c r="BH7" i="2"/>
  <c r="BP28" i="1"/>
  <c r="BQ109" i="2"/>
  <c r="BQ120" i="2"/>
  <c r="BK108" i="2"/>
  <c r="BJ27" i="1"/>
  <c r="BK119" i="2"/>
  <c r="BE40" i="1" l="1"/>
  <c r="BH37" i="1"/>
  <c r="BG36" i="1"/>
  <c r="BF35" i="1"/>
  <c r="BF55" i="2"/>
  <c r="BF66" i="2" s="1"/>
  <c r="BR54" i="2"/>
  <c r="BR76" i="2" s="1"/>
  <c r="BK38" i="1"/>
  <c r="BL53" i="3"/>
  <c r="BL75" i="3" s="1"/>
  <c r="BL27" i="3" s="1"/>
  <c r="BL108" i="3" s="1"/>
  <c r="BG42" i="2"/>
  <c r="BF42" i="1" s="1"/>
  <c r="C68" i="7" s="1"/>
  <c r="BG15" i="2"/>
  <c r="BG34" i="2" s="1"/>
  <c r="BF13" i="1"/>
  <c r="BH52" i="1"/>
  <c r="BI74" i="2"/>
  <c r="BF117" i="1"/>
  <c r="BF106" i="1"/>
  <c r="BF95" i="1"/>
  <c r="BL75" i="2"/>
  <c r="BP109" i="1"/>
  <c r="BP120" i="1"/>
  <c r="BP98" i="1"/>
  <c r="BD110" i="1"/>
  <c r="T66" i="7" s="1"/>
  <c r="S66" i="7"/>
  <c r="BD121" i="1"/>
  <c r="U66" i="7" s="1"/>
  <c r="BD99" i="1"/>
  <c r="R66" i="7" s="1"/>
  <c r="BE55" i="1"/>
  <c r="BE60" i="1"/>
  <c r="BL13" i="3"/>
  <c r="BL15" i="3" s="1"/>
  <c r="BL34" i="3" s="1"/>
  <c r="BM7" i="3"/>
  <c r="BM10" i="3" s="1"/>
  <c r="BH9" i="2"/>
  <c r="BG9" i="1" s="1"/>
  <c r="BG44" i="11" s="1"/>
  <c r="BG7" i="1"/>
  <c r="BH10" i="2"/>
  <c r="BG10" i="1" s="1"/>
  <c r="BG58" i="11" s="1"/>
  <c r="BE71" i="1"/>
  <c r="BE82" i="1" s="1"/>
  <c r="BF77" i="2"/>
  <c r="BF23" i="2"/>
  <c r="BE94" i="1"/>
  <c r="BE105" i="1"/>
  <c r="BE116" i="1"/>
  <c r="BG96" i="1"/>
  <c r="BG118" i="1"/>
  <c r="BG107" i="1"/>
  <c r="M67" i="7"/>
  <c r="BG72" i="2"/>
  <c r="BF50" i="1"/>
  <c r="BJ97" i="1"/>
  <c r="BJ119" i="1"/>
  <c r="BJ108" i="1"/>
  <c r="BK77" i="3"/>
  <c r="BK88" i="3" s="1"/>
  <c r="BK23" i="3"/>
  <c r="BE43" i="1"/>
  <c r="BG51" i="1"/>
  <c r="BH73" i="2"/>
  <c r="BS39" i="2" l="1"/>
  <c r="BX39" i="3"/>
  <c r="BX54" i="3" s="1"/>
  <c r="BX76" i="3" s="1"/>
  <c r="BX28" i="3" s="1"/>
  <c r="BX109" i="3" s="1"/>
  <c r="BG55" i="11"/>
  <c r="BG54" i="11"/>
  <c r="BG57" i="11"/>
  <c r="BG53" i="11"/>
  <c r="BG56" i="11"/>
  <c r="BH63" i="1"/>
  <c r="BG62" i="1"/>
  <c r="BF61" i="1"/>
  <c r="BF15" i="1"/>
  <c r="BQ54" i="1"/>
  <c r="BQ65" i="1" s="1"/>
  <c r="BK53" i="1"/>
  <c r="BK64" i="1" s="1"/>
  <c r="F68" i="7"/>
  <c r="BF12" i="1"/>
  <c r="G68" i="7" s="1"/>
  <c r="BG11" i="1"/>
  <c r="BG22" i="11" s="1"/>
  <c r="BH11" i="2"/>
  <c r="BH13" i="2" s="1"/>
  <c r="BG40" i="2"/>
  <c r="BH42" i="2" s="1"/>
  <c r="BG42" i="1" s="1"/>
  <c r="C69" i="7" s="1"/>
  <c r="BH35" i="2"/>
  <c r="BG49" i="2"/>
  <c r="BF34" i="1"/>
  <c r="BI36" i="2"/>
  <c r="BM38" i="2"/>
  <c r="BJ37" i="2"/>
  <c r="BM38" i="3"/>
  <c r="BF115" i="2"/>
  <c r="BE23" i="1"/>
  <c r="BF104" i="2"/>
  <c r="BF29" i="2"/>
  <c r="BR28" i="2"/>
  <c r="BQ76" i="1"/>
  <c r="BE66" i="1"/>
  <c r="O67" i="7" s="1"/>
  <c r="N67" i="7"/>
  <c r="BK75" i="1"/>
  <c r="BL27" i="2"/>
  <c r="BG73" i="1"/>
  <c r="BG84" i="1" s="1"/>
  <c r="BH25" i="2"/>
  <c r="J67" i="7"/>
  <c r="BE44" i="1"/>
  <c r="K67" i="7" s="1"/>
  <c r="BF88" i="2"/>
  <c r="BE77" i="1"/>
  <c r="BI26" i="2"/>
  <c r="BH74" i="1"/>
  <c r="BH85" i="1" s="1"/>
  <c r="BK104" i="3"/>
  <c r="BK29" i="3"/>
  <c r="BK99" i="3" s="1"/>
  <c r="BG24" i="2"/>
  <c r="BF72" i="1"/>
  <c r="BF83" i="1" s="1"/>
  <c r="BN36" i="3"/>
  <c r="BN51" i="3" s="1"/>
  <c r="BN73" i="3" s="1"/>
  <c r="BN25" i="3" s="1"/>
  <c r="BN106" i="3" s="1"/>
  <c r="BM35" i="3"/>
  <c r="BM50" i="3" s="1"/>
  <c r="BM72" i="3" s="1"/>
  <c r="BM24" i="3" s="1"/>
  <c r="BM105" i="3" s="1"/>
  <c r="BL49" i="3"/>
  <c r="BL40" i="3"/>
  <c r="BL43" i="3" s="1"/>
  <c r="BO37" i="3"/>
  <c r="BO52" i="3" s="1"/>
  <c r="BO74" i="3" s="1"/>
  <c r="BO26" i="3" s="1"/>
  <c r="BO107" i="3" s="1"/>
  <c r="BF14" i="1" l="1"/>
  <c r="H68" i="7" s="1"/>
  <c r="BG38" i="11"/>
  <c r="BQ87" i="1"/>
  <c r="E68" i="7"/>
  <c r="BK86" i="1"/>
  <c r="BI7" i="2"/>
  <c r="BI10" i="2" s="1"/>
  <c r="BH10" i="1" s="1"/>
  <c r="BH58" i="11" s="1"/>
  <c r="BH15" i="2"/>
  <c r="BH34" i="2" s="1"/>
  <c r="BG13" i="1"/>
  <c r="F69" i="7" s="1"/>
  <c r="L69" i="7"/>
  <c r="BG43" i="2"/>
  <c r="BK110" i="3"/>
  <c r="BM53" i="3"/>
  <c r="BM75" i="3" s="1"/>
  <c r="BM27" i="3" s="1"/>
  <c r="BM108" i="3" s="1"/>
  <c r="BM9" i="3"/>
  <c r="BM11" i="3" s="1"/>
  <c r="BI51" i="2"/>
  <c r="BH36" i="1"/>
  <c r="BM53" i="2"/>
  <c r="BL38" i="1"/>
  <c r="BG35" i="1"/>
  <c r="BH50" i="2"/>
  <c r="BM42" i="3"/>
  <c r="BE88" i="1"/>
  <c r="P67" i="7" s="1"/>
  <c r="Q67" i="7"/>
  <c r="BL108" i="2"/>
  <c r="BL119" i="2"/>
  <c r="BK27" i="1"/>
  <c r="BE93" i="1"/>
  <c r="BE104" i="1"/>
  <c r="BE29" i="1"/>
  <c r="BE115" i="1"/>
  <c r="BJ52" i="2"/>
  <c r="BI37" i="1"/>
  <c r="I68" i="7"/>
  <c r="BF40" i="1"/>
  <c r="BF43" i="1" s="1"/>
  <c r="BG25" i="1"/>
  <c r="BH106" i="2"/>
  <c r="BH117" i="2"/>
  <c r="BF110" i="2"/>
  <c r="BF121" i="2"/>
  <c r="BF99" i="2"/>
  <c r="BL71" i="3"/>
  <c r="BL55" i="3"/>
  <c r="BL66" i="3" s="1"/>
  <c r="BG105" i="2"/>
  <c r="BF24" i="1"/>
  <c r="BG116" i="2"/>
  <c r="BI107" i="2"/>
  <c r="BH26" i="1"/>
  <c r="BI118" i="2"/>
  <c r="BR109" i="2"/>
  <c r="BQ28" i="1"/>
  <c r="BR120" i="2"/>
  <c r="BS54" i="2"/>
  <c r="BR39" i="1"/>
  <c r="BF49" i="1"/>
  <c r="BG55" i="2"/>
  <c r="BG66" i="2" s="1"/>
  <c r="BG71" i="2"/>
  <c r="BT39" i="2" l="1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4" i="1"/>
  <c r="K68" i="7" s="1"/>
  <c r="BH72" i="2"/>
  <c r="BG50" i="1"/>
  <c r="BG61" i="1" s="1"/>
  <c r="BG77" i="2"/>
  <c r="BF71" i="1"/>
  <c r="BF82" i="1" s="1"/>
  <c r="BG23" i="2"/>
  <c r="BR54" i="1"/>
  <c r="BR65" i="1" s="1"/>
  <c r="BS76" i="2"/>
  <c r="BF94" i="1"/>
  <c r="BF105" i="1"/>
  <c r="BF116" i="1"/>
  <c r="M68" i="7"/>
  <c r="BK97" i="1"/>
  <c r="BK108" i="1"/>
  <c r="BK119" i="1"/>
  <c r="BL23" i="3"/>
  <c r="BL77" i="3"/>
  <c r="BL88" i="3" s="1"/>
  <c r="BI52" i="1"/>
  <c r="BI63" i="1" s="1"/>
  <c r="BJ74" i="2"/>
  <c r="BM13" i="3"/>
  <c r="BM15" i="3" s="1"/>
  <c r="BM34" i="3" s="1"/>
  <c r="BN7" i="3"/>
  <c r="BH96" i="1"/>
  <c r="BH107" i="1"/>
  <c r="BH118" i="1"/>
  <c r="BE121" i="1"/>
  <c r="U67" i="7" s="1"/>
  <c r="S67" i="7"/>
  <c r="BE99" i="1"/>
  <c r="R67" i="7" s="1"/>
  <c r="BE110" i="1"/>
  <c r="T67" i="7" s="1"/>
  <c r="BG34" i="1"/>
  <c r="BH40" i="2"/>
  <c r="BH49" i="2"/>
  <c r="BJ36" i="2"/>
  <c r="BI35" i="2"/>
  <c r="BN38" i="2"/>
  <c r="BN38" i="3"/>
  <c r="BK37" i="2"/>
  <c r="BF55" i="1"/>
  <c r="BF60" i="1"/>
  <c r="BQ120" i="1"/>
  <c r="BQ109" i="1"/>
  <c r="BQ98" i="1"/>
  <c r="BG117" i="1"/>
  <c r="BG95" i="1"/>
  <c r="BG106" i="1"/>
  <c r="BM75" i="2"/>
  <c r="BL53" i="1"/>
  <c r="BL64" i="1" s="1"/>
  <c r="BH51" i="1"/>
  <c r="BH62" i="1" s="1"/>
  <c r="BI73" i="2"/>
  <c r="BY39" i="3" l="1"/>
  <c r="BY54" i="3" s="1"/>
  <c r="BY76" i="3" s="1"/>
  <c r="BY28" i="3" s="1"/>
  <c r="BY109" i="3" s="1"/>
  <c r="E69" i="7"/>
  <c r="BH38" i="11"/>
  <c r="BH42" i="11" s="1"/>
  <c r="BH11" i="1"/>
  <c r="BH22" i="11" s="1"/>
  <c r="BI11" i="2"/>
  <c r="BI13" i="2" s="1"/>
  <c r="BG14" i="1"/>
  <c r="H69" i="7" s="1"/>
  <c r="BK52" i="2"/>
  <c r="BJ37" i="1"/>
  <c r="BN9" i="3"/>
  <c r="BN53" i="3"/>
  <c r="BN75" i="3" s="1"/>
  <c r="BN27" i="3" s="1"/>
  <c r="BN108" i="3" s="1"/>
  <c r="BH55" i="2"/>
  <c r="BH66" i="2" s="1"/>
  <c r="BH71" i="2"/>
  <c r="BG49" i="1"/>
  <c r="BN10" i="3"/>
  <c r="BS28" i="2"/>
  <c r="BR76" i="1"/>
  <c r="BR87" i="1" s="1"/>
  <c r="BF77" i="1"/>
  <c r="Q68" i="7" s="1"/>
  <c r="BG88" i="2"/>
  <c r="BI25" i="2"/>
  <c r="BH73" i="1"/>
  <c r="BH84" i="1" s="1"/>
  <c r="BH24" i="2"/>
  <c r="BG72" i="1"/>
  <c r="BG83" i="1" s="1"/>
  <c r="BN53" i="2"/>
  <c r="BM38" i="1"/>
  <c r="BH43" i="2"/>
  <c r="BI42" i="2"/>
  <c r="BH42" i="1" s="1"/>
  <c r="C70" i="7" s="1"/>
  <c r="BP37" i="3"/>
  <c r="BM49" i="3"/>
  <c r="BO36" i="3"/>
  <c r="BO51" i="3" s="1"/>
  <c r="BO73" i="3" s="1"/>
  <c r="BO25" i="3" s="1"/>
  <c r="BO106" i="3" s="1"/>
  <c r="BN35" i="3"/>
  <c r="BN50" i="3" s="1"/>
  <c r="BN72" i="3" s="1"/>
  <c r="BN24" i="3" s="1"/>
  <c r="BN105" i="3" s="1"/>
  <c r="BM40" i="3"/>
  <c r="BN42" i="3" s="1"/>
  <c r="BL104" i="3"/>
  <c r="BL29" i="3"/>
  <c r="BL99" i="3" s="1"/>
  <c r="N68" i="7"/>
  <c r="BF66" i="1"/>
  <c r="O68" i="7" s="1"/>
  <c r="BJ51" i="2"/>
  <c r="BI36" i="1"/>
  <c r="BM27" i="2"/>
  <c r="BL75" i="1"/>
  <c r="BL86" i="1" s="1"/>
  <c r="BS39" i="1"/>
  <c r="BT54" i="2"/>
  <c r="BH35" i="1"/>
  <c r="BI50" i="2"/>
  <c r="I69" i="7"/>
  <c r="BG40" i="1"/>
  <c r="BI74" i="1"/>
  <c r="BI85" i="1" s="1"/>
  <c r="BJ26" i="2"/>
  <c r="BG29" i="2"/>
  <c r="BF23" i="1"/>
  <c r="BG115" i="2"/>
  <c r="BG104" i="2"/>
  <c r="L70" i="7" l="1"/>
  <c r="BJ7" i="2"/>
  <c r="BI7" i="1" s="1"/>
  <c r="BH41" i="11"/>
  <c r="BH40" i="11"/>
  <c r="BH43" i="11"/>
  <c r="BI15" i="2"/>
  <c r="BI34" i="2" s="1"/>
  <c r="BH13" i="1"/>
  <c r="BF88" i="1"/>
  <c r="P68" i="7" s="1"/>
  <c r="BN11" i="3"/>
  <c r="BO7" i="3" s="1"/>
  <c r="BO10" i="3" s="1"/>
  <c r="BM43" i="3"/>
  <c r="BJ9" i="2"/>
  <c r="BI9" i="1" s="1"/>
  <c r="BI44" i="11" s="1"/>
  <c r="BJ107" i="2"/>
  <c r="BI26" i="1"/>
  <c r="BJ118" i="2"/>
  <c r="BH50" i="1"/>
  <c r="BH61" i="1" s="1"/>
  <c r="BI72" i="2"/>
  <c r="BM71" i="3"/>
  <c r="BM55" i="3"/>
  <c r="BM66" i="3" s="1"/>
  <c r="BG24" i="1"/>
  <c r="BH105" i="2"/>
  <c r="BH116" i="2"/>
  <c r="BM119" i="2"/>
  <c r="BM108" i="2"/>
  <c r="BL27" i="1"/>
  <c r="BJ73" i="2"/>
  <c r="BI51" i="1"/>
  <c r="BI62" i="1" s="1"/>
  <c r="BL110" i="3"/>
  <c r="BP52" i="3"/>
  <c r="BP74" i="3" s="1"/>
  <c r="BP26" i="3" s="1"/>
  <c r="BP107" i="3" s="1"/>
  <c r="BG60" i="1"/>
  <c r="BG55" i="1"/>
  <c r="BG99" i="2"/>
  <c r="BG110" i="2"/>
  <c r="BG121" i="2"/>
  <c r="BF115" i="1"/>
  <c r="BF104" i="1"/>
  <c r="BF29" i="1"/>
  <c r="BF93" i="1"/>
  <c r="M69" i="7"/>
  <c r="BG43" i="1"/>
  <c r="BT76" i="2"/>
  <c r="BS54" i="1"/>
  <c r="BS65" i="1" s="1"/>
  <c r="BM53" i="1"/>
  <c r="BM64" i="1" s="1"/>
  <c r="BN75" i="2"/>
  <c r="BI106" i="2"/>
  <c r="BI117" i="2"/>
  <c r="BH25" i="1"/>
  <c r="BS109" i="2"/>
  <c r="BS120" i="2"/>
  <c r="BR28" i="1"/>
  <c r="BH23" i="2"/>
  <c r="BG71" i="1"/>
  <c r="BG82" i="1" s="1"/>
  <c r="BH77" i="2"/>
  <c r="BJ52" i="1"/>
  <c r="BJ63" i="1" s="1"/>
  <c r="BK74" i="2"/>
  <c r="BJ10" i="2" l="1"/>
  <c r="BI10" i="1" s="1"/>
  <c r="BI58" i="11" s="1"/>
  <c r="BI55" i="11" s="1"/>
  <c r="BU39" i="2"/>
  <c r="BH15" i="1"/>
  <c r="F70" i="7"/>
  <c r="BH12" i="1"/>
  <c r="G70" i="7" s="1"/>
  <c r="BN13" i="3"/>
  <c r="BN15" i="3" s="1"/>
  <c r="BN34" i="3" s="1"/>
  <c r="BK26" i="2"/>
  <c r="BJ74" i="1"/>
  <c r="BJ85" i="1" s="1"/>
  <c r="BH88" i="2"/>
  <c r="BG77" i="1"/>
  <c r="BT28" i="2"/>
  <c r="BS76" i="1"/>
  <c r="BS87" i="1" s="1"/>
  <c r="BI24" i="2"/>
  <c r="BH72" i="1"/>
  <c r="BH83" i="1" s="1"/>
  <c r="BR98" i="1"/>
  <c r="BR120" i="1"/>
  <c r="BR109" i="1"/>
  <c r="BM23" i="3"/>
  <c r="BM77" i="3"/>
  <c r="BM88" i="3" s="1"/>
  <c r="BN27" i="2"/>
  <c r="BM75" i="1"/>
  <c r="BM86" i="1" s="1"/>
  <c r="BG44" i="1"/>
  <c r="K69" i="7" s="1"/>
  <c r="J69" i="7"/>
  <c r="BF121" i="1"/>
  <c r="U68" i="7" s="1"/>
  <c r="BF99" i="1"/>
  <c r="R68" i="7" s="1"/>
  <c r="S68" i="7"/>
  <c r="BF110" i="1"/>
  <c r="T68" i="7" s="1"/>
  <c r="BG105" i="1"/>
  <c r="BG94" i="1"/>
  <c r="BG116" i="1"/>
  <c r="BG66" i="1"/>
  <c r="O69" i="7" s="1"/>
  <c r="N69" i="7"/>
  <c r="BL119" i="1"/>
  <c r="BL97" i="1"/>
  <c r="BL108" i="1"/>
  <c r="BI96" i="1"/>
  <c r="BI107" i="1"/>
  <c r="BI118" i="1"/>
  <c r="G31" i="9"/>
  <c r="BK36" i="2"/>
  <c r="BJ35" i="2"/>
  <c r="BH34" i="1"/>
  <c r="BI49" i="2"/>
  <c r="BI40" i="2"/>
  <c r="BI43" i="2" s="1"/>
  <c r="BL37" i="2"/>
  <c r="BO38" i="3"/>
  <c r="BO38" i="2"/>
  <c r="BH29" i="2"/>
  <c r="BH104" i="2"/>
  <c r="BG23" i="1"/>
  <c r="BH115" i="2"/>
  <c r="BH106" i="1"/>
  <c r="BH117" i="1"/>
  <c r="BH95" i="1"/>
  <c r="BI73" i="1"/>
  <c r="BI84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0" i="3"/>
  <c r="BO42" i="3" s="1"/>
  <c r="BZ39" i="3"/>
  <c r="BZ54" i="3" s="1"/>
  <c r="BZ76" i="3" s="1"/>
  <c r="BZ28" i="3" s="1"/>
  <c r="BZ109" i="3" s="1"/>
  <c r="BH14" i="1"/>
  <c r="H70" i="7" s="1"/>
  <c r="BI38" i="11"/>
  <c r="E70" i="7"/>
  <c r="BQ37" i="3"/>
  <c r="BQ52" i="3" s="1"/>
  <c r="BQ74" i="3" s="1"/>
  <c r="BQ26" i="3" s="1"/>
  <c r="BQ107" i="3" s="1"/>
  <c r="BN49" i="3"/>
  <c r="BN55" i="3" s="1"/>
  <c r="BP36" i="3"/>
  <c r="BP51" i="3" s="1"/>
  <c r="BP73" i="3" s="1"/>
  <c r="BP25" i="3" s="1"/>
  <c r="BP106" i="3" s="1"/>
  <c r="BO35" i="3"/>
  <c r="BO50" i="3" s="1"/>
  <c r="BO72" i="3" s="1"/>
  <c r="BO24" i="3" s="1"/>
  <c r="BO105" i="3" s="1"/>
  <c r="BI71" i="2"/>
  <c r="BH49" i="1"/>
  <c r="BI55" i="2"/>
  <c r="BI66" i="2" s="1"/>
  <c r="BN119" i="2"/>
  <c r="BM27" i="1"/>
  <c r="BN108" i="2"/>
  <c r="BH121" i="2"/>
  <c r="BH99" i="2"/>
  <c r="BH110" i="2"/>
  <c r="BO53" i="3"/>
  <c r="BO75" i="3" s="1"/>
  <c r="BO27" i="3" s="1"/>
  <c r="BO108" i="3" s="1"/>
  <c r="BO9" i="3"/>
  <c r="BO11" i="3" s="1"/>
  <c r="BT39" i="1"/>
  <c r="BU54" i="2"/>
  <c r="BH40" i="1"/>
  <c r="I70" i="7"/>
  <c r="BT109" i="2"/>
  <c r="BS28" i="1"/>
  <c r="BT120" i="2"/>
  <c r="BJ26" i="1"/>
  <c r="BK107" i="2"/>
  <c r="BK118" i="2"/>
  <c r="BJ117" i="2"/>
  <c r="BI25" i="1"/>
  <c r="BJ106" i="2"/>
  <c r="BI35" i="1"/>
  <c r="BJ50" i="2"/>
  <c r="BM104" i="3"/>
  <c r="BM29" i="3"/>
  <c r="BM99" i="3" s="1"/>
  <c r="BG88" i="1"/>
  <c r="P69" i="7" s="1"/>
  <c r="Q69" i="7"/>
  <c r="BO53" i="2"/>
  <c r="BN38" i="1"/>
  <c r="BG29" i="1"/>
  <c r="BG104" i="1"/>
  <c r="BG93" i="1"/>
  <c r="BG115" i="1"/>
  <c r="BK37" i="1"/>
  <c r="BL52" i="2"/>
  <c r="BJ42" i="2"/>
  <c r="BI42" i="1" s="1"/>
  <c r="C71" i="7" s="1"/>
  <c r="C72" i="7" s="1"/>
  <c r="C7" i="7" s="1"/>
  <c r="BJ36" i="1"/>
  <c r="BK51" i="2"/>
  <c r="BH24" i="1"/>
  <c r="BI105" i="2"/>
  <c r="BI116" i="2"/>
  <c r="BN43" i="3" l="1"/>
  <c r="BJ15" i="2"/>
  <c r="BJ34" i="2" s="1"/>
  <c r="BJ49" i="2" s="1"/>
  <c r="BK7" i="2"/>
  <c r="BK10" i="2" s="1"/>
  <c r="BJ10" i="1" s="1"/>
  <c r="BJ58" i="11" s="1"/>
  <c r="BJ57" i="11" s="1"/>
  <c r="BN66" i="3"/>
  <c r="L71" i="7"/>
  <c r="L72" i="7" s="1"/>
  <c r="L7" i="7" s="1"/>
  <c r="G3" i="9" s="1"/>
  <c r="I8" i="8" s="1"/>
  <c r="BV39" i="2"/>
  <c r="BI42" i="11"/>
  <c r="BI41" i="11"/>
  <c r="BI43" i="11"/>
  <c r="BI40" i="11"/>
  <c r="BN71" i="3"/>
  <c r="BN23" i="3" s="1"/>
  <c r="BI12" i="1"/>
  <c r="G71" i="7" s="1"/>
  <c r="BJ72" i="2"/>
  <c r="BI50" i="1"/>
  <c r="BI61" i="1" s="1"/>
  <c r="BO13" i="3"/>
  <c r="BO15" i="3" s="1"/>
  <c r="BO34" i="3" s="1"/>
  <c r="BP7" i="3"/>
  <c r="BM119" i="1"/>
  <c r="BM97" i="1"/>
  <c r="BM108" i="1"/>
  <c r="BI23" i="2"/>
  <c r="BI77" i="2"/>
  <c r="BH71" i="1"/>
  <c r="BH82" i="1" s="1"/>
  <c r="BI34" i="1"/>
  <c r="BJ40" i="2"/>
  <c r="BK35" i="2"/>
  <c r="BP38" i="2"/>
  <c r="BM37" i="2"/>
  <c r="BO75" i="2"/>
  <c r="BN53" i="1"/>
  <c r="BN64" i="1" s="1"/>
  <c r="BS120" i="1"/>
  <c r="BS109" i="1"/>
  <c r="BS98" i="1"/>
  <c r="M70" i="7"/>
  <c r="BK73" i="2"/>
  <c r="BJ51" i="1"/>
  <c r="BJ62" i="1" s="1"/>
  <c r="BK52" i="1"/>
  <c r="BK63" i="1" s="1"/>
  <c r="BL74" i="2"/>
  <c r="BM110" i="3"/>
  <c r="BU76" i="2"/>
  <c r="BT54" i="1"/>
  <c r="BT65" i="1" s="1"/>
  <c r="BH105" i="1"/>
  <c r="BH94" i="1"/>
  <c r="BH116" i="1"/>
  <c r="S69" i="7"/>
  <c r="BG110" i="1"/>
  <c r="T69" i="7" s="1"/>
  <c r="BG121" i="1"/>
  <c r="U69" i="7" s="1"/>
  <c r="BG99" i="1"/>
  <c r="R69" i="7" s="1"/>
  <c r="BI95" i="1"/>
  <c r="BI106" i="1"/>
  <c r="BI117" i="1"/>
  <c r="G30" i="9"/>
  <c r="BJ96" i="1"/>
  <c r="BJ118" i="1"/>
  <c r="BJ107" i="1"/>
  <c r="BH43" i="1"/>
  <c r="BH60" i="1"/>
  <c r="BH55" i="1"/>
  <c r="BJ53" i="11" l="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6" i="2"/>
  <c r="BK36" i="1" s="1"/>
  <c r="BI15" i="1"/>
  <c r="E71" i="7" s="1"/>
  <c r="E72" i="7" s="1"/>
  <c r="H72" i="7" s="1"/>
  <c r="H7" i="7" s="1"/>
  <c r="G5" i="9" s="1"/>
  <c r="I10" i="8" s="1"/>
  <c r="BP38" i="3"/>
  <c r="BO38" i="1" s="1"/>
  <c r="CA39" i="3"/>
  <c r="CA54" i="3" s="1"/>
  <c r="CA76" i="3" s="1"/>
  <c r="CA28" i="3" s="1"/>
  <c r="CA109" i="3" s="1"/>
  <c r="BN77" i="3"/>
  <c r="BN88" i="3" s="1"/>
  <c r="J70" i="7"/>
  <c r="BH44" i="1"/>
  <c r="K70" i="7" s="1"/>
  <c r="BK74" i="1"/>
  <c r="BK85" i="1" s="1"/>
  <c r="BL26" i="2"/>
  <c r="BV54" i="2"/>
  <c r="BU39" i="1"/>
  <c r="BK42" i="2"/>
  <c r="BJ42" i="1" s="1"/>
  <c r="C75" i="7" s="1"/>
  <c r="BJ43" i="2"/>
  <c r="BI88" i="2"/>
  <c r="BH77" i="1"/>
  <c r="BJ24" i="2"/>
  <c r="BI72" i="1"/>
  <c r="BI83" i="1" s="1"/>
  <c r="BP53" i="2"/>
  <c r="N70" i="7"/>
  <c r="BH66" i="1"/>
  <c r="O70" i="7" s="1"/>
  <c r="BT76" i="1"/>
  <c r="BT87" i="1" s="1"/>
  <c r="BU28" i="2"/>
  <c r="BN29" i="3"/>
  <c r="BN104" i="3"/>
  <c r="BN75" i="1"/>
  <c r="BN86" i="1" s="1"/>
  <c r="BO27" i="2"/>
  <c r="BJ55" i="2"/>
  <c r="BJ66" i="2" s="1"/>
  <c r="BI49" i="1"/>
  <c r="BJ71" i="2"/>
  <c r="BH23" i="1"/>
  <c r="BI115" i="2"/>
  <c r="BI29" i="2"/>
  <c r="BI104" i="2"/>
  <c r="BP10" i="3"/>
  <c r="BJ73" i="1"/>
  <c r="BJ84" i="1" s="1"/>
  <c r="BK25" i="2"/>
  <c r="BL37" i="1"/>
  <c r="BM52" i="2"/>
  <c r="BJ35" i="1"/>
  <c r="BK50" i="2"/>
  <c r="I71" i="7"/>
  <c r="I72" i="7" s="1"/>
  <c r="I7" i="7" s="1"/>
  <c r="G6" i="9" s="1"/>
  <c r="I12" i="8" s="1"/>
  <c r="BI40" i="1"/>
  <c r="BQ36" i="3"/>
  <c r="BQ51" i="3" s="1"/>
  <c r="BQ73" i="3" s="1"/>
  <c r="BQ25" i="3" s="1"/>
  <c r="BQ106" i="3" s="1"/>
  <c r="BP35" i="3"/>
  <c r="BP50" i="3" s="1"/>
  <c r="BP72" i="3" s="1"/>
  <c r="BP24" i="3" s="1"/>
  <c r="BP105" i="3" s="1"/>
  <c r="BO49" i="3"/>
  <c r="BO40" i="3"/>
  <c r="BO43" i="3" s="1"/>
  <c r="BR37" i="3"/>
  <c r="BK11" i="2" l="1"/>
  <c r="BK13" i="2" s="1"/>
  <c r="BJ13" i="1" s="1"/>
  <c r="BP9" i="3"/>
  <c r="BP11" i="3" s="1"/>
  <c r="BP13" i="3" s="1"/>
  <c r="BP15" i="3" s="1"/>
  <c r="BP34" i="3" s="1"/>
  <c r="BJ11" i="1"/>
  <c r="BJ22" i="11" s="1"/>
  <c r="BJ38" i="11"/>
  <c r="BJ43" i="11" s="1"/>
  <c r="E7" i="7"/>
  <c r="BI14" i="1"/>
  <c r="H71" i="7" s="1"/>
  <c r="BL51" i="2"/>
  <c r="BL73" i="2" s="1"/>
  <c r="BP53" i="3"/>
  <c r="BP75" i="3" s="1"/>
  <c r="BP27" i="3" s="1"/>
  <c r="BP108" i="3" s="1"/>
  <c r="BN99" i="3"/>
  <c r="BO71" i="3"/>
  <c r="BO55" i="3"/>
  <c r="BO66" i="3" s="1"/>
  <c r="BI60" i="1"/>
  <c r="BI55" i="1"/>
  <c r="BU120" i="2"/>
  <c r="BU109" i="2"/>
  <c r="BT28" i="1"/>
  <c r="BP75" i="2"/>
  <c r="BK72" i="2"/>
  <c r="BJ50" i="1"/>
  <c r="BJ61" i="1" s="1"/>
  <c r="BL118" i="2"/>
  <c r="BK26" i="1"/>
  <c r="BL107" i="2"/>
  <c r="BH104" i="1"/>
  <c r="BH93" i="1"/>
  <c r="BH29" i="1"/>
  <c r="BH115" i="1"/>
  <c r="BU54" i="1"/>
  <c r="BU65" i="1" s="1"/>
  <c r="BV76" i="2"/>
  <c r="BI99" i="2"/>
  <c r="BI110" i="2"/>
  <c r="BI121" i="2"/>
  <c r="BO119" i="2"/>
  <c r="BO108" i="2"/>
  <c r="BN27" i="1"/>
  <c r="Q70" i="7"/>
  <c r="BH88" i="1"/>
  <c r="P70" i="7" s="1"/>
  <c r="BR52" i="3"/>
  <c r="BR74" i="3" s="1"/>
  <c r="BR26" i="3" s="1"/>
  <c r="BR107" i="3" s="1"/>
  <c r="BP42" i="3"/>
  <c r="M71" i="7"/>
  <c r="M72" i="7" s="1"/>
  <c r="M7" i="7" s="1"/>
  <c r="BI43" i="1"/>
  <c r="BM74" i="2"/>
  <c r="BL52" i="1"/>
  <c r="BL63" i="1" s="1"/>
  <c r="BJ25" i="1"/>
  <c r="BK106" i="2"/>
  <c r="BK117" i="2"/>
  <c r="BI71" i="1"/>
  <c r="BI82" i="1" s="1"/>
  <c r="BJ77" i="2"/>
  <c r="BJ23" i="2"/>
  <c r="BN110" i="3"/>
  <c r="BJ116" i="2"/>
  <c r="BJ105" i="2"/>
  <c r="BI24" i="1"/>
  <c r="BK15" i="2" l="1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1" i="1"/>
  <c r="BK62" i="1" s="1"/>
  <c r="BO53" i="1"/>
  <c r="BO64" i="1" s="1"/>
  <c r="CB39" i="3"/>
  <c r="CB54" i="3" s="1"/>
  <c r="CB76" i="3" s="1"/>
  <c r="CB28" i="3" s="1"/>
  <c r="CB109" i="3" s="1"/>
  <c r="BK55" i="11"/>
  <c r="BK56" i="11"/>
  <c r="BK54" i="11"/>
  <c r="BL9" i="2"/>
  <c r="BK9" i="1" s="1"/>
  <c r="BK44" i="11" s="1"/>
  <c r="BK7" i="1"/>
  <c r="F75" i="7"/>
  <c r="BJ12" i="1"/>
  <c r="G75" i="7" s="1"/>
  <c r="BQ7" i="3"/>
  <c r="BQ10" i="3" s="1"/>
  <c r="G7" i="9"/>
  <c r="I13" i="8" s="1"/>
  <c r="I14" i="8" s="1"/>
  <c r="X7" i="7"/>
  <c r="N71" i="7"/>
  <c r="N72" i="7" s="1"/>
  <c r="BI66" i="1"/>
  <c r="O71" i="7" s="1"/>
  <c r="BI105" i="1"/>
  <c r="BI94" i="1"/>
  <c r="BI116" i="1"/>
  <c r="G29" i="9"/>
  <c r="BL74" i="1"/>
  <c r="BL85" i="1" s="1"/>
  <c r="BM26" i="2"/>
  <c r="BV28" i="2"/>
  <c r="BU76" i="1"/>
  <c r="BU87" i="1" s="1"/>
  <c r="BH99" i="1"/>
  <c r="R70" i="7" s="1"/>
  <c r="BH121" i="1"/>
  <c r="U70" i="7" s="1"/>
  <c r="S70" i="7"/>
  <c r="BH110" i="1"/>
  <c r="T70" i="7" s="1"/>
  <c r="BR36" i="3"/>
  <c r="BR51" i="3" s="1"/>
  <c r="BR73" i="3" s="1"/>
  <c r="BR25" i="3" s="1"/>
  <c r="BR106" i="3" s="1"/>
  <c r="BP49" i="3"/>
  <c r="BQ35" i="3"/>
  <c r="BQ50" i="3" s="1"/>
  <c r="BQ72" i="3" s="1"/>
  <c r="BQ24" i="3" s="1"/>
  <c r="BQ105" i="3" s="1"/>
  <c r="BP40" i="3"/>
  <c r="BS37" i="3"/>
  <c r="BK107" i="1"/>
  <c r="BK118" i="1"/>
  <c r="BK96" i="1"/>
  <c r="BT98" i="1"/>
  <c r="BT109" i="1"/>
  <c r="BT120" i="1"/>
  <c r="BJ115" i="2"/>
  <c r="BJ104" i="2"/>
  <c r="BJ29" i="2"/>
  <c r="BI23" i="1"/>
  <c r="J71" i="7"/>
  <c r="BI44" i="1"/>
  <c r="K71" i="7" s="1"/>
  <c r="BK24" i="2"/>
  <c r="BJ72" i="1"/>
  <c r="BJ83" i="1" s="1"/>
  <c r="BK73" i="1"/>
  <c r="BL25" i="2"/>
  <c r="E75" i="7"/>
  <c r="BJ14" i="1"/>
  <c r="H75" i="7" s="1"/>
  <c r="BJ88" i="2"/>
  <c r="BI77" i="1"/>
  <c r="BJ95" i="1"/>
  <c r="BJ117" i="1"/>
  <c r="BJ106" i="1"/>
  <c r="BN97" i="1"/>
  <c r="BN119" i="1"/>
  <c r="BN108" i="1"/>
  <c r="BO75" i="1"/>
  <c r="BP27" i="2"/>
  <c r="BO77" i="3"/>
  <c r="BO88" i="3" s="1"/>
  <c r="BO23" i="3"/>
  <c r="BK34" i="2" l="1"/>
  <c r="BN37" i="2" s="1"/>
  <c r="BM37" i="1" s="1"/>
  <c r="BK57" i="11"/>
  <c r="BO86" i="1"/>
  <c r="BK84" i="1"/>
  <c r="BW39" i="2"/>
  <c r="BW54" i="2" s="1"/>
  <c r="BK42" i="11"/>
  <c r="BK41" i="11"/>
  <c r="BK43" i="11"/>
  <c r="BK40" i="11"/>
  <c r="BL11" i="2"/>
  <c r="BM7" i="2" s="1"/>
  <c r="BK40" i="2"/>
  <c r="BK43" i="2" s="1"/>
  <c r="BJ34" i="1"/>
  <c r="I75" i="7" s="1"/>
  <c r="BK11" i="1"/>
  <c r="BU28" i="1"/>
  <c r="BV120" i="2"/>
  <c r="BV109" i="2"/>
  <c r="BP119" i="2"/>
  <c r="BP108" i="2"/>
  <c r="BO27" i="1"/>
  <c r="BI88" i="1"/>
  <c r="P71" i="7" s="1"/>
  <c r="Q71" i="7"/>
  <c r="Q72" i="7" s="1"/>
  <c r="BK25" i="1"/>
  <c r="BL117" i="2"/>
  <c r="BL106" i="2"/>
  <c r="BJ121" i="2"/>
  <c r="BJ110" i="2"/>
  <c r="BJ99" i="2"/>
  <c r="BP71" i="3"/>
  <c r="BP55" i="3"/>
  <c r="BP66" i="3" s="1"/>
  <c r="N7" i="7"/>
  <c r="G8" i="9" s="1"/>
  <c r="O72" i="7"/>
  <c r="BI93" i="1"/>
  <c r="BI104" i="1"/>
  <c r="BI29" i="1"/>
  <c r="BI115" i="1"/>
  <c r="G28" i="9"/>
  <c r="G35" i="9" s="1"/>
  <c r="BS52" i="3"/>
  <c r="BS74" i="3" s="1"/>
  <c r="BS26" i="3" s="1"/>
  <c r="BS107" i="3" s="1"/>
  <c r="BM118" i="2"/>
  <c r="BM107" i="2"/>
  <c r="BL26" i="1"/>
  <c r="BK116" i="2"/>
  <c r="BK105" i="2"/>
  <c r="BJ24" i="1"/>
  <c r="BO29" i="3"/>
  <c r="BO99" i="3" s="1"/>
  <c r="BO104" i="3"/>
  <c r="J72" i="7"/>
  <c r="J7" i="7" s="1"/>
  <c r="K72" i="7"/>
  <c r="K7" i="7" s="1"/>
  <c r="BQ42" i="3"/>
  <c r="BP43" i="3"/>
  <c r="BQ38" i="2" l="1"/>
  <c r="BQ53" i="2" s="1"/>
  <c r="BL42" i="2"/>
  <c r="BK42" i="1" s="1"/>
  <c r="C76" i="7" s="1"/>
  <c r="BL35" i="2"/>
  <c r="BL50" i="2" s="1"/>
  <c r="BQ38" i="3"/>
  <c r="BQ53" i="3" s="1"/>
  <c r="BQ75" i="3" s="1"/>
  <c r="BQ27" i="3" s="1"/>
  <c r="BQ108" i="3" s="1"/>
  <c r="BM36" i="2"/>
  <c r="BM51" i="2" s="1"/>
  <c r="BL51" i="1" s="1"/>
  <c r="BK49" i="2"/>
  <c r="BK71" i="2" s="1"/>
  <c r="BK77" i="2" s="1"/>
  <c r="BV39" i="1"/>
  <c r="O7" i="7"/>
  <c r="G9" i="9" s="1"/>
  <c r="I17" i="8" s="1"/>
  <c r="L76" i="7"/>
  <c r="BK22" i="11"/>
  <c r="BN52" i="2"/>
  <c r="BN74" i="2" s="1"/>
  <c r="BL13" i="2"/>
  <c r="BK13" i="1" s="1"/>
  <c r="BK35" i="1"/>
  <c r="BJ40" i="1"/>
  <c r="BJ43" i="1" s="1"/>
  <c r="G23" i="9"/>
  <c r="I16" i="8"/>
  <c r="BP38" i="1"/>
  <c r="BP23" i="3"/>
  <c r="BP77" i="3"/>
  <c r="BP88" i="3" s="1"/>
  <c r="BK50" i="1"/>
  <c r="BL72" i="2"/>
  <c r="BL107" i="1"/>
  <c r="BL96" i="1"/>
  <c r="BL118" i="1"/>
  <c r="P72" i="7"/>
  <c r="P7" i="7" s="1"/>
  <c r="G10" i="9" s="1"/>
  <c r="Q7" i="7"/>
  <c r="BK95" i="1"/>
  <c r="BK117" i="1"/>
  <c r="BK106" i="1"/>
  <c r="BO110" i="3"/>
  <c r="BJ105" i="1"/>
  <c r="BJ94" i="1"/>
  <c r="BJ116" i="1"/>
  <c r="G39" i="9"/>
  <c r="I24" i="8" s="1"/>
  <c r="BQ75" i="2"/>
  <c r="BP53" i="1"/>
  <c r="BM9" i="2"/>
  <c r="BL9" i="1" s="1"/>
  <c r="BL44" i="11" s="1"/>
  <c r="BL7" i="1"/>
  <c r="BM10" i="2"/>
  <c r="BL10" i="1" s="1"/>
  <c r="BL58" i="11" s="1"/>
  <c r="BW76" i="2"/>
  <c r="BV54" i="1"/>
  <c r="BV65" i="1" s="1"/>
  <c r="BI99" i="1"/>
  <c r="R71" i="7" s="1"/>
  <c r="BI121" i="1"/>
  <c r="U71" i="7" s="1"/>
  <c r="S71" i="7"/>
  <c r="S72" i="7" s="1"/>
  <c r="BI110" i="1"/>
  <c r="T71" i="7" s="1"/>
  <c r="BO108" i="1"/>
  <c r="BO119" i="1"/>
  <c r="BO97" i="1"/>
  <c r="BU98" i="1"/>
  <c r="BU109" i="1"/>
  <c r="BU120" i="1"/>
  <c r="H33" i="9"/>
  <c r="BQ9" i="3" l="1"/>
  <c r="BQ11" i="3" s="1"/>
  <c r="BR7" i="3" s="1"/>
  <c r="BM73" i="2"/>
  <c r="BL36" i="1"/>
  <c r="BJ49" i="1"/>
  <c r="BJ60" i="1" s="1"/>
  <c r="BK55" i="2"/>
  <c r="BK66" i="2" s="1"/>
  <c r="BJ71" i="1"/>
  <c r="BK23" i="2"/>
  <c r="BK29" i="2" s="1"/>
  <c r="BL15" i="2"/>
  <c r="BL34" i="2" s="1"/>
  <c r="BR38" i="3" s="1"/>
  <c r="BL57" i="11"/>
  <c r="BL55" i="11"/>
  <c r="BL53" i="11"/>
  <c r="BL54" i="11"/>
  <c r="BL56" i="11"/>
  <c r="BM52" i="1"/>
  <c r="BM63" i="1" s="1"/>
  <c r="BQ13" i="3"/>
  <c r="BQ15" i="3" s="1"/>
  <c r="BQ34" i="3" s="1"/>
  <c r="BK61" i="1"/>
  <c r="BL62" i="1"/>
  <c r="M75" i="7"/>
  <c r="BP64" i="1"/>
  <c r="G24" i="9"/>
  <c r="I18" i="8"/>
  <c r="F76" i="7"/>
  <c r="BK12" i="1"/>
  <c r="G76" i="7" s="1"/>
  <c r="BM25" i="2"/>
  <c r="BL73" i="1"/>
  <c r="BL84" i="1" s="1"/>
  <c r="BQ27" i="2"/>
  <c r="BP75" i="1"/>
  <c r="BP86" i="1" s="1"/>
  <c r="BL40" i="2"/>
  <c r="BL43" i="2" s="1"/>
  <c r="BK72" i="1"/>
  <c r="BK83" i="1" s="1"/>
  <c r="BL24" i="2"/>
  <c r="BL11" i="1"/>
  <c r="BL22" i="11" s="1"/>
  <c r="BR10" i="3"/>
  <c r="U72" i="7"/>
  <c r="U7" i="7" s="1"/>
  <c r="G13" i="9" s="1"/>
  <c r="I21" i="8" s="1"/>
  <c r="S7" i="7"/>
  <c r="R72" i="7"/>
  <c r="R7" i="7" s="1"/>
  <c r="G11" i="9" s="1"/>
  <c r="T72" i="7"/>
  <c r="T7" i="7" s="1"/>
  <c r="G12" i="9" s="1"/>
  <c r="I20" i="8" s="1"/>
  <c r="BV76" i="1"/>
  <c r="BV87" i="1" s="1"/>
  <c r="BW28" i="2"/>
  <c r="G43" i="9"/>
  <c r="G45" i="9"/>
  <c r="G44" i="9"/>
  <c r="G42" i="9"/>
  <c r="G41" i="9"/>
  <c r="G40" i="9"/>
  <c r="BK88" i="2"/>
  <c r="BJ77" i="1"/>
  <c r="J75" i="7"/>
  <c r="BJ44" i="1"/>
  <c r="K75" i="7" s="1"/>
  <c r="BM11" i="2"/>
  <c r="BM74" i="1"/>
  <c r="BN26" i="2"/>
  <c r="BP104" i="3"/>
  <c r="BP29" i="3"/>
  <c r="BP99" i="3" s="1"/>
  <c r="BK115" i="2" l="1"/>
  <c r="BJ55" i="1"/>
  <c r="BJ66" i="1" s="1"/>
  <c r="O75" i="7" s="1"/>
  <c r="BJ82" i="1"/>
  <c r="BK104" i="2"/>
  <c r="BJ23" i="1"/>
  <c r="BJ115" i="1" s="1"/>
  <c r="BO37" i="2"/>
  <c r="BO52" i="2" s="1"/>
  <c r="BN36" i="2"/>
  <c r="BN51" i="2" s="1"/>
  <c r="BR38" i="2"/>
  <c r="BR53" i="2" s="1"/>
  <c r="BM35" i="2"/>
  <c r="BL35" i="1" s="1"/>
  <c r="BK34" i="1"/>
  <c r="I76" i="7" s="1"/>
  <c r="BX39" i="2"/>
  <c r="BX54" i="2" s="1"/>
  <c r="BS36" i="3"/>
  <c r="BS51" i="3" s="1"/>
  <c r="BS73" i="3" s="1"/>
  <c r="BS25" i="3" s="1"/>
  <c r="BS106" i="3" s="1"/>
  <c r="CC39" i="3"/>
  <c r="CC54" i="3" s="1"/>
  <c r="CC76" i="3" s="1"/>
  <c r="CC28" i="3" s="1"/>
  <c r="CC109" i="3" s="1"/>
  <c r="BL49" i="2"/>
  <c r="BK49" i="1" s="1"/>
  <c r="BM85" i="1"/>
  <c r="N75" i="7"/>
  <c r="BK15" i="1"/>
  <c r="BK14" i="1" s="1"/>
  <c r="H76" i="7" s="1"/>
  <c r="BR35" i="3"/>
  <c r="BR50" i="3" s="1"/>
  <c r="BR72" i="3" s="1"/>
  <c r="BR24" i="3" s="1"/>
  <c r="BR105" i="3" s="1"/>
  <c r="BQ49" i="3"/>
  <c r="BQ71" i="3" s="1"/>
  <c r="BQ40" i="3"/>
  <c r="BQ43" i="3" s="1"/>
  <c r="BT37" i="3"/>
  <c r="BT52" i="3" s="1"/>
  <c r="BT74" i="3" s="1"/>
  <c r="BT26" i="3" s="1"/>
  <c r="BT107" i="3" s="1"/>
  <c r="G22" i="9"/>
  <c r="I19" i="8"/>
  <c r="Y7" i="7"/>
  <c r="G17" i="9"/>
  <c r="G18" i="9" s="1"/>
  <c r="G21" i="9" s="1"/>
  <c r="I22" i="8"/>
  <c r="BL105" i="2"/>
  <c r="BL116" i="2"/>
  <c r="BK24" i="1"/>
  <c r="BP110" i="3"/>
  <c r="BN107" i="2"/>
  <c r="BM26" i="1"/>
  <c r="BN118" i="2"/>
  <c r="BJ88" i="1"/>
  <c r="P75" i="7" s="1"/>
  <c r="Q75" i="7"/>
  <c r="BV28" i="1"/>
  <c r="BW120" i="2"/>
  <c r="BW109" i="2"/>
  <c r="AA7" i="7"/>
  <c r="BJ93" i="1"/>
  <c r="BJ29" i="1"/>
  <c r="L77" i="7"/>
  <c r="BM42" i="2"/>
  <c r="BL42" i="1" s="1"/>
  <c r="C77" i="7" s="1"/>
  <c r="BQ108" i="2"/>
  <c r="BP27" i="1"/>
  <c r="BQ119" i="2"/>
  <c r="BK121" i="2"/>
  <c r="BK110" i="2"/>
  <c r="BK99" i="2"/>
  <c r="BN37" i="1"/>
  <c r="BR53" i="3"/>
  <c r="BR75" i="3" s="1"/>
  <c r="BR27" i="3" s="1"/>
  <c r="BR108" i="3" s="1"/>
  <c r="BR9" i="3"/>
  <c r="BR11" i="3" s="1"/>
  <c r="BN7" i="2"/>
  <c r="BM13" i="2"/>
  <c r="BL25" i="1"/>
  <c r="BM117" i="2"/>
  <c r="BM106" i="2"/>
  <c r="BJ104" i="1" l="1"/>
  <c r="BM36" i="1"/>
  <c r="I1" i="8"/>
  <c r="BQ38" i="1"/>
  <c r="BM50" i="2"/>
  <c r="BL50" i="1" s="1"/>
  <c r="BL61" i="1" s="1"/>
  <c r="BK40" i="1"/>
  <c r="BK43" i="1" s="1"/>
  <c r="BW39" i="1"/>
  <c r="BL71" i="2"/>
  <c r="BK71" i="1" s="1"/>
  <c r="BK82" i="1" s="1"/>
  <c r="BL55" i="2"/>
  <c r="BL66" i="2" s="1"/>
  <c r="BQ55" i="3"/>
  <c r="BQ66" i="3" s="1"/>
  <c r="E76" i="7"/>
  <c r="BL38" i="11"/>
  <c r="BL40" i="11" s="1"/>
  <c r="BR42" i="3"/>
  <c r="I23" i="8"/>
  <c r="BM15" i="2"/>
  <c r="BL15" i="1" s="1"/>
  <c r="BL13" i="1"/>
  <c r="BN9" i="2"/>
  <c r="BM9" i="1" s="1"/>
  <c r="BM44" i="11" s="1"/>
  <c r="BN10" i="2"/>
  <c r="BM10" i="1" s="1"/>
  <c r="BM58" i="11" s="1"/>
  <c r="BM7" i="1"/>
  <c r="BN52" i="1"/>
  <c r="BN63" i="1" s="1"/>
  <c r="BO74" i="2"/>
  <c r="BR75" i="2"/>
  <c r="BQ53" i="1"/>
  <c r="BL117" i="1"/>
  <c r="BL106" i="1"/>
  <c r="BL95" i="1"/>
  <c r="BQ23" i="3"/>
  <c r="BQ77" i="3"/>
  <c r="S75" i="7"/>
  <c r="BJ110" i="1"/>
  <c r="T75" i="7" s="1"/>
  <c r="BJ99" i="1"/>
  <c r="R75" i="7" s="1"/>
  <c r="BJ121" i="1"/>
  <c r="U75" i="7" s="1"/>
  <c r="BV120" i="1"/>
  <c r="BV109" i="1"/>
  <c r="BV98" i="1"/>
  <c r="BK105" i="1"/>
  <c r="BK116" i="1"/>
  <c r="BK94" i="1"/>
  <c r="BK55" i="1"/>
  <c r="BK60" i="1"/>
  <c r="BN73" i="2"/>
  <c r="BM51" i="1"/>
  <c r="BM62" i="1" s="1"/>
  <c r="BS7" i="3"/>
  <c r="BS10" i="3" s="1"/>
  <c r="BR13" i="3"/>
  <c r="BR15" i="3" s="1"/>
  <c r="BR34" i="3" s="1"/>
  <c r="BP97" i="1"/>
  <c r="BP119" i="1"/>
  <c r="BP108" i="1"/>
  <c r="BX76" i="2"/>
  <c r="BW54" i="1"/>
  <c r="M76" i="7"/>
  <c r="BM118" i="1"/>
  <c r="BM96" i="1"/>
  <c r="BM107" i="1"/>
  <c r="BM72" i="2" l="1"/>
  <c r="BQ64" i="1"/>
  <c r="BW65" i="1"/>
  <c r="BL77" i="2"/>
  <c r="BK77" i="1" s="1"/>
  <c r="BL23" i="2"/>
  <c r="BL104" i="2" s="1"/>
  <c r="CD39" i="3"/>
  <c r="CD54" i="3" s="1"/>
  <c r="CD76" i="3" s="1"/>
  <c r="CD28" i="3" s="1"/>
  <c r="CD109" i="3" s="1"/>
  <c r="BQ88" i="3"/>
  <c r="BL42" i="11"/>
  <c r="BL43" i="11"/>
  <c r="BL41" i="11"/>
  <c r="BM38" i="11"/>
  <c r="BM40" i="11" s="1"/>
  <c r="BM56" i="11"/>
  <c r="BM55" i="11"/>
  <c r="BM54" i="11"/>
  <c r="BM57" i="11"/>
  <c r="BM53" i="11"/>
  <c r="BM34" i="2"/>
  <c r="F77" i="7"/>
  <c r="BL12" i="1"/>
  <c r="G77" i="7" s="1"/>
  <c r="BM11" i="1"/>
  <c r="BN11" i="2"/>
  <c r="BN13" i="2" s="1"/>
  <c r="BS35" i="3"/>
  <c r="BS50" i="3" s="1"/>
  <c r="BS72" i="3" s="1"/>
  <c r="BS24" i="3" s="1"/>
  <c r="BS105" i="3" s="1"/>
  <c r="BT36" i="3"/>
  <c r="BT51" i="3" s="1"/>
  <c r="BT73" i="3" s="1"/>
  <c r="BT25" i="3" s="1"/>
  <c r="BT106" i="3" s="1"/>
  <c r="BR49" i="3"/>
  <c r="BR40" i="3"/>
  <c r="BU37" i="3"/>
  <c r="BU52" i="3" s="1"/>
  <c r="BU74" i="3" s="1"/>
  <c r="BU26" i="3" s="1"/>
  <c r="BU107" i="3" s="1"/>
  <c r="N76" i="7"/>
  <c r="BK66" i="1"/>
  <c r="O76" i="7" s="1"/>
  <c r="BQ104" i="3"/>
  <c r="BQ29" i="3"/>
  <c r="BQ99" i="3" s="1"/>
  <c r="BQ75" i="1"/>
  <c r="BQ86" i="1" s="1"/>
  <c r="BR27" i="2"/>
  <c r="BL72" i="1"/>
  <c r="BL83" i="1" s="1"/>
  <c r="BM24" i="2"/>
  <c r="BL14" i="1"/>
  <c r="H77" i="7" s="1"/>
  <c r="E77" i="7"/>
  <c r="BN74" i="1"/>
  <c r="BN85" i="1" s="1"/>
  <c r="BO26" i="2"/>
  <c r="BK44" i="1"/>
  <c r="K76" i="7" s="1"/>
  <c r="J76" i="7"/>
  <c r="BX28" i="2"/>
  <c r="BW76" i="1"/>
  <c r="BW87" i="1" s="1"/>
  <c r="BM73" i="1"/>
  <c r="BM84" i="1" s="1"/>
  <c r="BN25" i="2"/>
  <c r="BL115" i="2" l="1"/>
  <c r="BK23" i="1"/>
  <c r="BK93" i="1" s="1"/>
  <c r="BL88" i="2"/>
  <c r="BY39" i="2"/>
  <c r="BY54" i="2" s="1"/>
  <c r="BL29" i="2"/>
  <c r="BL110" i="2" s="1"/>
  <c r="BM41" i="11"/>
  <c r="BM42" i="11"/>
  <c r="BM43" i="11"/>
  <c r="L78" i="7"/>
  <c r="BM22" i="11"/>
  <c r="BN35" i="2"/>
  <c r="BM35" i="1" s="1"/>
  <c r="BS38" i="2"/>
  <c r="BS53" i="2" s="1"/>
  <c r="BM49" i="2"/>
  <c r="BL49" i="1" s="1"/>
  <c r="BP37" i="2"/>
  <c r="BP52" i="2" s="1"/>
  <c r="BO36" i="2"/>
  <c r="BO51" i="2" s="1"/>
  <c r="BM40" i="2"/>
  <c r="BM43" i="2" s="1"/>
  <c r="BS38" i="3"/>
  <c r="BS53" i="3" s="1"/>
  <c r="BS75" i="3" s="1"/>
  <c r="BS27" i="3" s="1"/>
  <c r="BS108" i="3" s="1"/>
  <c r="BL34" i="1"/>
  <c r="I77" i="7" s="1"/>
  <c r="BO7" i="2"/>
  <c r="BO10" i="2" s="1"/>
  <c r="BN10" i="1" s="1"/>
  <c r="BN58" i="11" s="1"/>
  <c r="BN15" i="2"/>
  <c r="BN34" i="2" s="1"/>
  <c r="BM13" i="1"/>
  <c r="F78" i="7" s="1"/>
  <c r="BS42" i="3"/>
  <c r="BO107" i="2"/>
  <c r="BO118" i="2"/>
  <c r="BN26" i="1"/>
  <c r="BM116" i="2"/>
  <c r="BM105" i="2"/>
  <c r="BL24" i="1"/>
  <c r="BQ110" i="3"/>
  <c r="BR71" i="3"/>
  <c r="BR55" i="3"/>
  <c r="BR66" i="3" s="1"/>
  <c r="BW28" i="1"/>
  <c r="BX109" i="2"/>
  <c r="BX120" i="2"/>
  <c r="BK88" i="1"/>
  <c r="P76" i="7" s="1"/>
  <c r="Q76" i="7"/>
  <c r="BR43" i="3"/>
  <c r="BN106" i="2"/>
  <c r="BM25" i="1"/>
  <c r="BN117" i="2"/>
  <c r="BR119" i="2"/>
  <c r="BQ27" i="1"/>
  <c r="BR108" i="2"/>
  <c r="BL99" i="2" l="1"/>
  <c r="BL121" i="2"/>
  <c r="BK115" i="1"/>
  <c r="BK104" i="1"/>
  <c r="BK29" i="1"/>
  <c r="S76" i="7" s="1"/>
  <c r="BZ39" i="2"/>
  <c r="BX39" i="1"/>
  <c r="BN56" i="11"/>
  <c r="BN55" i="11"/>
  <c r="BN54" i="11"/>
  <c r="BN57" i="11"/>
  <c r="BN53" i="11"/>
  <c r="BM71" i="2"/>
  <c r="BM23" i="2" s="1"/>
  <c r="BN50" i="2"/>
  <c r="BM50" i="1" s="1"/>
  <c r="BM61" i="1" s="1"/>
  <c r="BM55" i="2"/>
  <c r="BM66" i="2" s="1"/>
  <c r="BN42" i="2"/>
  <c r="BM42" i="1" s="1"/>
  <c r="C78" i="7" s="1"/>
  <c r="BL40" i="1"/>
  <c r="BL43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4" i="3" s="1"/>
  <c r="BR38" i="1"/>
  <c r="BN7" i="1"/>
  <c r="BM15" i="1"/>
  <c r="BM12" i="1"/>
  <c r="G78" i="7" s="1"/>
  <c r="BN118" i="1"/>
  <c r="BN107" i="1"/>
  <c r="BN96" i="1"/>
  <c r="BM106" i="1"/>
  <c r="BM117" i="1"/>
  <c r="BM95" i="1"/>
  <c r="BR77" i="3"/>
  <c r="BR88" i="3" s="1"/>
  <c r="BR23" i="3"/>
  <c r="BO73" i="2"/>
  <c r="BN51" i="1"/>
  <c r="BO52" i="1"/>
  <c r="BP74" i="2"/>
  <c r="BL116" i="1"/>
  <c r="BL94" i="1"/>
  <c r="BL105" i="1"/>
  <c r="BQ119" i="1"/>
  <c r="BQ108" i="1"/>
  <c r="BQ97" i="1"/>
  <c r="BS75" i="2"/>
  <c r="BR53" i="1"/>
  <c r="BP36" i="2"/>
  <c r="BM34" i="1"/>
  <c r="BN49" i="2"/>
  <c r="BN40" i="2"/>
  <c r="BO35" i="2"/>
  <c r="BT38" i="3"/>
  <c r="BT38" i="2"/>
  <c r="BQ37" i="2"/>
  <c r="BY76" i="2"/>
  <c r="BX54" i="1"/>
  <c r="BW98" i="1"/>
  <c r="BW120" i="1"/>
  <c r="BW109" i="1"/>
  <c r="BL55" i="1"/>
  <c r="BL60" i="1"/>
  <c r="BK121" i="1" l="1"/>
  <c r="U76" i="7" s="1"/>
  <c r="BX65" i="1"/>
  <c r="BK99" i="1"/>
  <c r="R76" i="7" s="1"/>
  <c r="BK110" i="1"/>
  <c r="T76" i="7" s="1"/>
  <c r="CE39" i="3"/>
  <c r="CE54" i="3" s="1"/>
  <c r="CE76" i="3" s="1"/>
  <c r="CE28" i="3" s="1"/>
  <c r="CE109" i="3" s="1"/>
  <c r="BN72" i="2"/>
  <c r="BM72" i="1" s="1"/>
  <c r="BM83" i="1" s="1"/>
  <c r="E78" i="7"/>
  <c r="BN38" i="11"/>
  <c r="BN42" i="11" s="1"/>
  <c r="BL71" i="1"/>
  <c r="BL82" i="1" s="1"/>
  <c r="BM77" i="2"/>
  <c r="BL77" i="1" s="1"/>
  <c r="BL44" i="1"/>
  <c r="K77" i="7" s="1"/>
  <c r="BN11" i="1"/>
  <c r="BO11" i="2"/>
  <c r="BP7" i="2" s="1"/>
  <c r="BO63" i="1"/>
  <c r="BT7" i="3"/>
  <c r="BT10" i="3" s="1"/>
  <c r="M77" i="7"/>
  <c r="BN62" i="1"/>
  <c r="BR64" i="1"/>
  <c r="BM14" i="1"/>
  <c r="H78" i="7" s="1"/>
  <c r="BT53" i="3"/>
  <c r="BT75" i="3" s="1"/>
  <c r="BT27" i="3" s="1"/>
  <c r="BT108" i="3" s="1"/>
  <c r="BL23" i="1"/>
  <c r="BM29" i="2"/>
  <c r="BM115" i="2"/>
  <c r="BM104" i="2"/>
  <c r="BU36" i="3"/>
  <c r="BU51" i="3" s="1"/>
  <c r="BU73" i="3" s="1"/>
  <c r="BU25" i="3" s="1"/>
  <c r="BU106" i="3" s="1"/>
  <c r="BT35" i="3"/>
  <c r="BT50" i="3" s="1"/>
  <c r="BT72" i="3" s="1"/>
  <c r="BT24" i="3" s="1"/>
  <c r="BT105" i="3" s="1"/>
  <c r="BS49" i="3"/>
  <c r="BS40" i="3"/>
  <c r="BS43" i="3" s="1"/>
  <c r="BV37" i="3"/>
  <c r="BV52" i="3" s="1"/>
  <c r="BV74" i="3" s="1"/>
  <c r="BV26" i="3" s="1"/>
  <c r="BV107" i="3" s="1"/>
  <c r="BQ52" i="2"/>
  <c r="BP37" i="1"/>
  <c r="BO50" i="2"/>
  <c r="BN35" i="1"/>
  <c r="BP51" i="2"/>
  <c r="BO36" i="1"/>
  <c r="BO25" i="2"/>
  <c r="BN73" i="1"/>
  <c r="BN84" i="1" s="1"/>
  <c r="BX76" i="1"/>
  <c r="BX87" i="1" s="1"/>
  <c r="BY28" i="2"/>
  <c r="I78" i="7"/>
  <c r="BM40" i="1"/>
  <c r="N77" i="7"/>
  <c r="BL66" i="1"/>
  <c r="O77" i="7" s="1"/>
  <c r="BY39" i="1"/>
  <c r="BZ54" i="2"/>
  <c r="BO42" i="2"/>
  <c r="BN42" i="1" s="1"/>
  <c r="C79" i="7" s="1"/>
  <c r="BN43" i="2"/>
  <c r="BO74" i="1"/>
  <c r="BO85" i="1" s="1"/>
  <c r="BP26" i="2"/>
  <c r="BR29" i="3"/>
  <c r="BR99" i="3" s="1"/>
  <c r="BR104" i="3"/>
  <c r="BT53" i="2"/>
  <c r="BS38" i="1"/>
  <c r="BN71" i="2"/>
  <c r="BM49" i="1"/>
  <c r="BN55" i="2"/>
  <c r="BN66" i="2" s="1"/>
  <c r="BR75" i="1"/>
  <c r="BR86" i="1" s="1"/>
  <c r="BS27" i="2"/>
  <c r="BN24" i="2" l="1"/>
  <c r="BN116" i="2" s="1"/>
  <c r="BN41" i="11"/>
  <c r="BN43" i="11"/>
  <c r="L79" i="7"/>
  <c r="BN22" i="11"/>
  <c r="BN40" i="11"/>
  <c r="BM88" i="2"/>
  <c r="BO13" i="2"/>
  <c r="BO15" i="2" s="1"/>
  <c r="BN15" i="1" s="1"/>
  <c r="BT9" i="3"/>
  <c r="BT11" i="3" s="1"/>
  <c r="BT13" i="3" s="1"/>
  <c r="BT15" i="3" s="1"/>
  <c r="BT34" i="3" s="1"/>
  <c r="BM60" i="1"/>
  <c r="BM55" i="1"/>
  <c r="BP107" i="2"/>
  <c r="BO26" i="1"/>
  <c r="BP118" i="2"/>
  <c r="BN25" i="1"/>
  <c r="BO117" i="2"/>
  <c r="BO106" i="2"/>
  <c r="BO72" i="2"/>
  <c r="BN50" i="1"/>
  <c r="BN61" i="1" s="1"/>
  <c r="BM110" i="2"/>
  <c r="BM121" i="2"/>
  <c r="BM99" i="2"/>
  <c r="BR110" i="3"/>
  <c r="BP9" i="2"/>
  <c r="BO9" i="1" s="1"/>
  <c r="BO44" i="11" s="1"/>
  <c r="BP10" i="2"/>
  <c r="BO10" i="1" s="1"/>
  <c r="BO58" i="11" s="1"/>
  <c r="BO7" i="1"/>
  <c r="BS55" i="3"/>
  <c r="BS66" i="3" s="1"/>
  <c r="BS71" i="3"/>
  <c r="BS119" i="2"/>
  <c r="BS108" i="2"/>
  <c r="BR27" i="1"/>
  <c r="BN23" i="2"/>
  <c r="BN77" i="2"/>
  <c r="BM71" i="1"/>
  <c r="BM82" i="1" s="1"/>
  <c r="BL88" i="1"/>
  <c r="P77" i="7" s="1"/>
  <c r="Q77" i="7"/>
  <c r="BZ76" i="2"/>
  <c r="BY54" i="1"/>
  <c r="BY65" i="1" s="1"/>
  <c r="M78" i="7"/>
  <c r="BL115" i="1"/>
  <c r="BL104" i="1"/>
  <c r="BL93" i="1"/>
  <c r="BL29" i="1"/>
  <c r="BS53" i="1"/>
  <c r="BS64" i="1" s="1"/>
  <c r="BT75" i="2"/>
  <c r="BX28" i="1"/>
  <c r="BY120" i="2"/>
  <c r="BY109" i="2"/>
  <c r="BO51" i="1"/>
  <c r="BO62" i="1" s="1"/>
  <c r="BP73" i="2"/>
  <c r="BP52" i="1"/>
  <c r="BP63" i="1" s="1"/>
  <c r="BQ74" i="2"/>
  <c r="BT42" i="3"/>
  <c r="BM43" i="1"/>
  <c r="BM24" i="1" l="1"/>
  <c r="BM116" i="1" s="1"/>
  <c r="BN105" i="2"/>
  <c r="CF39" i="3"/>
  <c r="CF54" i="3" s="1"/>
  <c r="CF76" i="3" s="1"/>
  <c r="CF28" i="3" s="1"/>
  <c r="CF109" i="3" s="1"/>
  <c r="BO56" i="11"/>
  <c r="BO53" i="11"/>
  <c r="BO54" i="11"/>
  <c r="BO55" i="11"/>
  <c r="BO57" i="11"/>
  <c r="BO38" i="11"/>
  <c r="BO41" i="11" s="1"/>
  <c r="BN13" i="1"/>
  <c r="BN12" i="1" s="1"/>
  <c r="G79" i="7" s="1"/>
  <c r="BO34" i="2"/>
  <c r="BU7" i="3"/>
  <c r="BU10" i="3" s="1"/>
  <c r="J78" i="7"/>
  <c r="BM44" i="1"/>
  <c r="K78" i="7" s="1"/>
  <c r="BL121" i="1"/>
  <c r="U77" i="7" s="1"/>
  <c r="BL99" i="1"/>
  <c r="R77" i="7" s="1"/>
  <c r="S77" i="7"/>
  <c r="BL110" i="1"/>
  <c r="T77" i="7" s="1"/>
  <c r="BP35" i="2"/>
  <c r="BM66" i="1"/>
  <c r="O78" i="7" s="1"/>
  <c r="N78" i="7"/>
  <c r="BP25" i="2"/>
  <c r="BO73" i="1"/>
  <c r="BO84" i="1" s="1"/>
  <c r="BX120" i="1"/>
  <c r="BX109" i="1"/>
  <c r="BX98" i="1"/>
  <c r="BP11" i="2"/>
  <c r="BR97" i="1"/>
  <c r="BR119" i="1"/>
  <c r="BR108" i="1"/>
  <c r="BT27" i="2"/>
  <c r="BS75" i="1"/>
  <c r="BS86" i="1" s="1"/>
  <c r="BM105" i="1"/>
  <c r="BY76" i="1"/>
  <c r="BY87" i="1" s="1"/>
  <c r="BZ28" i="2"/>
  <c r="BN88" i="2"/>
  <c r="BM77" i="1"/>
  <c r="BN95" i="1"/>
  <c r="BN117" i="1"/>
  <c r="BN106" i="1"/>
  <c r="BO96" i="1"/>
  <c r="BO107" i="1"/>
  <c r="BO118" i="1"/>
  <c r="BP74" i="1"/>
  <c r="BP85" i="1" s="1"/>
  <c r="BQ26" i="2"/>
  <c r="BM23" i="1"/>
  <c r="BN115" i="2"/>
  <c r="BN29" i="2"/>
  <c r="BN104" i="2"/>
  <c r="BS23" i="3"/>
  <c r="BS77" i="3"/>
  <c r="BS88" i="3" s="1"/>
  <c r="BO11" i="1"/>
  <c r="BO22" i="11" s="1"/>
  <c r="BN72" i="1"/>
  <c r="BN83" i="1" s="1"/>
  <c r="BO24" i="2"/>
  <c r="E79" i="7"/>
  <c r="BT40" i="3"/>
  <c r="BT49" i="3"/>
  <c r="BU35" i="3"/>
  <c r="BU50" i="3" s="1"/>
  <c r="BU72" i="3" s="1"/>
  <c r="BU24" i="3" s="1"/>
  <c r="BU105" i="3" s="1"/>
  <c r="BV36" i="3"/>
  <c r="BV51" i="3" s="1"/>
  <c r="BV73" i="3" s="1"/>
  <c r="BV25" i="3" s="1"/>
  <c r="BV106" i="3" s="1"/>
  <c r="BW37" i="3"/>
  <c r="BM94" i="1" l="1"/>
  <c r="CA39" i="2"/>
  <c r="BZ39" i="1" s="1"/>
  <c r="BU38" i="2"/>
  <c r="BO40" i="11"/>
  <c r="BO43" i="11"/>
  <c r="BO42" i="11"/>
  <c r="BU38" i="3"/>
  <c r="BU53" i="3" s="1"/>
  <c r="BU75" i="3" s="1"/>
  <c r="BU27" i="3" s="1"/>
  <c r="BU108" i="3" s="1"/>
  <c r="BR37" i="2"/>
  <c r="BQ37" i="1" s="1"/>
  <c r="BN14" i="1"/>
  <c r="H79" i="7" s="1"/>
  <c r="BN34" i="1"/>
  <c r="I79" i="7" s="1"/>
  <c r="F79" i="7"/>
  <c r="BQ36" i="2"/>
  <c r="BQ51" i="2" s="1"/>
  <c r="BO49" i="2"/>
  <c r="BN49" i="1" s="1"/>
  <c r="BO40" i="2"/>
  <c r="BO43" i="2" s="1"/>
  <c r="BY28" i="1"/>
  <c r="BZ120" i="2"/>
  <c r="BZ109" i="2"/>
  <c r="BU53" i="2"/>
  <c r="BO35" i="1"/>
  <c r="BP50" i="2"/>
  <c r="BT55" i="3"/>
  <c r="BT66" i="3" s="1"/>
  <c r="BT71" i="3"/>
  <c r="BO116" i="2"/>
  <c r="BN24" i="1"/>
  <c r="BO105" i="2"/>
  <c r="BS29" i="3"/>
  <c r="BS99" i="3" s="1"/>
  <c r="BS104" i="3"/>
  <c r="BM29" i="1"/>
  <c r="BM104" i="1"/>
  <c r="BM115" i="1"/>
  <c r="BM93" i="1"/>
  <c r="CA54" i="2"/>
  <c r="BU42" i="3"/>
  <c r="BT43" i="3"/>
  <c r="BQ118" i="2"/>
  <c r="BP26" i="1"/>
  <c r="BQ107" i="2"/>
  <c r="Q78" i="7"/>
  <c r="BM88" i="1"/>
  <c r="P78" i="7" s="1"/>
  <c r="BT108" i="2"/>
  <c r="BS27" i="1"/>
  <c r="BT119" i="2"/>
  <c r="BQ7" i="2"/>
  <c r="BP13" i="2"/>
  <c r="BW52" i="3"/>
  <c r="BW74" i="3" s="1"/>
  <c r="BW26" i="3" s="1"/>
  <c r="BW107" i="3" s="1"/>
  <c r="L80" i="7"/>
  <c r="BN99" i="2"/>
  <c r="BN110" i="2"/>
  <c r="BN121" i="2"/>
  <c r="BO25" i="1"/>
  <c r="BP106" i="2"/>
  <c r="BP117" i="2"/>
  <c r="BR52" i="2" l="1"/>
  <c r="BQ52" i="1" s="1"/>
  <c r="BQ63" i="1" s="1"/>
  <c r="BU9" i="3"/>
  <c r="BU11" i="3" s="1"/>
  <c r="BV7" i="3" s="1"/>
  <c r="BT38" i="1"/>
  <c r="BN40" i="1"/>
  <c r="BN43" i="1" s="1"/>
  <c r="J79" i="7" s="1"/>
  <c r="BP36" i="1"/>
  <c r="BO71" i="2"/>
  <c r="BN71" i="1" s="1"/>
  <c r="BN82" i="1" s="1"/>
  <c r="BO55" i="2"/>
  <c r="BO66" i="2" s="1"/>
  <c r="BP42" i="2"/>
  <c r="BO42" i="1" s="1"/>
  <c r="C80" i="7" s="1"/>
  <c r="BP15" i="2"/>
  <c r="BP34" i="2" s="1"/>
  <c r="BO13" i="1"/>
  <c r="BT53" i="1"/>
  <c r="BU75" i="2"/>
  <c r="BO117" i="1"/>
  <c r="BO106" i="1"/>
  <c r="BO95" i="1"/>
  <c r="BS97" i="1"/>
  <c r="BS119" i="1"/>
  <c r="BS108" i="1"/>
  <c r="BN60" i="1"/>
  <c r="BN55" i="1"/>
  <c r="BZ54" i="1"/>
  <c r="BZ65" i="1" s="1"/>
  <c r="CA76" i="2"/>
  <c r="BM110" i="1"/>
  <c r="T78" i="7" s="1"/>
  <c r="S78" i="7"/>
  <c r="BM99" i="1"/>
  <c r="R78" i="7" s="1"/>
  <c r="BM121" i="1"/>
  <c r="U78" i="7" s="1"/>
  <c r="BN105" i="1"/>
  <c r="BN116" i="1"/>
  <c r="BN94" i="1"/>
  <c r="BP72" i="2"/>
  <c r="BO50" i="1"/>
  <c r="BO61" i="1" s="1"/>
  <c r="BP96" i="1"/>
  <c r="BP118" i="1"/>
  <c r="BP107" i="1"/>
  <c r="BQ9" i="2"/>
  <c r="BP9" i="1" s="1"/>
  <c r="BP44" i="11" s="1"/>
  <c r="BP7" i="1"/>
  <c r="BQ10" i="2"/>
  <c r="BP10" i="1" s="1"/>
  <c r="BP58" i="11" s="1"/>
  <c r="BP51" i="1"/>
  <c r="BQ73" i="2"/>
  <c r="BS110" i="3"/>
  <c r="BT23" i="3"/>
  <c r="BT77" i="3"/>
  <c r="BT88" i="3" s="1"/>
  <c r="BY120" i="1"/>
  <c r="BY98" i="1"/>
  <c r="BY109" i="1"/>
  <c r="CB39" i="2" l="1"/>
  <c r="BR74" i="2"/>
  <c r="BR26" i="2" s="1"/>
  <c r="BU13" i="3"/>
  <c r="BU15" i="3" s="1"/>
  <c r="BU34" i="3" s="1"/>
  <c r="BU49" i="3" s="1"/>
  <c r="BP53" i="11"/>
  <c r="BP57" i="11"/>
  <c r="BP54" i="11"/>
  <c r="BP55" i="11"/>
  <c r="BP56" i="11"/>
  <c r="BT64" i="1"/>
  <c r="M79" i="7"/>
  <c r="BP62" i="1"/>
  <c r="BN44" i="1"/>
  <c r="K79" i="7" s="1"/>
  <c r="BO23" i="2"/>
  <c r="BN23" i="1" s="1"/>
  <c r="BO77" i="2"/>
  <c r="BO88" i="2" s="1"/>
  <c r="BO15" i="1"/>
  <c r="F80" i="7"/>
  <c r="BO12" i="1"/>
  <c r="G80" i="7" s="1"/>
  <c r="BQ11" i="2"/>
  <c r="BR7" i="2" s="1"/>
  <c r="BZ76" i="1"/>
  <c r="BZ87" i="1" s="1"/>
  <c r="CA28" i="2"/>
  <c r="BQ25" i="2"/>
  <c r="BP73" i="1"/>
  <c r="BP84" i="1" s="1"/>
  <c r="BQ35" i="2"/>
  <c r="BP49" i="2"/>
  <c r="BP40" i="2"/>
  <c r="BP43" i="2" s="1"/>
  <c r="BO34" i="1"/>
  <c r="BR36" i="2"/>
  <c r="BS37" i="2"/>
  <c r="BV38" i="3"/>
  <c r="BV38" i="2"/>
  <c r="BV10" i="3"/>
  <c r="BO72" i="1"/>
  <c r="BO83" i="1" s="1"/>
  <c r="BP24" i="2"/>
  <c r="BT29" i="3"/>
  <c r="BT99" i="3" s="1"/>
  <c r="BT104" i="3"/>
  <c r="BN66" i="1"/>
  <c r="O79" i="7" s="1"/>
  <c r="N79" i="7"/>
  <c r="BU27" i="2"/>
  <c r="BT75" i="1"/>
  <c r="BT86" i="1" s="1"/>
  <c r="BP11" i="1"/>
  <c r="BP22" i="11" s="1"/>
  <c r="BQ74" i="1" l="1"/>
  <c r="BQ85" i="1" s="1"/>
  <c r="BV35" i="3"/>
  <c r="BV50" i="3" s="1"/>
  <c r="BV72" i="3" s="1"/>
  <c r="BV24" i="3" s="1"/>
  <c r="BV105" i="3" s="1"/>
  <c r="CG39" i="3"/>
  <c r="CG54" i="3" s="1"/>
  <c r="CG76" i="3" s="1"/>
  <c r="CG28" i="3" s="1"/>
  <c r="CG109" i="3" s="1"/>
  <c r="BU40" i="3"/>
  <c r="BV42" i="3" s="1"/>
  <c r="BW36" i="3"/>
  <c r="BW51" i="3" s="1"/>
  <c r="BW73" i="3" s="1"/>
  <c r="BW25" i="3" s="1"/>
  <c r="BW106" i="3" s="1"/>
  <c r="BX37" i="3"/>
  <c r="BX52" i="3" s="1"/>
  <c r="BX74" i="3" s="1"/>
  <c r="BX26" i="3" s="1"/>
  <c r="BX107" i="3" s="1"/>
  <c r="E80" i="7"/>
  <c r="BP38" i="11"/>
  <c r="BN77" i="1"/>
  <c r="Q79" i="7" s="1"/>
  <c r="BO115" i="2"/>
  <c r="BO29" i="2"/>
  <c r="BO110" i="2" s="1"/>
  <c r="BO14" i="1"/>
  <c r="H80" i="7" s="1"/>
  <c r="BO104" i="2"/>
  <c r="BQ13" i="2"/>
  <c r="BT110" i="3"/>
  <c r="BN29" i="1"/>
  <c r="BN93" i="1"/>
  <c r="BN115" i="1"/>
  <c r="BN104" i="1"/>
  <c r="BU38" i="1"/>
  <c r="BV53" i="2"/>
  <c r="BQ36" i="1"/>
  <c r="BR51" i="2"/>
  <c r="BQ50" i="2"/>
  <c r="BP35" i="1"/>
  <c r="BP25" i="1"/>
  <c r="BQ117" i="2"/>
  <c r="BQ106" i="2"/>
  <c r="BS52" i="2"/>
  <c r="BR37" i="1"/>
  <c r="BP105" i="2"/>
  <c r="BO24" i="1"/>
  <c r="BP116" i="2"/>
  <c r="CA39" i="1"/>
  <c r="CB54" i="2"/>
  <c r="I80" i="7"/>
  <c r="BO40" i="1"/>
  <c r="BO43" i="1" s="1"/>
  <c r="BZ28" i="1"/>
  <c r="CA109" i="2"/>
  <c r="CA120" i="2"/>
  <c r="BU108" i="2"/>
  <c r="BT27" i="1"/>
  <c r="BU119" i="2"/>
  <c r="BR107" i="2"/>
  <c r="BQ26" i="1"/>
  <c r="BR118" i="2"/>
  <c r="BO49" i="1"/>
  <c r="BP71" i="2"/>
  <c r="BP55" i="2"/>
  <c r="BP66" i="2" s="1"/>
  <c r="L81" i="7"/>
  <c r="BU55" i="3"/>
  <c r="BU71" i="3"/>
  <c r="BR9" i="2"/>
  <c r="BQ9" i="1" s="1"/>
  <c r="BQ44" i="11" s="1"/>
  <c r="BQ7" i="1"/>
  <c r="BR10" i="2"/>
  <c r="BQ10" i="1" s="1"/>
  <c r="BQ58" i="11" s="1"/>
  <c r="BV9" i="3"/>
  <c r="BV11" i="3" s="1"/>
  <c r="BV53" i="3"/>
  <c r="BV75" i="3" s="1"/>
  <c r="BV27" i="3" s="1"/>
  <c r="BV108" i="3" s="1"/>
  <c r="BQ42" i="2"/>
  <c r="BP42" i="1" s="1"/>
  <c r="C81" i="7" s="1"/>
  <c r="BU66" i="3" l="1"/>
  <c r="BO99" i="2"/>
  <c r="BU43" i="3"/>
  <c r="BP42" i="11"/>
  <c r="BP40" i="11"/>
  <c r="BP43" i="11"/>
  <c r="BP41" i="11"/>
  <c r="BQ57" i="11"/>
  <c r="BQ53" i="11"/>
  <c r="BQ56" i="11"/>
  <c r="BQ55" i="11"/>
  <c r="BQ54" i="11"/>
  <c r="BN88" i="1"/>
  <c r="P79" i="7" s="1"/>
  <c r="BO121" i="2"/>
  <c r="BQ15" i="2"/>
  <c r="BP15" i="1" s="1"/>
  <c r="BP13" i="1"/>
  <c r="BQ11" i="1"/>
  <c r="BQ22" i="11" s="1"/>
  <c r="J80" i="7"/>
  <c r="BO44" i="1"/>
  <c r="K80" i="7" s="1"/>
  <c r="BU53" i="1"/>
  <c r="BU64" i="1" s="1"/>
  <c r="BV75" i="2"/>
  <c r="BP23" i="2"/>
  <c r="BO71" i="1"/>
  <c r="BO82" i="1" s="1"/>
  <c r="BP77" i="2"/>
  <c r="M80" i="7"/>
  <c r="BO94" i="1"/>
  <c r="BO105" i="1"/>
  <c r="BO116" i="1"/>
  <c r="BP50" i="1"/>
  <c r="BP61" i="1" s="1"/>
  <c r="BQ72" i="2"/>
  <c r="BN121" i="1"/>
  <c r="U79" i="7" s="1"/>
  <c r="BN99" i="1"/>
  <c r="R79" i="7" s="1"/>
  <c r="BN110" i="1"/>
  <c r="T79" i="7" s="1"/>
  <c r="S79" i="7"/>
  <c r="BV13" i="3"/>
  <c r="BV15" i="3" s="1"/>
  <c r="BV34" i="3" s="1"/>
  <c r="BW7" i="3"/>
  <c r="BO55" i="1"/>
  <c r="BO60" i="1"/>
  <c r="BR52" i="1"/>
  <c r="BR63" i="1" s="1"/>
  <c r="BS74" i="2"/>
  <c r="BQ51" i="1"/>
  <c r="BQ62" i="1" s="1"/>
  <c r="BR73" i="2"/>
  <c r="BQ96" i="1"/>
  <c r="BQ118" i="1"/>
  <c r="BQ107" i="1"/>
  <c r="BR11" i="2"/>
  <c r="BU77" i="3"/>
  <c r="BU88" i="3" s="1"/>
  <c r="BU23" i="3"/>
  <c r="BT119" i="1"/>
  <c r="BT108" i="1"/>
  <c r="BT97" i="1"/>
  <c r="BZ98" i="1"/>
  <c r="BZ120" i="1"/>
  <c r="BZ109" i="1"/>
  <c r="CA54" i="1"/>
  <c r="CA65" i="1" s="1"/>
  <c r="CB76" i="2"/>
  <c r="BP117" i="1"/>
  <c r="BP95" i="1"/>
  <c r="BP106" i="1"/>
  <c r="CH39" i="3" l="1"/>
  <c r="CH54" i="3" s="1"/>
  <c r="CH76" i="3" s="1"/>
  <c r="CH28" i="3" s="1"/>
  <c r="CH109" i="3" s="1"/>
  <c r="E81" i="7"/>
  <c r="BQ38" i="11"/>
  <c r="BP14" i="1"/>
  <c r="H81" i="7" s="1"/>
  <c r="BQ34" i="2"/>
  <c r="F81" i="7"/>
  <c r="BP12" i="1"/>
  <c r="G81" i="7" s="1"/>
  <c r="L82" i="7"/>
  <c r="BR25" i="2"/>
  <c r="BQ73" i="1"/>
  <c r="BQ84" i="1" s="1"/>
  <c r="BP72" i="1"/>
  <c r="BP83" i="1" s="1"/>
  <c r="BQ24" i="2"/>
  <c r="BU29" i="3"/>
  <c r="BU99" i="3" s="1"/>
  <c r="BU104" i="3"/>
  <c r="BR13" i="2"/>
  <c r="BS7" i="2"/>
  <c r="N80" i="7"/>
  <c r="BO66" i="1"/>
  <c r="O80" i="7" s="1"/>
  <c r="BP29" i="2"/>
  <c r="BO23" i="1"/>
  <c r="BP115" i="2"/>
  <c r="BP104" i="2"/>
  <c r="BV49" i="3"/>
  <c r="BW35" i="3"/>
  <c r="BW50" i="3" s="1"/>
  <c r="BW72" i="3" s="1"/>
  <c r="BW24" i="3" s="1"/>
  <c r="BW105" i="3" s="1"/>
  <c r="BV40" i="3"/>
  <c r="BV43" i="3" s="1"/>
  <c r="BX36" i="3"/>
  <c r="BX51" i="3" s="1"/>
  <c r="BX73" i="3" s="1"/>
  <c r="BX25" i="3" s="1"/>
  <c r="BX106" i="3" s="1"/>
  <c r="BY37" i="3"/>
  <c r="BO77" i="1"/>
  <c r="BP88" i="2"/>
  <c r="CB28" i="2"/>
  <c r="CA76" i="1"/>
  <c r="CA87" i="1" s="1"/>
  <c r="BS26" i="2"/>
  <c r="BR74" i="1"/>
  <c r="BR85" i="1" s="1"/>
  <c r="BW10" i="3"/>
  <c r="BU75" i="1"/>
  <c r="BU86" i="1" s="1"/>
  <c r="BV27" i="2"/>
  <c r="CC39" i="2" l="1"/>
  <c r="CC54" i="2" s="1"/>
  <c r="CB54" i="1" s="1"/>
  <c r="BQ43" i="11"/>
  <c r="BQ40" i="11"/>
  <c r="BQ42" i="11"/>
  <c r="BQ41" i="11"/>
  <c r="BP34" i="1"/>
  <c r="BP40" i="1" s="1"/>
  <c r="BP43" i="1" s="1"/>
  <c r="BW38" i="2"/>
  <c r="BW53" i="2" s="1"/>
  <c r="BW75" i="2" s="1"/>
  <c r="BT37" i="2"/>
  <c r="BS37" i="1" s="1"/>
  <c r="BS36" i="2"/>
  <c r="BR36" i="1" s="1"/>
  <c r="BW38" i="3"/>
  <c r="BW53" i="3" s="1"/>
  <c r="BW75" i="3" s="1"/>
  <c r="BW27" i="3" s="1"/>
  <c r="BW108" i="3" s="1"/>
  <c r="BR35" i="2"/>
  <c r="BR50" i="2" s="1"/>
  <c r="BR72" i="2" s="1"/>
  <c r="BQ40" i="2"/>
  <c r="BQ49" i="2"/>
  <c r="BR15" i="2"/>
  <c r="BR34" i="2" s="1"/>
  <c r="BQ13" i="1"/>
  <c r="CA28" i="1"/>
  <c r="CB120" i="2"/>
  <c r="CB109" i="2"/>
  <c r="BY52" i="3"/>
  <c r="BY74" i="3" s="1"/>
  <c r="BY26" i="3" s="1"/>
  <c r="BY107" i="3" s="1"/>
  <c r="BR106" i="2"/>
  <c r="BQ25" i="1"/>
  <c r="BR117" i="2"/>
  <c r="BP121" i="2"/>
  <c r="BP99" i="2"/>
  <c r="BP110" i="2"/>
  <c r="BV108" i="2"/>
  <c r="BU27" i="1"/>
  <c r="BV119" i="2"/>
  <c r="BW42" i="3"/>
  <c r="BU110" i="3"/>
  <c r="BQ116" i="2"/>
  <c r="BQ105" i="2"/>
  <c r="BP24" i="1"/>
  <c r="BV55" i="3"/>
  <c r="BV66" i="3" s="1"/>
  <c r="BV71" i="3"/>
  <c r="BR26" i="1"/>
  <c r="BS118" i="2"/>
  <c r="BS107" i="2"/>
  <c r="BO88" i="1"/>
  <c r="P80" i="7" s="1"/>
  <c r="Q80" i="7"/>
  <c r="BO93" i="1"/>
  <c r="BO115" i="1"/>
  <c r="BO29" i="1"/>
  <c r="BO104" i="1"/>
  <c r="BS9" i="2"/>
  <c r="BR9" i="1" s="1"/>
  <c r="BR44" i="11" s="1"/>
  <c r="BS10" i="2"/>
  <c r="BR10" i="1" s="1"/>
  <c r="BR58" i="11" s="1"/>
  <c r="BR7" i="1"/>
  <c r="CD39" i="2" l="1"/>
  <c r="BR57" i="11"/>
  <c r="BR53" i="11"/>
  <c r="BR56" i="11"/>
  <c r="BR55" i="11"/>
  <c r="BR54" i="11"/>
  <c r="I81" i="7"/>
  <c r="M81" i="7"/>
  <c r="CC76" i="2"/>
  <c r="CB76" i="1" s="1"/>
  <c r="CB87" i="1" s="1"/>
  <c r="BT52" i="2"/>
  <c r="BT74" i="2" s="1"/>
  <c r="BS74" i="1" s="1"/>
  <c r="BS51" i="2"/>
  <c r="BS73" i="2" s="1"/>
  <c r="BR73" i="1" s="1"/>
  <c r="CB39" i="1"/>
  <c r="CB65" i="1" s="1"/>
  <c r="BQ50" i="1"/>
  <c r="BV53" i="1"/>
  <c r="BQ15" i="1"/>
  <c r="BW9" i="3"/>
  <c r="BW11" i="3" s="1"/>
  <c r="BW13" i="3" s="1"/>
  <c r="BW15" i="3" s="1"/>
  <c r="BW34" i="3" s="1"/>
  <c r="BQ35" i="1"/>
  <c r="BV38" i="1"/>
  <c r="BQ43" i="2"/>
  <c r="BR42" i="2"/>
  <c r="BQ42" i="1" s="1"/>
  <c r="C82" i="7" s="1"/>
  <c r="BP49" i="1"/>
  <c r="BQ55" i="2"/>
  <c r="BQ66" i="2" s="1"/>
  <c r="BQ71" i="2"/>
  <c r="F82" i="7"/>
  <c r="BQ12" i="1"/>
  <c r="G82" i="7" s="1"/>
  <c r="BS52" i="1"/>
  <c r="BS63" i="1" s="1"/>
  <c r="BR11" i="1"/>
  <c r="BR22" i="11" s="1"/>
  <c r="S80" i="7"/>
  <c r="BO110" i="1"/>
  <c r="T80" i="7" s="1"/>
  <c r="BO121" i="1"/>
  <c r="U80" i="7" s="1"/>
  <c r="BO99" i="1"/>
  <c r="R80" i="7" s="1"/>
  <c r="BR49" i="2"/>
  <c r="BR40" i="2"/>
  <c r="BS42" i="2" s="1"/>
  <c r="BR42" i="1" s="1"/>
  <c r="C83" i="7" s="1"/>
  <c r="BS35" i="2"/>
  <c r="BT36" i="2"/>
  <c r="BQ34" i="1"/>
  <c r="BX38" i="2"/>
  <c r="BU37" i="2"/>
  <c r="BX38" i="3"/>
  <c r="J81" i="7"/>
  <c r="BP44" i="1"/>
  <c r="K81" i="7" s="1"/>
  <c r="BV75" i="1"/>
  <c r="BW27" i="2"/>
  <c r="BV23" i="3"/>
  <c r="BV77" i="3"/>
  <c r="BV88" i="3" s="1"/>
  <c r="BP105" i="1"/>
  <c r="BP116" i="1"/>
  <c r="BP94" i="1"/>
  <c r="BQ72" i="1"/>
  <c r="BR24" i="2"/>
  <c r="BS11" i="2"/>
  <c r="BR96" i="1"/>
  <c r="BR118" i="1"/>
  <c r="BR107" i="1"/>
  <c r="BU97" i="1"/>
  <c r="BU119" i="1"/>
  <c r="BU108" i="1"/>
  <c r="H32" i="9"/>
  <c r="BQ117" i="1"/>
  <c r="BQ95" i="1"/>
  <c r="BQ106" i="1"/>
  <c r="CA109" i="1"/>
  <c r="CA98" i="1"/>
  <c r="CA120" i="1"/>
  <c r="BW40" i="3" l="1"/>
  <c r="BW43" i="3" s="1"/>
  <c r="CI39" i="3"/>
  <c r="CI54" i="3" s="1"/>
  <c r="CI76" i="3" s="1"/>
  <c r="CI28" i="3" s="1"/>
  <c r="CI109" i="3" s="1"/>
  <c r="E82" i="7"/>
  <c r="BR38" i="11"/>
  <c r="BS25" i="2"/>
  <c r="BR25" i="1" s="1"/>
  <c r="CC28" i="2"/>
  <c r="CB28" i="1" s="1"/>
  <c r="BT26" i="2"/>
  <c r="BT107" i="2" s="1"/>
  <c r="BV64" i="1"/>
  <c r="BR43" i="2"/>
  <c r="BR51" i="1"/>
  <c r="BR62" i="1" s="1"/>
  <c r="BQ61" i="1"/>
  <c r="BQ14" i="1"/>
  <c r="H82" i="7" s="1"/>
  <c r="BQ83" i="1"/>
  <c r="BX35" i="3"/>
  <c r="BX50" i="3" s="1"/>
  <c r="BX72" i="3" s="1"/>
  <c r="BX24" i="3" s="1"/>
  <c r="BX105" i="3" s="1"/>
  <c r="BV86" i="1"/>
  <c r="BX7" i="3"/>
  <c r="BX10" i="3" s="1"/>
  <c r="BW49" i="3"/>
  <c r="BW71" i="3" s="1"/>
  <c r="BY36" i="3"/>
  <c r="BY51" i="3" s="1"/>
  <c r="BY73" i="3" s="1"/>
  <c r="BY25" i="3" s="1"/>
  <c r="BY106" i="3" s="1"/>
  <c r="BZ37" i="3"/>
  <c r="BZ52" i="3" s="1"/>
  <c r="BZ74" i="3" s="1"/>
  <c r="BZ26" i="3" s="1"/>
  <c r="BZ107" i="3" s="1"/>
  <c r="BP71" i="1"/>
  <c r="BP82" i="1" s="1"/>
  <c r="BQ23" i="2"/>
  <c r="BQ77" i="2"/>
  <c r="BP55" i="1"/>
  <c r="BP60" i="1"/>
  <c r="BS85" i="1"/>
  <c r="L83" i="7"/>
  <c r="BS36" i="1"/>
  <c r="BT51" i="2"/>
  <c r="BQ24" i="1"/>
  <c r="BR105" i="2"/>
  <c r="BR116" i="2"/>
  <c r="CD54" i="2"/>
  <c r="CC39" i="1"/>
  <c r="BR35" i="1"/>
  <c r="BS50" i="2"/>
  <c r="BW38" i="1"/>
  <c r="BX53" i="2"/>
  <c r="BT7" i="2"/>
  <c r="BS13" i="2"/>
  <c r="BV27" i="1"/>
  <c r="BW108" i="2"/>
  <c r="BW119" i="2"/>
  <c r="BV104" i="3"/>
  <c r="BV29" i="3"/>
  <c r="BV99" i="3" s="1"/>
  <c r="BX53" i="3"/>
  <c r="BX75" i="3" s="1"/>
  <c r="BX27" i="3" s="1"/>
  <c r="BX108" i="3" s="1"/>
  <c r="BU52" i="2"/>
  <c r="BT37" i="1"/>
  <c r="I82" i="7"/>
  <c r="BQ40" i="1"/>
  <c r="M82" i="7" s="1"/>
  <c r="BQ49" i="1"/>
  <c r="BR71" i="2"/>
  <c r="BR55" i="2"/>
  <c r="BR66" i="2" s="1"/>
  <c r="BX42" i="3" l="1"/>
  <c r="BR43" i="11"/>
  <c r="BR40" i="11"/>
  <c r="BR41" i="11"/>
  <c r="BR42" i="11"/>
  <c r="CC120" i="2"/>
  <c r="BS106" i="2"/>
  <c r="BT118" i="2"/>
  <c r="BS117" i="2"/>
  <c r="BS26" i="1"/>
  <c r="BS96" i="1" s="1"/>
  <c r="CC109" i="2"/>
  <c r="BW55" i="3"/>
  <c r="BW66" i="3" s="1"/>
  <c r="BR84" i="1"/>
  <c r="BX9" i="3"/>
  <c r="BX11" i="3" s="1"/>
  <c r="BY7" i="3" s="1"/>
  <c r="N81" i="7"/>
  <c r="BP66" i="1"/>
  <c r="O81" i="7" s="1"/>
  <c r="BQ88" i="2"/>
  <c r="BP77" i="1"/>
  <c r="BQ115" i="2"/>
  <c r="BQ104" i="2"/>
  <c r="BP23" i="1"/>
  <c r="BQ29" i="2"/>
  <c r="BS15" i="2"/>
  <c r="BR15" i="1" s="1"/>
  <c r="BR13" i="1"/>
  <c r="BQ43" i="1"/>
  <c r="J82" i="7" s="1"/>
  <c r="BQ94" i="1"/>
  <c r="BQ116" i="1"/>
  <c r="BQ105" i="1"/>
  <c r="BQ60" i="1"/>
  <c r="BQ55" i="1"/>
  <c r="BW77" i="3"/>
  <c r="BW23" i="3"/>
  <c r="BT9" i="2"/>
  <c r="BS9" i="1" s="1"/>
  <c r="BS44" i="11" s="1"/>
  <c r="BT10" i="2"/>
  <c r="BS10" i="1" s="1"/>
  <c r="BS58" i="11" s="1"/>
  <c r="BS7" i="1"/>
  <c r="BU74" i="2"/>
  <c r="BT52" i="1"/>
  <c r="BT63" i="1" s="1"/>
  <c r="BW53" i="1"/>
  <c r="BW64" i="1" s="1"/>
  <c r="BX75" i="2"/>
  <c r="CC54" i="1"/>
  <c r="CC65" i="1" s="1"/>
  <c r="CD76" i="2"/>
  <c r="BR77" i="2"/>
  <c r="BR23" i="2"/>
  <c r="BQ71" i="1"/>
  <c r="BQ82" i="1" s="1"/>
  <c r="BT73" i="2"/>
  <c r="BS51" i="1"/>
  <c r="BS62" i="1" s="1"/>
  <c r="BV110" i="3"/>
  <c r="BV119" i="1"/>
  <c r="BV108" i="1"/>
  <c r="BV97" i="1"/>
  <c r="BS72" i="2"/>
  <c r="BR50" i="1"/>
  <c r="BR61" i="1" s="1"/>
  <c r="BR106" i="1"/>
  <c r="BR95" i="1"/>
  <c r="BR117" i="1"/>
  <c r="CB120" i="1"/>
  <c r="CB98" i="1"/>
  <c r="CB109" i="1"/>
  <c r="BS38" i="11" l="1"/>
  <c r="BS43" i="11" s="1"/>
  <c r="BS54" i="11"/>
  <c r="BS57" i="11"/>
  <c r="BS53" i="11"/>
  <c r="BS56" i="11"/>
  <c r="BS55" i="11"/>
  <c r="BS107" i="1"/>
  <c r="BS118" i="1"/>
  <c r="BX13" i="3"/>
  <c r="BX15" i="3" s="1"/>
  <c r="BX34" i="3" s="1"/>
  <c r="BW88" i="3"/>
  <c r="BS34" i="2"/>
  <c r="Q81" i="7"/>
  <c r="BP88" i="1"/>
  <c r="P81" i="7" s="1"/>
  <c r="BQ44" i="1"/>
  <c r="K82" i="7" s="1"/>
  <c r="BQ110" i="2"/>
  <c r="BQ99" i="2"/>
  <c r="BQ121" i="2"/>
  <c r="BP115" i="1"/>
  <c r="BP104" i="1"/>
  <c r="BP29" i="1"/>
  <c r="BP93" i="1"/>
  <c r="F83" i="7"/>
  <c r="BR12" i="1"/>
  <c r="G83" i="7" s="1"/>
  <c r="BY10" i="3"/>
  <c r="BS11" i="1"/>
  <c r="BS22" i="11" s="1"/>
  <c r="BS73" i="1"/>
  <c r="BS84" i="1" s="1"/>
  <c r="BT25" i="2"/>
  <c r="BR115" i="2"/>
  <c r="BR104" i="2"/>
  <c r="BQ23" i="1"/>
  <c r="BR29" i="2"/>
  <c r="BW75" i="1"/>
  <c r="BW86" i="1" s="1"/>
  <c r="BX27" i="2"/>
  <c r="CC76" i="1"/>
  <c r="CC87" i="1" s="1"/>
  <c r="CD28" i="2"/>
  <c r="BT74" i="1"/>
  <c r="BT85" i="1" s="1"/>
  <c r="BU26" i="2"/>
  <c r="N82" i="7"/>
  <c r="BQ66" i="1"/>
  <c r="O82" i="7" s="1"/>
  <c r="BR72" i="1"/>
  <c r="BR83" i="1" s="1"/>
  <c r="BS24" i="2"/>
  <c r="BR88" i="2"/>
  <c r="BQ77" i="1"/>
  <c r="BT11" i="2"/>
  <c r="BW29" i="3"/>
  <c r="BW99" i="3" s="1"/>
  <c r="BW104" i="3"/>
  <c r="BR14" i="1"/>
  <c r="H83" i="7" s="1"/>
  <c r="E83" i="7"/>
  <c r="CE39" i="2" l="1"/>
  <c r="CE54" i="2" s="1"/>
  <c r="BX40" i="3"/>
  <c r="BX43" i="3" s="1"/>
  <c r="CJ39" i="3"/>
  <c r="CJ54" i="3" s="1"/>
  <c r="CJ76" i="3" s="1"/>
  <c r="CJ28" i="3" s="1"/>
  <c r="CJ109" i="3" s="1"/>
  <c r="BS40" i="11"/>
  <c r="BS42" i="11"/>
  <c r="BS41" i="11"/>
  <c r="BY35" i="3"/>
  <c r="BY50" i="3" s="1"/>
  <c r="BY72" i="3" s="1"/>
  <c r="BY24" i="3" s="1"/>
  <c r="BY105" i="3" s="1"/>
  <c r="CA37" i="3"/>
  <c r="CA52" i="3" s="1"/>
  <c r="CA74" i="3" s="1"/>
  <c r="CA26" i="3" s="1"/>
  <c r="CA107" i="3" s="1"/>
  <c r="BX49" i="3"/>
  <c r="BX55" i="3" s="1"/>
  <c r="BZ36" i="3"/>
  <c r="BZ51" i="3" s="1"/>
  <c r="BZ73" i="3" s="1"/>
  <c r="BZ25" i="3" s="1"/>
  <c r="BZ106" i="3" s="1"/>
  <c r="BR34" i="1"/>
  <c r="I83" i="7" s="1"/>
  <c r="BY38" i="3"/>
  <c r="BY53" i="3" s="1"/>
  <c r="BY75" i="3" s="1"/>
  <c r="BY27" i="3" s="1"/>
  <c r="BY108" i="3" s="1"/>
  <c r="BS49" i="2"/>
  <c r="BS71" i="2" s="1"/>
  <c r="BU36" i="2"/>
  <c r="BT36" i="1" s="1"/>
  <c r="BV37" i="2"/>
  <c r="BU37" i="1" s="1"/>
  <c r="BS40" i="2"/>
  <c r="BS43" i="2" s="1"/>
  <c r="BT35" i="2"/>
  <c r="BS35" i="1" s="1"/>
  <c r="BY38" i="2"/>
  <c r="BY53" i="2" s="1"/>
  <c r="BP121" i="1"/>
  <c r="U81" i="7" s="1"/>
  <c r="S81" i="7"/>
  <c r="BP110" i="1"/>
  <c r="T81" i="7" s="1"/>
  <c r="BP99" i="1"/>
  <c r="R81" i="7" s="1"/>
  <c r="BQ115" i="1"/>
  <c r="BQ104" i="1"/>
  <c r="BQ29" i="1"/>
  <c r="BQ93" i="1"/>
  <c r="Q82" i="7"/>
  <c r="BQ88" i="1"/>
  <c r="P82" i="7" s="1"/>
  <c r="L84" i="7"/>
  <c r="CC28" i="1"/>
  <c r="CD120" i="2"/>
  <c r="CD109" i="2"/>
  <c r="BU7" i="2"/>
  <c r="BT13" i="2"/>
  <c r="BS105" i="2"/>
  <c r="BR24" i="1"/>
  <c r="BS116" i="2"/>
  <c r="BU118" i="2"/>
  <c r="BU107" i="2"/>
  <c r="BT26" i="1"/>
  <c r="BX108" i="2"/>
  <c r="BW27" i="1"/>
  <c r="BX119" i="2"/>
  <c r="BW110" i="3"/>
  <c r="BR110" i="2"/>
  <c r="BR121" i="2"/>
  <c r="BR99" i="2"/>
  <c r="BT117" i="2"/>
  <c r="BS25" i="1"/>
  <c r="BT106" i="2"/>
  <c r="BY42" i="3" l="1"/>
  <c r="BX66" i="3"/>
  <c r="BX71" i="3"/>
  <c r="BX23" i="3" s="1"/>
  <c r="BR40" i="1"/>
  <c r="M83" i="7" s="1"/>
  <c r="BT42" i="2"/>
  <c r="BS42" i="1" s="1"/>
  <c r="C84" i="7" s="1"/>
  <c r="BR49" i="1"/>
  <c r="BR60" i="1" s="1"/>
  <c r="BS55" i="2"/>
  <c r="BS66" i="2" s="1"/>
  <c r="BU51" i="2"/>
  <c r="BT51" i="1" s="1"/>
  <c r="BT62" i="1" s="1"/>
  <c r="BT50" i="2"/>
  <c r="BS50" i="1" s="1"/>
  <c r="BS61" i="1" s="1"/>
  <c r="CD39" i="1"/>
  <c r="BY9" i="3"/>
  <c r="BY11" i="3" s="1"/>
  <c r="BY13" i="3" s="1"/>
  <c r="BY15" i="3" s="1"/>
  <c r="BY34" i="3" s="1"/>
  <c r="BX38" i="1"/>
  <c r="BV52" i="2"/>
  <c r="BU52" i="1" s="1"/>
  <c r="BU63" i="1" s="1"/>
  <c r="BT15" i="2"/>
  <c r="BS15" i="1" s="1"/>
  <c r="BS13" i="1"/>
  <c r="CC109" i="1"/>
  <c r="CC98" i="1"/>
  <c r="CC120" i="1"/>
  <c r="BT118" i="1"/>
  <c r="BT107" i="1"/>
  <c r="BT96" i="1"/>
  <c r="BR94" i="1"/>
  <c r="BR116" i="1"/>
  <c r="BR105" i="1"/>
  <c r="BW97" i="1"/>
  <c r="BW108" i="1"/>
  <c r="BW119" i="1"/>
  <c r="BU9" i="2"/>
  <c r="BT9" i="1" s="1"/>
  <c r="BT44" i="11" s="1"/>
  <c r="BT7" i="1"/>
  <c r="BU10" i="2"/>
  <c r="BT10" i="1" s="1"/>
  <c r="BT58" i="11" s="1"/>
  <c r="BY75" i="2"/>
  <c r="BX53" i="1"/>
  <c r="S82" i="7"/>
  <c r="BQ110" i="1"/>
  <c r="T82" i="7" s="1"/>
  <c r="BQ99" i="1"/>
  <c r="R82" i="7" s="1"/>
  <c r="BQ121" i="1"/>
  <c r="U82" i="7" s="1"/>
  <c r="BS95" i="1"/>
  <c r="BS117" i="1"/>
  <c r="BS106" i="1"/>
  <c r="CE76" i="2"/>
  <c r="CD54" i="1"/>
  <c r="BS77" i="2"/>
  <c r="BS23" i="2"/>
  <c r="BR71" i="1"/>
  <c r="BU73" i="2" l="1"/>
  <c r="CK39" i="3"/>
  <c r="BT54" i="11"/>
  <c r="BT55" i="11"/>
  <c r="BT56" i="11"/>
  <c r="BT57" i="11"/>
  <c r="BT53" i="11"/>
  <c r="BT38" i="11"/>
  <c r="BX77" i="3"/>
  <c r="BX88" i="3" s="1"/>
  <c r="BR43" i="1"/>
  <c r="J83" i="7" s="1"/>
  <c r="BR82" i="1"/>
  <c r="BR55" i="1"/>
  <c r="N83" i="7" s="1"/>
  <c r="BT72" i="2"/>
  <c r="BS72" i="1" s="1"/>
  <c r="BS83" i="1" s="1"/>
  <c r="BZ7" i="3"/>
  <c r="BZ10" i="3" s="1"/>
  <c r="BV74" i="2"/>
  <c r="BV26" i="2" s="1"/>
  <c r="BX64" i="1"/>
  <c r="CD65" i="1"/>
  <c r="BT34" i="2"/>
  <c r="F84" i="7"/>
  <c r="BS12" i="1"/>
  <c r="G84" i="7" s="1"/>
  <c r="BU11" i="2"/>
  <c r="BU13" i="2" s="1"/>
  <c r="BT11" i="1"/>
  <c r="BS88" i="2"/>
  <c r="BR77" i="1"/>
  <c r="E84" i="7"/>
  <c r="BS14" i="1"/>
  <c r="H84" i="7" s="1"/>
  <c r="BX104" i="3"/>
  <c r="BX29" i="3"/>
  <c r="CD76" i="1"/>
  <c r="CD87" i="1" s="1"/>
  <c r="CE28" i="2"/>
  <c r="BS104" i="2"/>
  <c r="BS115" i="2"/>
  <c r="BS29" i="2"/>
  <c r="BR23" i="1"/>
  <c r="BY27" i="2"/>
  <c r="BX75" i="1"/>
  <c r="BX86" i="1" s="1"/>
  <c r="BZ35" i="3"/>
  <c r="BZ50" i="3" s="1"/>
  <c r="BZ72" i="3" s="1"/>
  <c r="BZ24" i="3" s="1"/>
  <c r="BZ105" i="3" s="1"/>
  <c r="BY49" i="3"/>
  <c r="BY40" i="3"/>
  <c r="BY43" i="3" s="1"/>
  <c r="CA36" i="3"/>
  <c r="CA51" i="3" s="1"/>
  <c r="CA73" i="3" s="1"/>
  <c r="CA25" i="3" s="1"/>
  <c r="CA106" i="3" s="1"/>
  <c r="CB37" i="3"/>
  <c r="CB52" i="3" s="1"/>
  <c r="CB74" i="3" s="1"/>
  <c r="CB26" i="3" s="1"/>
  <c r="CB107" i="3" s="1"/>
  <c r="CK54" i="3"/>
  <c r="CK76" i="3" s="1"/>
  <c r="CK28" i="3" s="1"/>
  <c r="CK109" i="3" s="1"/>
  <c r="BU25" i="2"/>
  <c r="BT73" i="1"/>
  <c r="BT84" i="1" s="1"/>
  <c r="BV36" i="2" l="1"/>
  <c r="BU36" i="1" s="1"/>
  <c r="CF39" i="2"/>
  <c r="CE39" i="1" s="1"/>
  <c r="BT43" i="11"/>
  <c r="BT40" i="11"/>
  <c r="BT42" i="11"/>
  <c r="L85" i="7"/>
  <c r="BT22" i="11"/>
  <c r="BT41" i="11"/>
  <c r="BR44" i="1"/>
  <c r="K83" i="7" s="1"/>
  <c r="BX99" i="3"/>
  <c r="BR66" i="1"/>
  <c r="O83" i="7" s="1"/>
  <c r="BT24" i="2"/>
  <c r="BT105" i="2" s="1"/>
  <c r="BT49" i="2"/>
  <c r="BT71" i="2" s="1"/>
  <c r="BU74" i="1"/>
  <c r="BU85" i="1" s="1"/>
  <c r="BW37" i="2"/>
  <c r="BW52" i="2" s="1"/>
  <c r="BZ38" i="2"/>
  <c r="BZ53" i="2" s="1"/>
  <c r="BT40" i="2"/>
  <c r="BT43" i="2" s="1"/>
  <c r="BV7" i="2"/>
  <c r="BV10" i="2" s="1"/>
  <c r="BU10" i="1" s="1"/>
  <c r="BU58" i="11" s="1"/>
  <c r="BZ38" i="3"/>
  <c r="BZ53" i="3" s="1"/>
  <c r="BZ75" i="3" s="1"/>
  <c r="BZ27" i="3" s="1"/>
  <c r="BZ108" i="3" s="1"/>
  <c r="BS34" i="1"/>
  <c r="BS40" i="1" s="1"/>
  <c r="BS43" i="1" s="1"/>
  <c r="BU35" i="2"/>
  <c r="BU50" i="2" s="1"/>
  <c r="BU15" i="2"/>
  <c r="BT15" i="1" s="1"/>
  <c r="BT13" i="1"/>
  <c r="BY71" i="3"/>
  <c r="BY55" i="3"/>
  <c r="BY66" i="3" s="1"/>
  <c r="CD28" i="1"/>
  <c r="CE109" i="2"/>
  <c r="CE120" i="2"/>
  <c r="BT25" i="1"/>
  <c r="BU117" i="2"/>
  <c r="BU106" i="2"/>
  <c r="BR29" i="1"/>
  <c r="BR104" i="1"/>
  <c r="BR93" i="1"/>
  <c r="BR115" i="1"/>
  <c r="BX110" i="3"/>
  <c r="BR88" i="1"/>
  <c r="P83" i="7" s="1"/>
  <c r="Q83" i="7"/>
  <c r="BV51" i="2"/>
  <c r="BZ42" i="3"/>
  <c r="BY119" i="2"/>
  <c r="BY108" i="2"/>
  <c r="BX27" i="1"/>
  <c r="BS110" i="2"/>
  <c r="BS121" i="2"/>
  <c r="BS99" i="2"/>
  <c r="BV118" i="2"/>
  <c r="BV107" i="2"/>
  <c r="BU26" i="1"/>
  <c r="BU38" i="11" l="1"/>
  <c r="BU54" i="11"/>
  <c r="BU57" i="11"/>
  <c r="BU53" i="11"/>
  <c r="BU56" i="11"/>
  <c r="BU55" i="11"/>
  <c r="BT55" i="2"/>
  <c r="BT66" i="2" s="1"/>
  <c r="BS49" i="1"/>
  <c r="BS55" i="1" s="1"/>
  <c r="BT116" i="2"/>
  <c r="BS24" i="1"/>
  <c r="BS105" i="1" s="1"/>
  <c r="BV37" i="1"/>
  <c r="I84" i="7"/>
  <c r="BY38" i="1"/>
  <c r="BU7" i="1"/>
  <c r="BV9" i="2"/>
  <c r="BU9" i="1" s="1"/>
  <c r="BU44" i="11" s="1"/>
  <c r="BU42" i="2"/>
  <c r="BT42" i="1" s="1"/>
  <c r="C85" i="7" s="1"/>
  <c r="BZ9" i="3"/>
  <c r="BZ11" i="3" s="1"/>
  <c r="CA7" i="3" s="1"/>
  <c r="CF54" i="2"/>
  <c r="CE54" i="1" s="1"/>
  <c r="CE65" i="1" s="1"/>
  <c r="BT35" i="1"/>
  <c r="BU34" i="2"/>
  <c r="F85" i="7"/>
  <c r="BT12" i="1"/>
  <c r="G85" i="7" s="1"/>
  <c r="BU96" i="1"/>
  <c r="BU107" i="1"/>
  <c r="BU118" i="1"/>
  <c r="H31" i="9"/>
  <c r="BZ75" i="2"/>
  <c r="BY53" i="1"/>
  <c r="BW74" i="2"/>
  <c r="BV52" i="1"/>
  <c r="M84" i="7"/>
  <c r="BU51" i="1"/>
  <c r="BU62" i="1" s="1"/>
  <c r="BV73" i="2"/>
  <c r="BR110" i="1"/>
  <c r="T83" i="7" s="1"/>
  <c r="S83" i="7"/>
  <c r="BR99" i="1"/>
  <c r="R83" i="7" s="1"/>
  <c r="BR121" i="1"/>
  <c r="U83" i="7" s="1"/>
  <c r="BT50" i="1"/>
  <c r="BU72" i="2"/>
  <c r="BT77" i="2"/>
  <c r="BT23" i="2"/>
  <c r="BS71" i="1"/>
  <c r="CD98" i="1"/>
  <c r="CD109" i="1"/>
  <c r="CD120" i="1"/>
  <c r="E85" i="7"/>
  <c r="BT14" i="1"/>
  <c r="H85" i="7" s="1"/>
  <c r="BT95" i="1"/>
  <c r="BT106" i="1"/>
  <c r="BT117" i="1"/>
  <c r="J84" i="7"/>
  <c r="BS44" i="1"/>
  <c r="K84" i="7" s="1"/>
  <c r="BX119" i="1"/>
  <c r="BX108" i="1"/>
  <c r="BX97" i="1"/>
  <c r="BY23" i="3"/>
  <c r="BY77" i="3"/>
  <c r="BY88" i="3" s="1"/>
  <c r="CG39" i="2" l="1"/>
  <c r="CG54" i="2" s="1"/>
  <c r="BS60" i="1"/>
  <c r="BU40" i="11"/>
  <c r="BU41" i="11"/>
  <c r="BU42" i="11"/>
  <c r="BU43" i="11"/>
  <c r="BS82" i="1"/>
  <c r="BV63" i="1"/>
  <c r="BS94" i="1"/>
  <c r="BS116" i="1"/>
  <c r="BU49" i="2"/>
  <c r="BU55" i="2" s="1"/>
  <c r="BY64" i="1"/>
  <c r="BV11" i="2"/>
  <c r="BW7" i="2" s="1"/>
  <c r="BU11" i="1"/>
  <c r="BV35" i="2"/>
  <c r="BV50" i="2" s="1"/>
  <c r="BX37" i="2"/>
  <c r="BW37" i="1" s="1"/>
  <c r="CF76" i="2"/>
  <c r="CE76" i="1" s="1"/>
  <c r="CE87" i="1" s="1"/>
  <c r="BZ13" i="3"/>
  <c r="BZ15" i="3" s="1"/>
  <c r="BZ34" i="3" s="1"/>
  <c r="BT61" i="1"/>
  <c r="CA38" i="2"/>
  <c r="CA53" i="2" s="1"/>
  <c r="BT34" i="1"/>
  <c r="BT40" i="1" s="1"/>
  <c r="BW36" i="2"/>
  <c r="BW51" i="2" s="1"/>
  <c r="BU40" i="2"/>
  <c r="BV42" i="2" s="1"/>
  <c r="BU42" i="1" s="1"/>
  <c r="C86" i="7" s="1"/>
  <c r="C87" i="7" s="1"/>
  <c r="C8" i="7" s="1"/>
  <c r="CA38" i="3"/>
  <c r="CA53" i="3" s="1"/>
  <c r="CA75" i="3" s="1"/>
  <c r="CA27" i="3" s="1"/>
  <c r="CA108" i="3" s="1"/>
  <c r="BV25" i="2"/>
  <c r="BU73" i="1"/>
  <c r="BU84" i="1" s="1"/>
  <c r="N84" i="7"/>
  <c r="BS66" i="1"/>
  <c r="O84" i="7" s="1"/>
  <c r="BV74" i="1"/>
  <c r="BV85" i="1" s="1"/>
  <c r="BW26" i="2"/>
  <c r="BY104" i="3"/>
  <c r="BY29" i="3"/>
  <c r="BY99" i="3" s="1"/>
  <c r="BT29" i="2"/>
  <c r="BS23" i="1"/>
  <c r="BT115" i="2"/>
  <c r="BT104" i="2"/>
  <c r="CA10" i="3"/>
  <c r="BS77" i="1"/>
  <c r="BT88" i="2"/>
  <c r="BU24" i="2"/>
  <c r="BT72" i="1"/>
  <c r="BT83" i="1" s="1"/>
  <c r="BZ27" i="2"/>
  <c r="BY75" i="1"/>
  <c r="BY86" i="1" s="1"/>
  <c r="BZ40" i="3" l="1"/>
  <c r="BZ43" i="3" s="1"/>
  <c r="CL39" i="3"/>
  <c r="CL54" i="3" s="1"/>
  <c r="CL76" i="3" s="1"/>
  <c r="CL28" i="3" s="1"/>
  <c r="CL109" i="3" s="1"/>
  <c r="L86" i="7"/>
  <c r="L87" i="7" s="1"/>
  <c r="L8" i="7" s="1"/>
  <c r="H3" i="9" s="1"/>
  <c r="J8" i="8" s="1"/>
  <c r="BU22" i="11"/>
  <c r="BT49" i="1"/>
  <c r="BT60" i="1" s="1"/>
  <c r="BU71" i="2"/>
  <c r="BU77" i="2" s="1"/>
  <c r="BV13" i="2"/>
  <c r="BU13" i="1" s="1"/>
  <c r="CF28" i="2"/>
  <c r="CF109" i="2" s="1"/>
  <c r="BU35" i="1"/>
  <c r="BX52" i="2"/>
  <c r="BW52" i="1" s="1"/>
  <c r="BW63" i="1" s="1"/>
  <c r="CF39" i="1"/>
  <c r="BU43" i="2"/>
  <c r="BV36" i="1"/>
  <c r="CA35" i="3"/>
  <c r="CA50" i="3" s="1"/>
  <c r="CA72" i="3" s="1"/>
  <c r="CA24" i="3" s="1"/>
  <c r="CA105" i="3" s="1"/>
  <c r="CC37" i="3"/>
  <c r="CC52" i="3" s="1"/>
  <c r="CC74" i="3" s="1"/>
  <c r="CC26" i="3" s="1"/>
  <c r="CC107" i="3" s="1"/>
  <c r="CB36" i="3"/>
  <c r="CB51" i="3" s="1"/>
  <c r="CB73" i="3" s="1"/>
  <c r="CB25" i="3" s="1"/>
  <c r="CB106" i="3" s="1"/>
  <c r="BZ49" i="3"/>
  <c r="BZ71" i="3" s="1"/>
  <c r="I85" i="7"/>
  <c r="BU66" i="2"/>
  <c r="BZ38" i="1"/>
  <c r="CA9" i="3"/>
  <c r="CA11" i="3" s="1"/>
  <c r="CA13" i="3" s="1"/>
  <c r="CA15" i="3" s="1"/>
  <c r="CA34" i="3" s="1"/>
  <c r="BY110" i="3"/>
  <c r="BZ108" i="2"/>
  <c r="BZ119" i="2"/>
  <c r="BY27" i="1"/>
  <c r="BU105" i="2"/>
  <c r="BT24" i="1"/>
  <c r="BU116" i="2"/>
  <c r="BT121" i="2"/>
  <c r="BT99" i="2"/>
  <c r="BT110" i="2"/>
  <c r="BT71" i="1"/>
  <c r="CA75" i="2"/>
  <c r="BZ53" i="1"/>
  <c r="BV26" i="1"/>
  <c r="BW118" i="2"/>
  <c r="BW107" i="2"/>
  <c r="BW73" i="2"/>
  <c r="BV51" i="1"/>
  <c r="BV106" i="2"/>
  <c r="BV117" i="2"/>
  <c r="BU25" i="1"/>
  <c r="BU50" i="1"/>
  <c r="BV72" i="2"/>
  <c r="BS104" i="1"/>
  <c r="BS115" i="1"/>
  <c r="BS93" i="1"/>
  <c r="BS29" i="1"/>
  <c r="BW9" i="2"/>
  <c r="BV9" i="1" s="1"/>
  <c r="BV44" i="11" s="1"/>
  <c r="BW10" i="2"/>
  <c r="BV10" i="1" s="1"/>
  <c r="BV58" i="11" s="1"/>
  <c r="BV7" i="1"/>
  <c r="Q84" i="7"/>
  <c r="BS88" i="1"/>
  <c r="P84" i="7" s="1"/>
  <c r="M85" i="7"/>
  <c r="CF54" i="1"/>
  <c r="CG76" i="2"/>
  <c r="BT43" i="1"/>
  <c r="BV15" i="2" l="1"/>
  <c r="BU15" i="1" s="1"/>
  <c r="CA42" i="3"/>
  <c r="CM39" i="3"/>
  <c r="CM54" i="3" s="1"/>
  <c r="CM76" i="3" s="1"/>
  <c r="CM28" i="3" s="1"/>
  <c r="CM109" i="3" s="1"/>
  <c r="BV54" i="11"/>
  <c r="BV57" i="11"/>
  <c r="BV53" i="11"/>
  <c r="BV56" i="11"/>
  <c r="BV55" i="11"/>
  <c r="BV38" i="11"/>
  <c r="BV42" i="11" s="1"/>
  <c r="BU23" i="2"/>
  <c r="BT23" i="1" s="1"/>
  <c r="CF65" i="1"/>
  <c r="CF120" i="2"/>
  <c r="CE28" i="1"/>
  <c r="CE120" i="1" s="1"/>
  <c r="BT55" i="1"/>
  <c r="BT66" i="1" s="1"/>
  <c r="O85" i="7" s="1"/>
  <c r="BT82" i="1"/>
  <c r="BU61" i="1"/>
  <c r="BX74" i="2"/>
  <c r="BX26" i="2" s="1"/>
  <c r="BV62" i="1"/>
  <c r="BZ64" i="1"/>
  <c r="BZ55" i="3"/>
  <c r="BZ66" i="3" s="1"/>
  <c r="BV34" i="2"/>
  <c r="CB7" i="3"/>
  <c r="CB10" i="3" s="1"/>
  <c r="F86" i="7"/>
  <c r="BU12" i="1"/>
  <c r="G86" i="7" s="1"/>
  <c r="BV11" i="1"/>
  <c r="BS99" i="1"/>
  <c r="R84" i="7" s="1"/>
  <c r="S84" i="7"/>
  <c r="BS121" i="1"/>
  <c r="U84" i="7" s="1"/>
  <c r="BS110" i="1"/>
  <c r="T84" i="7" s="1"/>
  <c r="BV107" i="1"/>
  <c r="BV118" i="1"/>
  <c r="BV96" i="1"/>
  <c r="BW35" i="2"/>
  <c r="BU88" i="2"/>
  <c r="BT77" i="1"/>
  <c r="BT94" i="1"/>
  <c r="BT105" i="1"/>
  <c r="BT116" i="1"/>
  <c r="BT44" i="1"/>
  <c r="K85" i="7" s="1"/>
  <c r="J85" i="7"/>
  <c r="BU106" i="1"/>
  <c r="BU117" i="1"/>
  <c r="BU95" i="1"/>
  <c r="H30" i="9"/>
  <c r="BW25" i="2"/>
  <c r="BV73" i="1"/>
  <c r="BV84" i="1" s="1"/>
  <c r="CA49" i="3"/>
  <c r="CC36" i="3"/>
  <c r="CC51" i="3" s="1"/>
  <c r="CC73" i="3" s="1"/>
  <c r="CC25" i="3" s="1"/>
  <c r="CC106" i="3" s="1"/>
  <c r="CB35" i="3"/>
  <c r="CB50" i="3" s="1"/>
  <c r="CB72" i="3" s="1"/>
  <c r="CB24" i="3" s="1"/>
  <c r="CB105" i="3" s="1"/>
  <c r="CA40" i="3"/>
  <c r="CD37" i="3"/>
  <c r="CD52" i="3" s="1"/>
  <c r="CD74" i="3" s="1"/>
  <c r="CD26" i="3" s="1"/>
  <c r="CD107" i="3" s="1"/>
  <c r="BV24" i="2"/>
  <c r="BU72" i="1"/>
  <c r="BU83" i="1" s="1"/>
  <c r="CF76" i="1"/>
  <c r="CF87" i="1" s="1"/>
  <c r="CG28" i="2"/>
  <c r="BW11" i="2"/>
  <c r="BZ23" i="3"/>
  <c r="BZ77" i="3"/>
  <c r="BZ75" i="1"/>
  <c r="BZ86" i="1" s="1"/>
  <c r="CA27" i="2"/>
  <c r="BY108" i="1"/>
  <c r="BY97" i="1"/>
  <c r="BY119" i="1"/>
  <c r="BU14" i="1"/>
  <c r="H86" i="7" s="1"/>
  <c r="E86" i="7"/>
  <c r="E87" i="7" s="1"/>
  <c r="CH39" i="2" l="1"/>
  <c r="BV40" i="11"/>
  <c r="L90" i="7"/>
  <c r="BV22" i="11"/>
  <c r="BV43" i="11"/>
  <c r="BV41" i="11"/>
  <c r="BU29" i="2"/>
  <c r="BU110" i="2" s="1"/>
  <c r="BU115" i="2"/>
  <c r="BU104" i="2"/>
  <c r="BW74" i="1"/>
  <c r="BW85" i="1" s="1"/>
  <c r="N85" i="7"/>
  <c r="CE98" i="1"/>
  <c r="CE109" i="1"/>
  <c r="BV49" i="2"/>
  <c r="BV55" i="2" s="1"/>
  <c r="CG39" i="1"/>
  <c r="BZ88" i="3"/>
  <c r="BY37" i="2"/>
  <c r="BY52" i="2" s="1"/>
  <c r="BX36" i="2"/>
  <c r="BW36" i="1" s="1"/>
  <c r="BU34" i="1"/>
  <c r="BU40" i="1" s="1"/>
  <c r="BU43" i="1" s="1"/>
  <c r="CB38" i="3"/>
  <c r="CB53" i="3" s="1"/>
  <c r="CB75" i="3" s="1"/>
  <c r="CB27" i="3" s="1"/>
  <c r="CB108" i="3" s="1"/>
  <c r="BV40" i="2"/>
  <c r="BV43" i="2" s="1"/>
  <c r="CB38" i="2"/>
  <c r="CB53" i="2" s="1"/>
  <c r="F87" i="7"/>
  <c r="F8" i="7" s="1"/>
  <c r="G87" i="7"/>
  <c r="G8" i="7" s="1"/>
  <c r="H4" i="9" s="1"/>
  <c r="J9" i="8" s="1"/>
  <c r="BV35" i="1"/>
  <c r="BW50" i="2"/>
  <c r="BZ29" i="3"/>
  <c r="BZ99" i="3" s="1"/>
  <c r="BZ104" i="3"/>
  <c r="BV25" i="1"/>
  <c r="BW106" i="2"/>
  <c r="BW117" i="2"/>
  <c r="BT88" i="1"/>
  <c r="P85" i="7" s="1"/>
  <c r="Q85" i="7"/>
  <c r="CB42" i="3"/>
  <c r="BX107" i="2"/>
  <c r="BW26" i="1"/>
  <c r="BX118" i="2"/>
  <c r="BW13" i="2"/>
  <c r="BX7" i="2"/>
  <c r="E8" i="7"/>
  <c r="CA43" i="3"/>
  <c r="BT104" i="1"/>
  <c r="BT115" i="1"/>
  <c r="BT93" i="1"/>
  <c r="BT29" i="1"/>
  <c r="CA108" i="2"/>
  <c r="BZ27" i="1"/>
  <c r="CA119" i="2"/>
  <c r="CG109" i="2"/>
  <c r="CF28" i="1"/>
  <c r="CG120" i="2"/>
  <c r="BV105" i="2"/>
  <c r="BU24" i="1"/>
  <c r="BV116" i="2"/>
  <c r="CA55" i="3"/>
  <c r="CA66" i="3" s="1"/>
  <c r="CA71" i="3"/>
  <c r="BU99" i="2" l="1"/>
  <c r="BU121" i="2"/>
  <c r="BW42" i="2"/>
  <c r="BV42" i="1" s="1"/>
  <c r="C90" i="7" s="1"/>
  <c r="BV71" i="2"/>
  <c r="BU71" i="1" s="1"/>
  <c r="BU49" i="1"/>
  <c r="BU60" i="1" s="1"/>
  <c r="BX37" i="1"/>
  <c r="CB9" i="3"/>
  <c r="CB11" i="3" s="1"/>
  <c r="CB13" i="3" s="1"/>
  <c r="CB15" i="3" s="1"/>
  <c r="CB34" i="3" s="1"/>
  <c r="CH54" i="2"/>
  <c r="CH76" i="2" s="1"/>
  <c r="I86" i="7"/>
  <c r="I87" i="7" s="1"/>
  <c r="I8" i="7" s="1"/>
  <c r="H6" i="9" s="1"/>
  <c r="J12" i="8" s="1"/>
  <c r="BV66" i="2"/>
  <c r="BX51" i="2"/>
  <c r="BX73" i="2" s="1"/>
  <c r="CA38" i="1"/>
  <c r="H87" i="7"/>
  <c r="H8" i="7" s="1"/>
  <c r="H5" i="9" s="1"/>
  <c r="J10" i="8" s="1"/>
  <c r="BW15" i="2"/>
  <c r="BV15" i="1" s="1"/>
  <c r="BV13" i="1"/>
  <c r="BU44" i="1"/>
  <c r="K86" i="7" s="1"/>
  <c r="J86" i="7"/>
  <c r="CF98" i="1"/>
  <c r="CF109" i="1"/>
  <c r="CF120" i="1"/>
  <c r="BY74" i="2"/>
  <c r="BX52" i="1"/>
  <c r="BX63" i="1" s="1"/>
  <c r="BZ110" i="3"/>
  <c r="CB75" i="2"/>
  <c r="CA53" i="1"/>
  <c r="BU116" i="1"/>
  <c r="BU94" i="1"/>
  <c r="BU105" i="1"/>
  <c r="H29" i="9"/>
  <c r="BV50" i="1"/>
  <c r="BV61" i="1" s="1"/>
  <c r="BW72" i="2"/>
  <c r="BV77" i="2"/>
  <c r="CA77" i="3"/>
  <c r="CA88" i="3" s="1"/>
  <c r="CA23" i="3"/>
  <c r="S85" i="7"/>
  <c r="BT99" i="1"/>
  <c r="R85" i="7" s="1"/>
  <c r="BT110" i="1"/>
  <c r="T85" i="7" s="1"/>
  <c r="BT121" i="1"/>
  <c r="U85" i="7" s="1"/>
  <c r="M86" i="7"/>
  <c r="M87" i="7" s="1"/>
  <c r="M8" i="7" s="1"/>
  <c r="BW118" i="1"/>
  <c r="BW96" i="1"/>
  <c r="BW107" i="1"/>
  <c r="BV117" i="1"/>
  <c r="BV106" i="1"/>
  <c r="BV95" i="1"/>
  <c r="BZ97" i="1"/>
  <c r="BZ119" i="1"/>
  <c r="BZ108" i="1"/>
  <c r="BX9" i="2"/>
  <c r="BW9" i="1" s="1"/>
  <c r="BW44" i="11" s="1"/>
  <c r="BX10" i="2"/>
  <c r="BW10" i="1" s="1"/>
  <c r="BW58" i="11" s="1"/>
  <c r="BW7" i="1"/>
  <c r="CN39" i="3" l="1"/>
  <c r="CN54" i="3" s="1"/>
  <c r="CN76" i="3" s="1"/>
  <c r="CN28" i="3" s="1"/>
  <c r="CN109" i="3" s="1"/>
  <c r="BW57" i="11"/>
  <c r="BW55" i="11"/>
  <c r="BW56" i="11"/>
  <c r="BW54" i="11"/>
  <c r="BW53" i="11"/>
  <c r="BW38" i="11"/>
  <c r="BW43" i="11" s="1"/>
  <c r="BU55" i="1"/>
  <c r="BU66" i="1" s="1"/>
  <c r="O86" i="7" s="1"/>
  <c r="BV23" i="2"/>
  <c r="BV115" i="2" s="1"/>
  <c r="BU82" i="1"/>
  <c r="CG54" i="1"/>
  <c r="CG65" i="1" s="1"/>
  <c r="CC7" i="3"/>
  <c r="CC10" i="3" s="1"/>
  <c r="BW51" i="1"/>
  <c r="BW62" i="1" s="1"/>
  <c r="CA64" i="1"/>
  <c r="BW34" i="2"/>
  <c r="F90" i="7"/>
  <c r="BV12" i="1"/>
  <c r="G90" i="7" s="1"/>
  <c r="BX11" i="2"/>
  <c r="BX13" i="2" s="1"/>
  <c r="BW24" i="2"/>
  <c r="BV72" i="1"/>
  <c r="BV83" i="1" s="1"/>
  <c r="BW11" i="1"/>
  <c r="BW22" i="11" s="1"/>
  <c r="CB40" i="3"/>
  <c r="CB43" i="3" s="1"/>
  <c r="CD36" i="3"/>
  <c r="CD51" i="3" s="1"/>
  <c r="CD73" i="3" s="1"/>
  <c r="CD25" i="3" s="1"/>
  <c r="CD106" i="3" s="1"/>
  <c r="CC35" i="3"/>
  <c r="CC50" i="3" s="1"/>
  <c r="CC72" i="3" s="1"/>
  <c r="CC24" i="3" s="1"/>
  <c r="CC105" i="3" s="1"/>
  <c r="CB49" i="3"/>
  <c r="CE37" i="3"/>
  <c r="CE52" i="3" s="1"/>
  <c r="CE74" i="3" s="1"/>
  <c r="CE26" i="3" s="1"/>
  <c r="CE107" i="3" s="1"/>
  <c r="BX25" i="2"/>
  <c r="BW73" i="1"/>
  <c r="CG76" i="1"/>
  <c r="CH28" i="2"/>
  <c r="BY26" i="2"/>
  <c r="BX74" i="1"/>
  <c r="BX85" i="1" s="1"/>
  <c r="H7" i="9"/>
  <c r="J13" i="8" s="1"/>
  <c r="J14" i="8" s="1"/>
  <c r="X8" i="7"/>
  <c r="K87" i="7"/>
  <c r="K8" i="7" s="1"/>
  <c r="J87" i="7"/>
  <c r="J8" i="7" s="1"/>
  <c r="CA104" i="3"/>
  <c r="CA29" i="3"/>
  <c r="CA99" i="3" s="1"/>
  <c r="BU77" i="1"/>
  <c r="BV88" i="2"/>
  <c r="CA75" i="1"/>
  <c r="CA86" i="1" s="1"/>
  <c r="CB27" i="2"/>
  <c r="BV14" i="1"/>
  <c r="H90" i="7" s="1"/>
  <c r="E90" i="7"/>
  <c r="N86" i="7" l="1"/>
  <c r="N87" i="7" s="1"/>
  <c r="O87" i="7" s="1"/>
  <c r="O8" i="7" s="1"/>
  <c r="H9" i="9" s="1"/>
  <c r="J17" i="8" s="1"/>
  <c r="BY36" i="2"/>
  <c r="CI39" i="2"/>
  <c r="CH39" i="1" s="1"/>
  <c r="BW40" i="11"/>
  <c r="BW42" i="11"/>
  <c r="BW41" i="11"/>
  <c r="BV29" i="2"/>
  <c r="BV99" i="2" s="1"/>
  <c r="BV104" i="2"/>
  <c r="BU23" i="1"/>
  <c r="BU93" i="1" s="1"/>
  <c r="CG87" i="1"/>
  <c r="BW49" i="2"/>
  <c r="BV49" i="1" s="1"/>
  <c r="BW84" i="1"/>
  <c r="CC38" i="3"/>
  <c r="CC9" i="3" s="1"/>
  <c r="CC11" i="3" s="1"/>
  <c r="BX35" i="2"/>
  <c r="BX50" i="2" s="1"/>
  <c r="BZ37" i="2"/>
  <c r="BZ52" i="2" s="1"/>
  <c r="BV34" i="1"/>
  <c r="BV40" i="1" s="1"/>
  <c r="BV43" i="1" s="1"/>
  <c r="CC38" i="2"/>
  <c r="BW40" i="2"/>
  <c r="BX42" i="2" s="1"/>
  <c r="BW42" i="1" s="1"/>
  <c r="C91" i="7" s="1"/>
  <c r="BX15" i="2"/>
  <c r="BX34" i="2" s="1"/>
  <c r="BW13" i="1"/>
  <c r="F91" i="7" s="1"/>
  <c r="BY7" i="2"/>
  <c r="BX7" i="1" s="1"/>
  <c r="BV24" i="1"/>
  <c r="BW116" i="2"/>
  <c r="BW105" i="2"/>
  <c r="Q86" i="7"/>
  <c r="Q87" i="7" s="1"/>
  <c r="BU88" i="1"/>
  <c r="P86" i="7" s="1"/>
  <c r="CC42" i="3"/>
  <c r="BY51" i="2"/>
  <c r="BX36" i="1"/>
  <c r="CH109" i="2"/>
  <c r="CG28" i="1"/>
  <c r="CH120" i="2"/>
  <c r="CB108" i="2"/>
  <c r="CB119" i="2"/>
  <c r="CA27" i="1"/>
  <c r="CA110" i="3"/>
  <c r="BY118" i="2"/>
  <c r="BY107" i="2"/>
  <c r="BX26" i="1"/>
  <c r="BX117" i="2"/>
  <c r="BX106" i="2"/>
  <c r="BW25" i="1"/>
  <c r="CB71" i="3"/>
  <c r="CB55" i="3"/>
  <c r="CB66" i="3" s="1"/>
  <c r="L91" i="7"/>
  <c r="N8" i="7" l="1"/>
  <c r="H8" i="9" s="1"/>
  <c r="H23" i="9" s="1"/>
  <c r="CJ39" i="2"/>
  <c r="BV121" i="2"/>
  <c r="BW71" i="2"/>
  <c r="BW23" i="2" s="1"/>
  <c r="BV110" i="2"/>
  <c r="H28" i="9"/>
  <c r="H35" i="9" s="1"/>
  <c r="H39" i="9" s="1"/>
  <c r="J24" i="8" s="1"/>
  <c r="BU115" i="1"/>
  <c r="BU29" i="1"/>
  <c r="BU110" i="1" s="1"/>
  <c r="T86" i="7" s="1"/>
  <c r="BU104" i="1"/>
  <c r="BW55" i="2"/>
  <c r="BW66" i="2" s="1"/>
  <c r="CC53" i="3"/>
  <c r="CC75" i="3" s="1"/>
  <c r="CC27" i="3" s="1"/>
  <c r="CC108" i="3" s="1"/>
  <c r="CB38" i="1"/>
  <c r="BY37" i="1"/>
  <c r="CI54" i="2"/>
  <c r="CI76" i="2" s="1"/>
  <c r="BW15" i="1"/>
  <c r="BW35" i="1"/>
  <c r="CC53" i="2"/>
  <c r="BW43" i="2"/>
  <c r="I90" i="7"/>
  <c r="BY9" i="2"/>
  <c r="BX9" i="1" s="1"/>
  <c r="BX44" i="11" s="1"/>
  <c r="BW12" i="1"/>
  <c r="G91" i="7" s="1"/>
  <c r="BY10" i="2"/>
  <c r="BX10" i="1" s="1"/>
  <c r="BX58" i="11" s="1"/>
  <c r="BY73" i="2"/>
  <c r="BX51" i="1"/>
  <c r="BX62" i="1" s="1"/>
  <c r="J90" i="7"/>
  <c r="BV44" i="1"/>
  <c r="K90" i="7" s="1"/>
  <c r="BZ74" i="2"/>
  <c r="BY52" i="1"/>
  <c r="CB77" i="3"/>
  <c r="CB88" i="3" s="1"/>
  <c r="CB23" i="3"/>
  <c r="BX118" i="1"/>
  <c r="BX96" i="1"/>
  <c r="BX107" i="1"/>
  <c r="CA119" i="1"/>
  <c r="CA108" i="1"/>
  <c r="CA97" i="1"/>
  <c r="CG98" i="1"/>
  <c r="CG109" i="1"/>
  <c r="CG120" i="1"/>
  <c r="I33" i="9"/>
  <c r="BV94" i="1"/>
  <c r="BV116" i="1"/>
  <c r="BV105" i="1"/>
  <c r="BW34" i="1"/>
  <c r="BZ36" i="2"/>
  <c r="BX49" i="2"/>
  <c r="BX40" i="2"/>
  <c r="BY35" i="2"/>
  <c r="CD38" i="3"/>
  <c r="CA37" i="2"/>
  <c r="CD38" i="2"/>
  <c r="BW106" i="1"/>
  <c r="BW117" i="1"/>
  <c r="BW95" i="1"/>
  <c r="BV60" i="1"/>
  <c r="BV55" i="1"/>
  <c r="CC13" i="3"/>
  <c r="CC15" i="3" s="1"/>
  <c r="CC34" i="3" s="1"/>
  <c r="CD7" i="3"/>
  <c r="CD10" i="3" s="1"/>
  <c r="M90" i="7"/>
  <c r="Q8" i="7"/>
  <c r="P87" i="7"/>
  <c r="P8" i="7" s="1"/>
  <c r="H10" i="9" s="1"/>
  <c r="BX72" i="2"/>
  <c r="BW50" i="1"/>
  <c r="J16" i="8" l="1"/>
  <c r="BY63" i="1"/>
  <c r="BV71" i="1"/>
  <c r="BV82" i="1" s="1"/>
  <c r="CO39" i="3"/>
  <c r="CO54" i="3" s="1"/>
  <c r="CO76" i="3" s="1"/>
  <c r="CO28" i="3" s="1"/>
  <c r="CO109" i="3" s="1"/>
  <c r="BX56" i="11"/>
  <c r="BX54" i="11"/>
  <c r="BX55" i="11"/>
  <c r="BX53" i="11"/>
  <c r="BX57" i="11"/>
  <c r="BW14" i="1"/>
  <c r="H91" i="7" s="1"/>
  <c r="BX38" i="11"/>
  <c r="BW77" i="2"/>
  <c r="BW88" i="2" s="1"/>
  <c r="H24" i="9"/>
  <c r="J18" i="8"/>
  <c r="BU99" i="1"/>
  <c r="R86" i="7" s="1"/>
  <c r="BU121" i="1"/>
  <c r="U86" i="7" s="1"/>
  <c r="S86" i="7"/>
  <c r="S87" i="7" s="1"/>
  <c r="R87" i="7" s="1"/>
  <c r="R8" i="7" s="1"/>
  <c r="H11" i="9" s="1"/>
  <c r="CB53" i="1"/>
  <c r="CB64" i="1" s="1"/>
  <c r="CH54" i="1"/>
  <c r="CH65" i="1" s="1"/>
  <c r="BW61" i="1"/>
  <c r="E91" i="7"/>
  <c r="CC75" i="2"/>
  <c r="CB75" i="1" s="1"/>
  <c r="CB86" i="1" s="1"/>
  <c r="BX11" i="1"/>
  <c r="BY11" i="2"/>
  <c r="BZ7" i="2" s="1"/>
  <c r="BY7" i="1" s="1"/>
  <c r="BW72" i="1"/>
  <c r="BW83" i="1" s="1"/>
  <c r="BX24" i="2"/>
  <c r="BW29" i="2"/>
  <c r="BW115" i="2"/>
  <c r="BW104" i="2"/>
  <c r="BV23" i="1"/>
  <c r="CA52" i="2"/>
  <c r="BZ37" i="1"/>
  <c r="CC40" i="3"/>
  <c r="CC43" i="3" s="1"/>
  <c r="CD35" i="3"/>
  <c r="CD50" i="3" s="1"/>
  <c r="CD72" i="3" s="1"/>
  <c r="CD24" i="3" s="1"/>
  <c r="CD105" i="3" s="1"/>
  <c r="CC49" i="3"/>
  <c r="CE36" i="3"/>
  <c r="CE51" i="3" s="1"/>
  <c r="CE73" i="3" s="1"/>
  <c r="CE25" i="3" s="1"/>
  <c r="CE106" i="3" s="1"/>
  <c r="CF37" i="3"/>
  <c r="CF52" i="3" s="1"/>
  <c r="CF74" i="3" s="1"/>
  <c r="CF26" i="3" s="1"/>
  <c r="CF107" i="3" s="1"/>
  <c r="CD9" i="3"/>
  <c r="CD11" i="3" s="1"/>
  <c r="CD53" i="3"/>
  <c r="CD75" i="3" s="1"/>
  <c r="CD27" i="3" s="1"/>
  <c r="CD108" i="3" s="1"/>
  <c r="BX55" i="2"/>
  <c r="BX66" i="2" s="1"/>
  <c r="BX71" i="2"/>
  <c r="BW49" i="1"/>
  <c r="BY42" i="2"/>
  <c r="BX42" i="1" s="1"/>
  <c r="C92" i="7" s="1"/>
  <c r="BX43" i="2"/>
  <c r="CB29" i="3"/>
  <c r="CB99" i="3" s="1"/>
  <c r="CB104" i="3"/>
  <c r="CI28" i="2"/>
  <c r="CH76" i="1"/>
  <c r="N90" i="7"/>
  <c r="BV66" i="1"/>
  <c r="O90" i="7" s="1"/>
  <c r="CJ54" i="2"/>
  <c r="CI39" i="1"/>
  <c r="BY36" i="1"/>
  <c r="BZ51" i="2"/>
  <c r="H43" i="9"/>
  <c r="H45" i="9"/>
  <c r="H42" i="9"/>
  <c r="H44" i="9"/>
  <c r="H41" i="9"/>
  <c r="H40" i="9"/>
  <c r="CD53" i="2"/>
  <c r="CC38" i="1"/>
  <c r="BX35" i="1"/>
  <c r="BY50" i="2"/>
  <c r="I91" i="7"/>
  <c r="BW40" i="1"/>
  <c r="BY74" i="1"/>
  <c r="BY85" i="1" s="1"/>
  <c r="BZ26" i="2"/>
  <c r="BX73" i="1"/>
  <c r="BX84" i="1" s="1"/>
  <c r="BY25" i="2"/>
  <c r="BV77" i="1" l="1"/>
  <c r="Q90" i="7" s="1"/>
  <c r="L92" i="7"/>
  <c r="BX22" i="11"/>
  <c r="BX41" i="11"/>
  <c r="BX40" i="11"/>
  <c r="BX43" i="11"/>
  <c r="BX42" i="11"/>
  <c r="H22" i="9"/>
  <c r="J19" i="8"/>
  <c r="U87" i="7"/>
  <c r="U8" i="7" s="1"/>
  <c r="H13" i="9" s="1"/>
  <c r="J21" i="8" s="1"/>
  <c r="S8" i="7"/>
  <c r="T87" i="7"/>
  <c r="T8" i="7" s="1"/>
  <c r="H12" i="9" s="1"/>
  <c r="J20" i="8" s="1"/>
  <c r="CH87" i="1"/>
  <c r="CC27" i="2"/>
  <c r="CC119" i="2" s="1"/>
  <c r="BZ10" i="2"/>
  <c r="BY10" i="1" s="1"/>
  <c r="BY58" i="11" s="1"/>
  <c r="BZ9" i="2"/>
  <c r="BY9" i="1" s="1"/>
  <c r="BY44" i="11" s="1"/>
  <c r="BY13" i="2"/>
  <c r="BY117" i="2"/>
  <c r="BY106" i="2"/>
  <c r="BX25" i="1"/>
  <c r="M91" i="7"/>
  <c r="BW43" i="1"/>
  <c r="BY51" i="1"/>
  <c r="BY62" i="1" s="1"/>
  <c r="BZ73" i="2"/>
  <c r="CC55" i="3"/>
  <c r="CC66" i="3" s="1"/>
  <c r="CC71" i="3"/>
  <c r="BZ52" i="1"/>
  <c r="BZ63" i="1" s="1"/>
  <c r="CA74" i="2"/>
  <c r="BW110" i="2"/>
  <c r="BW121" i="2"/>
  <c r="BW99" i="2"/>
  <c r="CI120" i="2"/>
  <c r="CI109" i="2"/>
  <c r="CH28" i="1"/>
  <c r="CC53" i="1"/>
  <c r="CC64" i="1" s="1"/>
  <c r="CD75" i="2"/>
  <c r="CB110" i="3"/>
  <c r="BW55" i="1"/>
  <c r="BW60" i="1"/>
  <c r="CE7" i="3"/>
  <c r="CD13" i="3"/>
  <c r="CD15" i="3" s="1"/>
  <c r="CD34" i="3" s="1"/>
  <c r="BV93" i="1"/>
  <c r="BV104" i="1"/>
  <c r="BV29" i="1"/>
  <c r="BV115" i="1"/>
  <c r="BX105" i="2"/>
  <c r="BX116" i="2"/>
  <c r="BW24" i="1"/>
  <c r="CJ76" i="2"/>
  <c r="CI54" i="1"/>
  <c r="CI65" i="1" s="1"/>
  <c r="BZ107" i="2"/>
  <c r="BY26" i="1"/>
  <c r="BZ118" i="2"/>
  <c r="BX50" i="1"/>
  <c r="BX61" i="1" s="1"/>
  <c r="BY72" i="2"/>
  <c r="BW71" i="1"/>
  <c r="BW82" i="1" s="1"/>
  <c r="BX23" i="2"/>
  <c r="BX77" i="2"/>
  <c r="CD42" i="3"/>
  <c r="BV88" i="1" l="1"/>
  <c r="P90" i="7" s="1"/>
  <c r="CP39" i="3"/>
  <c r="BY55" i="11"/>
  <c r="BY54" i="11"/>
  <c r="BY57" i="11"/>
  <c r="BY53" i="11"/>
  <c r="BY56" i="11"/>
  <c r="CB27" i="1"/>
  <c r="CB119" i="1" s="1"/>
  <c r="Y8" i="7"/>
  <c r="J22" i="8"/>
  <c r="H17" i="9"/>
  <c r="H18" i="9" s="1"/>
  <c r="H21" i="9" s="1"/>
  <c r="CC108" i="2"/>
  <c r="AA8" i="7"/>
  <c r="BY11" i="1"/>
  <c r="BY15" i="2"/>
  <c r="BY34" i="2" s="1"/>
  <c r="BX13" i="1"/>
  <c r="BZ11" i="2"/>
  <c r="BZ13" i="2" s="1"/>
  <c r="CD27" i="2"/>
  <c r="CC75" i="1"/>
  <c r="CC86" i="1" s="1"/>
  <c r="BY107" i="1"/>
  <c r="BY118" i="1"/>
  <c r="BY96" i="1"/>
  <c r="BW94" i="1"/>
  <c r="BW116" i="1"/>
  <c r="BW105" i="1"/>
  <c r="S90" i="7"/>
  <c r="BV110" i="1"/>
  <c r="T90" i="7" s="1"/>
  <c r="BV121" i="1"/>
  <c r="U90" i="7" s="1"/>
  <c r="BV99" i="1"/>
  <c r="R90" i="7" s="1"/>
  <c r="BX106" i="1"/>
  <c r="BX95" i="1"/>
  <c r="BX117" i="1"/>
  <c r="BY73" i="1"/>
  <c r="BY84" i="1" s="1"/>
  <c r="BZ25" i="2"/>
  <c r="BX72" i="1"/>
  <c r="BX83" i="1" s="1"/>
  <c r="BY24" i="2"/>
  <c r="N91" i="7"/>
  <c r="BW66" i="1"/>
  <c r="O91" i="7" s="1"/>
  <c r="CH109" i="1"/>
  <c r="CH120" i="1"/>
  <c r="CH98" i="1"/>
  <c r="CC23" i="3"/>
  <c r="CC77" i="3"/>
  <c r="CC88" i="3" s="1"/>
  <c r="BW44" i="1"/>
  <c r="K91" i="7" s="1"/>
  <c r="J91" i="7"/>
  <c r="BX29" i="2"/>
  <c r="BW23" i="1"/>
  <c r="BX104" i="2"/>
  <c r="BX115" i="2"/>
  <c r="CJ28" i="2"/>
  <c r="CI76" i="1"/>
  <c r="CI87" i="1" s="1"/>
  <c r="CE10" i="3"/>
  <c r="BX88" i="2"/>
  <c r="BW77" i="1"/>
  <c r="CD40" i="3"/>
  <c r="CE35" i="3"/>
  <c r="CE50" i="3" s="1"/>
  <c r="CE72" i="3" s="1"/>
  <c r="CE24" i="3" s="1"/>
  <c r="CE105" i="3" s="1"/>
  <c r="CD49" i="3"/>
  <c r="CF36" i="3"/>
  <c r="CF51" i="3" s="1"/>
  <c r="CF73" i="3" s="1"/>
  <c r="CF25" i="3" s="1"/>
  <c r="CF106" i="3" s="1"/>
  <c r="CG37" i="3"/>
  <c r="CG52" i="3" s="1"/>
  <c r="CG74" i="3" s="1"/>
  <c r="CG26" i="3" s="1"/>
  <c r="CG107" i="3" s="1"/>
  <c r="CP54" i="3"/>
  <c r="CP76" i="3" s="1"/>
  <c r="CP28" i="3" s="1"/>
  <c r="CP109" i="3" s="1"/>
  <c r="BZ74" i="1"/>
  <c r="BZ85" i="1" s="1"/>
  <c r="CA26" i="2"/>
  <c r="J23" i="8" l="1"/>
  <c r="J1" i="8"/>
  <c r="CK39" i="2"/>
  <c r="L93" i="7"/>
  <c r="BY22" i="11"/>
  <c r="CB108" i="1"/>
  <c r="CB97" i="1"/>
  <c r="CA36" i="2"/>
  <c r="CA51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0" i="2"/>
  <c r="CB37" i="2"/>
  <c r="BZ35" i="2"/>
  <c r="CE38" i="3"/>
  <c r="BY49" i="2"/>
  <c r="CE38" i="2"/>
  <c r="CD55" i="3"/>
  <c r="CD66" i="3" s="1"/>
  <c r="CD71" i="3"/>
  <c r="CE42" i="3"/>
  <c r="CD43" i="3"/>
  <c r="BW29" i="1"/>
  <c r="BW115" i="1"/>
  <c r="BW93" i="1"/>
  <c r="BW104" i="1"/>
  <c r="BZ106" i="2"/>
  <c r="BY25" i="1"/>
  <c r="BZ117" i="2"/>
  <c r="BY116" i="2"/>
  <c r="BY105" i="2"/>
  <c r="BX24" i="1"/>
  <c r="CA118" i="2"/>
  <c r="BZ26" i="1"/>
  <c r="CA107" i="2"/>
  <c r="BW88" i="1"/>
  <c r="P91" i="7" s="1"/>
  <c r="Q91" i="7"/>
  <c r="CJ120" i="2"/>
  <c r="CI28" i="1"/>
  <c r="CJ109" i="2"/>
  <c r="BX99" i="2"/>
  <c r="BX121" i="2"/>
  <c r="BX110" i="2"/>
  <c r="CC104" i="3"/>
  <c r="CC29" i="3"/>
  <c r="CC99" i="3" s="1"/>
  <c r="CD108" i="2"/>
  <c r="CC27" i="1"/>
  <c r="CD119" i="2"/>
  <c r="E92" i="7" l="1"/>
  <c r="BY38" i="11"/>
  <c r="BZ38" i="11"/>
  <c r="BZ43" i="11" s="1"/>
  <c r="BZ36" i="1"/>
  <c r="CA73" i="2"/>
  <c r="CA25" i="2" s="1"/>
  <c r="BZ51" i="1"/>
  <c r="BZ34" i="2"/>
  <c r="BZ7" i="1"/>
  <c r="CA10" i="2"/>
  <c r="BZ10" i="1" s="1"/>
  <c r="BZ58" i="11" s="1"/>
  <c r="BX14" i="1"/>
  <c r="H92" i="7" s="1"/>
  <c r="CE9" i="3"/>
  <c r="CE11" i="3" s="1"/>
  <c r="CE13" i="3" s="1"/>
  <c r="CE15" i="3" s="1"/>
  <c r="CE34" i="3" s="1"/>
  <c r="CE53" i="3"/>
  <c r="CE75" i="3" s="1"/>
  <c r="CE27" i="3" s="1"/>
  <c r="CE108" i="3" s="1"/>
  <c r="BZ42" i="2"/>
  <c r="BY42" i="1" s="1"/>
  <c r="C93" i="7" s="1"/>
  <c r="BY43" i="2"/>
  <c r="F93" i="7"/>
  <c r="BY12" i="1"/>
  <c r="G93" i="7" s="1"/>
  <c r="CK54" i="2"/>
  <c r="CJ39" i="1"/>
  <c r="I92" i="7"/>
  <c r="BX40" i="1"/>
  <c r="CD38" i="1"/>
  <c r="CE53" i="2"/>
  <c r="BZ50" i="2"/>
  <c r="BY35" i="1"/>
  <c r="BY71" i="2"/>
  <c r="BX49" i="1"/>
  <c r="BY55" i="2"/>
  <c r="BY66" i="2" s="1"/>
  <c r="CA37" i="1"/>
  <c r="CB52" i="2"/>
  <c r="BX94" i="1"/>
  <c r="BX105" i="1"/>
  <c r="BX116" i="1"/>
  <c r="BY14" i="1"/>
  <c r="H93" i="7" s="1"/>
  <c r="E93" i="7"/>
  <c r="CD23" i="3"/>
  <c r="CD77" i="3"/>
  <c r="CD88" i="3" s="1"/>
  <c r="CC110" i="3"/>
  <c r="BY106" i="1"/>
  <c r="BY95" i="1"/>
  <c r="BY117" i="1"/>
  <c r="BZ118" i="1"/>
  <c r="BZ96" i="1"/>
  <c r="BZ107" i="1"/>
  <c r="CC108" i="1"/>
  <c r="CC97" i="1"/>
  <c r="CC119" i="1"/>
  <c r="CI98" i="1"/>
  <c r="CI109" i="1"/>
  <c r="CI120" i="1"/>
  <c r="BW99" i="1"/>
  <c r="R91" i="7" s="1"/>
  <c r="BW110" i="1"/>
  <c r="T91" i="7" s="1"/>
  <c r="BW121" i="1"/>
  <c r="U91" i="7" s="1"/>
  <c r="S91" i="7"/>
  <c r="BZ49" i="2" l="1"/>
  <c r="BZ71" i="2" s="1"/>
  <c r="CL39" i="2"/>
  <c r="CL54" i="2" s="1"/>
  <c r="CE49" i="3"/>
  <c r="CE55" i="3" s="1"/>
  <c r="CQ39" i="3"/>
  <c r="CQ54" i="3" s="1"/>
  <c r="CQ76" i="3" s="1"/>
  <c r="CQ28" i="3" s="1"/>
  <c r="CQ109" i="3" s="1"/>
  <c r="BZ62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3" i="1"/>
  <c r="BZ84" i="1" s="1"/>
  <c r="CF38" i="3"/>
  <c r="CF53" i="3" s="1"/>
  <c r="CF75" i="3" s="1"/>
  <c r="CF27" i="3" s="1"/>
  <c r="CF108" i="3" s="1"/>
  <c r="CB36" i="2"/>
  <c r="CB51" i="2" s="1"/>
  <c r="BY34" i="1"/>
  <c r="BY40" i="1" s="1"/>
  <c r="BY43" i="1" s="1"/>
  <c r="CF38" i="2"/>
  <c r="CA35" i="2"/>
  <c r="CA50" i="2" s="1"/>
  <c r="CC37" i="2"/>
  <c r="CB37" i="1" s="1"/>
  <c r="BZ40" i="2"/>
  <c r="BZ43" i="2" s="1"/>
  <c r="BZ11" i="1"/>
  <c r="CA11" i="2"/>
  <c r="CB7" i="2" s="1"/>
  <c r="CE40" i="3"/>
  <c r="CE43" i="3" s="1"/>
  <c r="CH37" i="3"/>
  <c r="CH52" i="3" s="1"/>
  <c r="CH74" i="3" s="1"/>
  <c r="CH26" i="3" s="1"/>
  <c r="CH107" i="3" s="1"/>
  <c r="CG36" i="3"/>
  <c r="CG51" i="3" s="1"/>
  <c r="CG73" i="3" s="1"/>
  <c r="CG25" i="3" s="1"/>
  <c r="CG106" i="3" s="1"/>
  <c r="CF35" i="3"/>
  <c r="CF50" i="3" s="1"/>
  <c r="CF72" i="3" s="1"/>
  <c r="CF24" i="3" s="1"/>
  <c r="CF105" i="3" s="1"/>
  <c r="CF7" i="3"/>
  <c r="CF10" i="3" s="1"/>
  <c r="BX55" i="1"/>
  <c r="BX60" i="1"/>
  <c r="CD53" i="1"/>
  <c r="CD64" i="1" s="1"/>
  <c r="CE75" i="2"/>
  <c r="CB74" i="2"/>
  <c r="CA52" i="1"/>
  <c r="CA63" i="1" s="1"/>
  <c r="BX71" i="1"/>
  <c r="BX82" i="1" s="1"/>
  <c r="BY23" i="2"/>
  <c r="BY77" i="2"/>
  <c r="CK76" i="2"/>
  <c r="CJ54" i="1"/>
  <c r="CJ65" i="1" s="1"/>
  <c r="BX43" i="1"/>
  <c r="M92" i="7"/>
  <c r="BY50" i="1"/>
  <c r="BY61" i="1" s="1"/>
  <c r="BZ72" i="2"/>
  <c r="CA106" i="2"/>
  <c r="CA117" i="2"/>
  <c r="BZ25" i="1"/>
  <c r="CD104" i="3"/>
  <c r="CD29" i="3"/>
  <c r="CD99" i="3" s="1"/>
  <c r="BZ55" i="2" l="1"/>
  <c r="BZ66" i="2" s="1"/>
  <c r="BY49" i="1"/>
  <c r="CE71" i="3"/>
  <c r="CE23" i="3" s="1"/>
  <c r="L94" i="7"/>
  <c r="BZ22" i="11"/>
  <c r="CE38" i="1"/>
  <c r="I93" i="7"/>
  <c r="CA42" i="2"/>
  <c r="BZ42" i="1" s="1"/>
  <c r="C94" i="7" s="1"/>
  <c r="CA36" i="1"/>
  <c r="CF53" i="2"/>
  <c r="CF75" i="2" s="1"/>
  <c r="CK39" i="1"/>
  <c r="CC52" i="2"/>
  <c r="CB52" i="1" s="1"/>
  <c r="CB63" i="1" s="1"/>
  <c r="BZ35" i="1"/>
  <c r="CA13" i="2"/>
  <c r="BZ13" i="1" s="1"/>
  <c r="CE66" i="3"/>
  <c r="CF42" i="3"/>
  <c r="CF9" i="3"/>
  <c r="CF11" i="3" s="1"/>
  <c r="CF13" i="3" s="1"/>
  <c r="CF15" i="3" s="1"/>
  <c r="CF34" i="3" s="1"/>
  <c r="BY72" i="1"/>
  <c r="BY83" i="1" s="1"/>
  <c r="BZ24" i="2"/>
  <c r="BY29" i="2"/>
  <c r="BX23" i="1"/>
  <c r="BY115" i="2"/>
  <c r="BY104" i="2"/>
  <c r="CE27" i="2"/>
  <c r="CD75" i="1"/>
  <c r="CD86" i="1" s="1"/>
  <c r="CK28" i="2"/>
  <c r="CJ76" i="1"/>
  <c r="CJ87" i="1" s="1"/>
  <c r="J92" i="7"/>
  <c r="BX44" i="1"/>
  <c r="K92" i="7" s="1"/>
  <c r="BX77" i="1"/>
  <c r="BY88" i="2"/>
  <c r="CA74" i="1"/>
  <c r="CA85" i="1" s="1"/>
  <c r="CB26" i="2"/>
  <c r="N92" i="7"/>
  <c r="BX66" i="1"/>
  <c r="O92" i="7" s="1"/>
  <c r="J93" i="7"/>
  <c r="BY44" i="1"/>
  <c r="K93" i="7" s="1"/>
  <c r="BZ50" i="1"/>
  <c r="CA72" i="2"/>
  <c r="BZ23" i="2"/>
  <c r="BY71" i="1"/>
  <c r="BY82" i="1" s="1"/>
  <c r="BZ77" i="2"/>
  <c r="CA51" i="1"/>
  <c r="CB73" i="2"/>
  <c r="CB9" i="2"/>
  <c r="CA9" i="1" s="1"/>
  <c r="CA44" i="11" s="1"/>
  <c r="CA7" i="1"/>
  <c r="CB10" i="2"/>
  <c r="CA10" i="1" s="1"/>
  <c r="CA58" i="11" s="1"/>
  <c r="M93" i="7"/>
  <c r="BZ117" i="1"/>
  <c r="BZ106" i="1"/>
  <c r="BZ95" i="1"/>
  <c r="CD110" i="3"/>
  <c r="BY60" i="1"/>
  <c r="BY55" i="1"/>
  <c r="CK54" i="1"/>
  <c r="CL76" i="2"/>
  <c r="CE77" i="3" l="1"/>
  <c r="CE88" i="3" s="1"/>
  <c r="CR39" i="3"/>
  <c r="CR54" i="3" s="1"/>
  <c r="CR76" i="3" s="1"/>
  <c r="CR28" i="3" s="1"/>
  <c r="CR109" i="3" s="1"/>
  <c r="CK65" i="1"/>
  <c r="CA56" i="11"/>
  <c r="CA53" i="11"/>
  <c r="CA54" i="11"/>
  <c r="CA55" i="11"/>
  <c r="CA57" i="11"/>
  <c r="CA15" i="2"/>
  <c r="CA34" i="2" s="1"/>
  <c r="CC74" i="2"/>
  <c r="CC26" i="2" s="1"/>
  <c r="CE53" i="1"/>
  <c r="CE64" i="1" s="1"/>
  <c r="CA62" i="1"/>
  <c r="BZ61" i="1"/>
  <c r="CG7" i="3"/>
  <c r="CG10" i="3" s="1"/>
  <c r="BX115" i="1"/>
  <c r="BX93" i="1"/>
  <c r="BX29" i="1"/>
  <c r="BX104" i="1"/>
  <c r="BX88" i="1"/>
  <c r="P92" i="7" s="1"/>
  <c r="Q92" i="7"/>
  <c r="CK120" i="2"/>
  <c r="CJ28" i="1"/>
  <c r="CK109" i="2"/>
  <c r="CE119" i="2"/>
  <c r="CD27" i="1"/>
  <c r="CE108" i="2"/>
  <c r="BY121" i="2"/>
  <c r="BY99" i="2"/>
  <c r="BY110" i="2"/>
  <c r="CB107" i="2"/>
  <c r="CA26" i="1"/>
  <c r="CB118" i="2"/>
  <c r="F94" i="7"/>
  <c r="BZ12" i="1"/>
  <c r="G94" i="7" s="1"/>
  <c r="BZ105" i="2"/>
  <c r="BY24" i="1"/>
  <c r="BZ116" i="2"/>
  <c r="CF27" i="2"/>
  <c r="CE75" i="1"/>
  <c r="BZ72" i="1"/>
  <c r="BZ83" i="1" s="1"/>
  <c r="CA24" i="2"/>
  <c r="CB11" i="2"/>
  <c r="CH36" i="3"/>
  <c r="CH51" i="3" s="1"/>
  <c r="CH73" i="3" s="1"/>
  <c r="CH25" i="3" s="1"/>
  <c r="CH106" i="3" s="1"/>
  <c r="CF40" i="3"/>
  <c r="CF43" i="3" s="1"/>
  <c r="CG35" i="3"/>
  <c r="CG50" i="3" s="1"/>
  <c r="CG72" i="3" s="1"/>
  <c r="CG24" i="3" s="1"/>
  <c r="CG105" i="3" s="1"/>
  <c r="CF49" i="3"/>
  <c r="CI37" i="3"/>
  <c r="CI52" i="3" s="1"/>
  <c r="CI74" i="3" s="1"/>
  <c r="CI26" i="3" s="1"/>
  <c r="CI107" i="3" s="1"/>
  <c r="BY77" i="1"/>
  <c r="BZ88" i="2"/>
  <c r="CL28" i="2"/>
  <c r="CK76" i="1"/>
  <c r="CK87" i="1" s="1"/>
  <c r="N93" i="7"/>
  <c r="BY66" i="1"/>
  <c r="O93" i="7" s="1"/>
  <c r="CE104" i="3"/>
  <c r="CE29" i="3"/>
  <c r="CE99" i="3" s="1"/>
  <c r="CA11" i="1"/>
  <c r="CA22" i="11" s="1"/>
  <c r="CA73" i="1"/>
  <c r="CA84" i="1" s="1"/>
  <c r="CB25" i="2"/>
  <c r="BZ104" i="2"/>
  <c r="BZ29" i="2"/>
  <c r="BY23" i="1"/>
  <c r="BZ115" i="2"/>
  <c r="CA40" i="2" l="1"/>
  <c r="CA43" i="2" s="1"/>
  <c r="CM39" i="2"/>
  <c r="CM54" i="2" s="1"/>
  <c r="CA49" i="2"/>
  <c r="CA71" i="2" s="1"/>
  <c r="CB74" i="1"/>
  <c r="CB85" i="1" s="1"/>
  <c r="CG38" i="2"/>
  <c r="CG53" i="2" s="1"/>
  <c r="CD37" i="2"/>
  <c r="CD52" i="2" s="1"/>
  <c r="CG38" i="3"/>
  <c r="CG53" i="3" s="1"/>
  <c r="CG75" i="3" s="1"/>
  <c r="CG27" i="3" s="1"/>
  <c r="CG108" i="3" s="1"/>
  <c r="CC36" i="2"/>
  <c r="CB36" i="1" s="1"/>
  <c r="BZ34" i="1"/>
  <c r="BZ40" i="1" s="1"/>
  <c r="BZ43" i="1" s="1"/>
  <c r="CB35" i="2"/>
  <c r="CA35" i="1" s="1"/>
  <c r="BZ15" i="1"/>
  <c r="CE86" i="1"/>
  <c r="CJ109" i="1"/>
  <c r="CJ98" i="1"/>
  <c r="CJ120" i="1"/>
  <c r="CD108" i="1"/>
  <c r="CD97" i="1"/>
  <c r="CD119" i="1"/>
  <c r="BX110" i="1"/>
  <c r="T92" i="7" s="1"/>
  <c r="S92" i="7"/>
  <c r="BX99" i="1"/>
  <c r="R92" i="7" s="1"/>
  <c r="BX121" i="1"/>
  <c r="U92" i="7" s="1"/>
  <c r="BY105" i="1"/>
  <c r="BY116" i="1"/>
  <c r="BY94" i="1"/>
  <c r="CA96" i="1"/>
  <c r="CA107" i="1"/>
  <c r="CA118" i="1"/>
  <c r="BZ110" i="2"/>
  <c r="BZ121" i="2"/>
  <c r="BZ99" i="2"/>
  <c r="L95" i="7"/>
  <c r="CL120" i="2"/>
  <c r="CK28" i="1"/>
  <c r="CL109" i="2"/>
  <c r="CF55" i="3"/>
  <c r="CF66" i="3" s="1"/>
  <c r="CF71" i="3"/>
  <c r="CC7" i="2"/>
  <c r="CB13" i="2"/>
  <c r="CE27" i="1"/>
  <c r="CF108" i="2"/>
  <c r="CF119" i="2"/>
  <c r="BY93" i="1"/>
  <c r="BY29" i="1"/>
  <c r="BY104" i="1"/>
  <c r="BY115" i="1"/>
  <c r="CC118" i="2"/>
  <c r="CB26" i="1"/>
  <c r="CC107" i="2"/>
  <c r="CE110" i="3"/>
  <c r="CA116" i="2"/>
  <c r="CA105" i="2"/>
  <c r="BZ24" i="1"/>
  <c r="CB106" i="2"/>
  <c r="CA25" i="1"/>
  <c r="CB117" i="2"/>
  <c r="CB42" i="2"/>
  <c r="CA42" i="1" s="1"/>
  <c r="C95" i="7" s="1"/>
  <c r="BY88" i="1"/>
  <c r="P93" i="7" s="1"/>
  <c r="Q93" i="7"/>
  <c r="CG42" i="3"/>
  <c r="CC37" i="1" l="1"/>
  <c r="CA55" i="2"/>
  <c r="CA66" i="2" s="1"/>
  <c r="CC51" i="2"/>
  <c r="CC73" i="2" s="1"/>
  <c r="BZ49" i="1"/>
  <c r="BZ55" i="1" s="1"/>
  <c r="CA38" i="11"/>
  <c r="CL39" i="1"/>
  <c r="CF38" i="1"/>
  <c r="CG9" i="3"/>
  <c r="CG11" i="3" s="1"/>
  <c r="CH7" i="3" s="1"/>
  <c r="I94" i="7"/>
  <c r="CB50" i="2"/>
  <c r="CB72" i="2" s="1"/>
  <c r="E94" i="7"/>
  <c r="BZ14" i="1"/>
  <c r="H94" i="7" s="1"/>
  <c r="CB15" i="2"/>
  <c r="CB34" i="2" s="1"/>
  <c r="CA13" i="1"/>
  <c r="CG75" i="2"/>
  <c r="CF53" i="1"/>
  <c r="CA77" i="2"/>
  <c r="BZ71" i="1"/>
  <c r="CA23" i="2"/>
  <c r="CA106" i="1"/>
  <c r="CA95" i="1"/>
  <c r="CA117" i="1"/>
  <c r="CB118" i="1"/>
  <c r="CB96" i="1"/>
  <c r="CB107" i="1"/>
  <c r="CC9" i="2"/>
  <c r="CB9" i="1" s="1"/>
  <c r="CB44" i="11" s="1"/>
  <c r="CC10" i="2"/>
  <c r="CB10" i="1" s="1"/>
  <c r="CB58" i="11" s="1"/>
  <c r="CB7" i="1"/>
  <c r="CK109" i="1"/>
  <c r="CK98" i="1"/>
  <c r="CK120" i="1"/>
  <c r="BZ44" i="1"/>
  <c r="K94" i="7" s="1"/>
  <c r="J94" i="7"/>
  <c r="CF77" i="3"/>
  <c r="CF88" i="3" s="1"/>
  <c r="CF23" i="3"/>
  <c r="CD74" i="2"/>
  <c r="CC52" i="1"/>
  <c r="CC63" i="1" s="1"/>
  <c r="BZ105" i="1"/>
  <c r="BZ116" i="1"/>
  <c r="BZ94" i="1"/>
  <c r="CL54" i="1"/>
  <c r="CM76" i="2"/>
  <c r="BY110" i="1"/>
  <c r="T93" i="7" s="1"/>
  <c r="S93" i="7"/>
  <c r="BY121" i="1"/>
  <c r="U93" i="7" s="1"/>
  <c r="BY99" i="1"/>
  <c r="R93" i="7" s="1"/>
  <c r="CE97" i="1"/>
  <c r="CE108" i="1"/>
  <c r="CE119" i="1"/>
  <c r="M94" i="7"/>
  <c r="CB51" i="1" l="1"/>
  <c r="CB62" i="1" s="1"/>
  <c r="CN39" i="2"/>
  <c r="BZ82" i="1"/>
  <c r="BZ60" i="1"/>
  <c r="CA50" i="1"/>
  <c r="CA61" i="1" s="1"/>
  <c r="CA42" i="11"/>
  <c r="CA41" i="11"/>
  <c r="CA43" i="11"/>
  <c r="CA40" i="11"/>
  <c r="CB57" i="11"/>
  <c r="CB54" i="11"/>
  <c r="CB56" i="11"/>
  <c r="CB55" i="11"/>
  <c r="CB53" i="11"/>
  <c r="CF64" i="1"/>
  <c r="CL65" i="1"/>
  <c r="CG13" i="3"/>
  <c r="CG15" i="3" s="1"/>
  <c r="CG34" i="3" s="1"/>
  <c r="CA15" i="1"/>
  <c r="F95" i="7"/>
  <c r="CA12" i="1"/>
  <c r="G95" i="7" s="1"/>
  <c r="CF104" i="3"/>
  <c r="CF29" i="3"/>
  <c r="CF99" i="3" s="1"/>
  <c r="BZ66" i="1"/>
  <c r="O94" i="7" s="1"/>
  <c r="N94" i="7"/>
  <c r="CL76" i="1"/>
  <c r="CL87" i="1" s="1"/>
  <c r="CM28" i="2"/>
  <c r="CH10" i="3"/>
  <c r="CB24" i="2"/>
  <c r="CA72" i="1"/>
  <c r="CB40" i="2"/>
  <c r="CB43" i="2" s="1"/>
  <c r="CB49" i="2"/>
  <c r="CA34" i="1"/>
  <c r="CC35" i="2"/>
  <c r="CD36" i="2"/>
  <c r="CE37" i="2"/>
  <c r="CH38" i="3"/>
  <c r="CH38" i="2"/>
  <c r="CC11" i="2"/>
  <c r="BZ77" i="1"/>
  <c r="CA88" i="2"/>
  <c r="CD26" i="2"/>
  <c r="CC74" i="1"/>
  <c r="CC85" i="1" s="1"/>
  <c r="CC25" i="2"/>
  <c r="CB73" i="1"/>
  <c r="CB11" i="1"/>
  <c r="CB22" i="11" s="1"/>
  <c r="CA29" i="2"/>
  <c r="BZ23" i="1"/>
  <c r="CA115" i="2"/>
  <c r="CA104" i="2"/>
  <c r="CG27" i="2"/>
  <c r="CF75" i="1"/>
  <c r="CF86" i="1" s="1"/>
  <c r="CB84" i="1" l="1"/>
  <c r="CH35" i="3"/>
  <c r="CH50" i="3" s="1"/>
  <c r="CH72" i="3" s="1"/>
  <c r="CH24" i="3" s="1"/>
  <c r="CH105" i="3" s="1"/>
  <c r="CS39" i="3"/>
  <c r="CS54" i="3" s="1"/>
  <c r="CS76" i="3" s="1"/>
  <c r="CS28" i="3" s="1"/>
  <c r="CS109" i="3" s="1"/>
  <c r="CA83" i="1"/>
  <c r="E95" i="7"/>
  <c r="CB38" i="11"/>
  <c r="CA14" i="1"/>
  <c r="H95" i="7" s="1"/>
  <c r="CG49" i="3"/>
  <c r="CG71" i="3" s="1"/>
  <c r="CI36" i="3"/>
  <c r="CI51" i="3" s="1"/>
  <c r="CI73" i="3" s="1"/>
  <c r="CI25" i="3" s="1"/>
  <c r="CI106" i="3" s="1"/>
  <c r="CG40" i="3"/>
  <c r="CG43" i="3" s="1"/>
  <c r="CJ37" i="3"/>
  <c r="CJ52" i="3" s="1"/>
  <c r="CJ74" i="3" s="1"/>
  <c r="CJ26" i="3" s="1"/>
  <c r="CJ107" i="3" s="1"/>
  <c r="CG119" i="2"/>
  <c r="CG108" i="2"/>
  <c r="CF27" i="1"/>
  <c r="CA121" i="2"/>
  <c r="CA110" i="2"/>
  <c r="CA99" i="2"/>
  <c r="CC117" i="2"/>
  <c r="CC106" i="2"/>
  <c r="CB25" i="1"/>
  <c r="Q94" i="7"/>
  <c r="BZ88" i="1"/>
  <c r="P94" i="7" s="1"/>
  <c r="CC50" i="2"/>
  <c r="CB35" i="1"/>
  <c r="L96" i="7"/>
  <c r="CC13" i="2"/>
  <c r="CD7" i="2"/>
  <c r="CM39" i="1"/>
  <c r="CN54" i="2"/>
  <c r="CH9" i="3"/>
  <c r="CH11" i="3" s="1"/>
  <c r="CH53" i="3"/>
  <c r="CH75" i="3" s="1"/>
  <c r="CH27" i="3" s="1"/>
  <c r="CH108" i="3" s="1"/>
  <c r="CA40" i="1"/>
  <c r="CA43" i="1" s="1"/>
  <c r="I95" i="7"/>
  <c r="CD107" i="2"/>
  <c r="CC26" i="1"/>
  <c r="CD118" i="2"/>
  <c r="CH53" i="2"/>
  <c r="CG38" i="1"/>
  <c r="CE52" i="2"/>
  <c r="CD37" i="1"/>
  <c r="CB71" i="2"/>
  <c r="CB55" i="2"/>
  <c r="CB66" i="2" s="1"/>
  <c r="CA49" i="1"/>
  <c r="CM109" i="2"/>
  <c r="CL28" i="1"/>
  <c r="CM120" i="2"/>
  <c r="CF110" i="3"/>
  <c r="BZ93" i="1"/>
  <c r="BZ29" i="1"/>
  <c r="BZ104" i="1"/>
  <c r="BZ115" i="1"/>
  <c r="CC36" i="1"/>
  <c r="CD51" i="2"/>
  <c r="CC42" i="2"/>
  <c r="CB42" i="1" s="1"/>
  <c r="C96" i="7" s="1"/>
  <c r="CB105" i="2"/>
  <c r="CA24" i="1"/>
  <c r="CB116" i="2"/>
  <c r="CB41" i="11" l="1"/>
  <c r="CB42" i="11"/>
  <c r="CB40" i="11"/>
  <c r="CB43" i="11"/>
  <c r="CG55" i="3"/>
  <c r="CG66" i="3" s="1"/>
  <c r="CH42" i="3"/>
  <c r="CC15" i="2"/>
  <c r="CB15" i="1" s="1"/>
  <c r="CB13" i="1"/>
  <c r="CA60" i="1"/>
  <c r="CA55" i="1"/>
  <c r="CE74" i="2"/>
  <c r="CD52" i="1"/>
  <c r="CD63" i="1" s="1"/>
  <c r="CC118" i="1"/>
  <c r="CC96" i="1"/>
  <c r="CC107" i="1"/>
  <c r="CA44" i="1"/>
  <c r="K95" i="7" s="1"/>
  <c r="J95" i="7"/>
  <c r="CI7" i="3"/>
  <c r="CH13" i="3"/>
  <c r="CH15" i="3" s="1"/>
  <c r="CH34" i="3" s="1"/>
  <c r="CT39" i="3" s="1"/>
  <c r="CB50" i="1"/>
  <c r="CB61" i="1" s="1"/>
  <c r="CC72" i="2"/>
  <c r="BZ121" i="1"/>
  <c r="U94" i="7" s="1"/>
  <c r="S94" i="7"/>
  <c r="BZ110" i="1"/>
  <c r="T94" i="7" s="1"/>
  <c r="BZ99" i="1"/>
  <c r="R94" i="7" s="1"/>
  <c r="CM54" i="1"/>
  <c r="CM65" i="1" s="1"/>
  <c r="CN76" i="2"/>
  <c r="CF108" i="1"/>
  <c r="CF119" i="1"/>
  <c r="CF97" i="1"/>
  <c r="CL120" i="1"/>
  <c r="CL109" i="1"/>
  <c r="CL98" i="1"/>
  <c r="CB23" i="2"/>
  <c r="CB77" i="2"/>
  <c r="CA71" i="1"/>
  <c r="CA82" i="1" s="1"/>
  <c r="CH75" i="2"/>
  <c r="CG53" i="1"/>
  <c r="CG64" i="1" s="1"/>
  <c r="CG23" i="3"/>
  <c r="CG77" i="3"/>
  <c r="M95" i="7"/>
  <c r="CA116" i="1"/>
  <c r="CA105" i="1"/>
  <c r="CA94" i="1"/>
  <c r="CD73" i="2"/>
  <c r="CC51" i="1"/>
  <c r="CC62" i="1" s="1"/>
  <c r="CD9" i="2"/>
  <c r="CC9" i="1" s="1"/>
  <c r="CC44" i="11" s="1"/>
  <c r="CD10" i="2"/>
  <c r="CC10" i="1" s="1"/>
  <c r="CC58" i="11" s="1"/>
  <c r="CC7" i="1"/>
  <c r="CB106" i="1"/>
  <c r="CB117" i="1"/>
  <c r="CB95" i="1"/>
  <c r="CC38" i="11" l="1"/>
  <c r="CC43" i="11" s="1"/>
  <c r="CC57" i="11"/>
  <c r="CC56" i="11"/>
  <c r="CC55" i="11"/>
  <c r="CC53" i="11"/>
  <c r="CC54" i="11"/>
  <c r="CG88" i="3"/>
  <c r="CC34" i="2"/>
  <c r="F96" i="7"/>
  <c r="CB12" i="1"/>
  <c r="G96" i="7" s="1"/>
  <c r="CC11" i="1"/>
  <c r="CC22" i="11" s="1"/>
  <c r="CH49" i="3"/>
  <c r="CH40" i="3"/>
  <c r="CH43" i="3" s="1"/>
  <c r="CI35" i="3"/>
  <c r="CI50" i="3" s="1"/>
  <c r="CI72" i="3" s="1"/>
  <c r="CI24" i="3" s="1"/>
  <c r="CI105" i="3" s="1"/>
  <c r="CJ36" i="3"/>
  <c r="CJ51" i="3" s="1"/>
  <c r="CJ73" i="3" s="1"/>
  <c r="CJ25" i="3" s="1"/>
  <c r="CJ106" i="3" s="1"/>
  <c r="CK37" i="3"/>
  <c r="CK52" i="3" s="1"/>
  <c r="CK74" i="3" s="1"/>
  <c r="CK26" i="3" s="1"/>
  <c r="CK107" i="3" s="1"/>
  <c r="CT54" i="3"/>
  <c r="CT76" i="3" s="1"/>
  <c r="CT28" i="3" s="1"/>
  <c r="CT109" i="3" s="1"/>
  <c r="CD74" i="1"/>
  <c r="CD85" i="1" s="1"/>
  <c r="CE26" i="2"/>
  <c r="CD11" i="2"/>
  <c r="CG104" i="3"/>
  <c r="CG29" i="3"/>
  <c r="CG99" i="3" s="1"/>
  <c r="CA77" i="1"/>
  <c r="CB88" i="2"/>
  <c r="CI10" i="3"/>
  <c r="CA66" i="1"/>
  <c r="O95" i="7" s="1"/>
  <c r="N95" i="7"/>
  <c r="CG75" i="1"/>
  <c r="CG86" i="1" s="1"/>
  <c r="CH27" i="2"/>
  <c r="CB14" i="1"/>
  <c r="H96" i="7" s="1"/>
  <c r="E96" i="7"/>
  <c r="CC24" i="2"/>
  <c r="CB72" i="1"/>
  <c r="CB83" i="1" s="1"/>
  <c r="CC73" i="1"/>
  <c r="CC84" i="1" s="1"/>
  <c r="CD25" i="2"/>
  <c r="CA23" i="1"/>
  <c r="CB115" i="2"/>
  <c r="CB29" i="2"/>
  <c r="CB104" i="2"/>
  <c r="CN28" i="2"/>
  <c r="CM76" i="1"/>
  <c r="CM87" i="1" s="1"/>
  <c r="CI38" i="2" l="1"/>
  <c r="CI53" i="2" s="1"/>
  <c r="CO39" i="2"/>
  <c r="CN39" i="1" s="1"/>
  <c r="CC42" i="11"/>
  <c r="CC40" i="11"/>
  <c r="CC41" i="11"/>
  <c r="CC40" i="2"/>
  <c r="CC43" i="2" s="1"/>
  <c r="CI38" i="3"/>
  <c r="CI9" i="3" s="1"/>
  <c r="CI11" i="3" s="1"/>
  <c r="CE36" i="2"/>
  <c r="CE51" i="2" s="1"/>
  <c r="CD35" i="2"/>
  <c r="CD50" i="2" s="1"/>
  <c r="CC49" i="2"/>
  <c r="CC55" i="2" s="1"/>
  <c r="CF37" i="2"/>
  <c r="CE37" i="1" s="1"/>
  <c r="CB34" i="1"/>
  <c r="CB40" i="1" s="1"/>
  <c r="L97" i="7"/>
  <c r="CB99" i="2"/>
  <c r="CB121" i="2"/>
  <c r="CB110" i="2"/>
  <c r="CG27" i="1"/>
  <c r="CH119" i="2"/>
  <c r="CH108" i="2"/>
  <c r="CE7" i="2"/>
  <c r="CD13" i="2"/>
  <c r="CM28" i="1"/>
  <c r="CN109" i="2"/>
  <c r="CN120" i="2"/>
  <c r="CA115" i="1"/>
  <c r="CA104" i="1"/>
  <c r="CA93" i="1"/>
  <c r="CA29" i="1"/>
  <c r="CC116" i="2"/>
  <c r="CB24" i="1"/>
  <c r="CC105" i="2"/>
  <c r="Q95" i="7"/>
  <c r="CA88" i="1"/>
  <c r="P95" i="7" s="1"/>
  <c r="CE107" i="2"/>
  <c r="CD26" i="1"/>
  <c r="CE118" i="2"/>
  <c r="CI42" i="3"/>
  <c r="CD117" i="2"/>
  <c r="CD106" i="2"/>
  <c r="CC25" i="1"/>
  <c r="CG110" i="3"/>
  <c r="CH55" i="3"/>
  <c r="CH66" i="3" s="1"/>
  <c r="CH71" i="3"/>
  <c r="CD42" i="2" l="1"/>
  <c r="CC42" i="1" s="1"/>
  <c r="C97" i="7" s="1"/>
  <c r="CC66" i="2"/>
  <c r="CH38" i="1"/>
  <c r="CB49" i="1"/>
  <c r="CB55" i="1" s="1"/>
  <c r="CI53" i="3"/>
  <c r="CI75" i="3" s="1"/>
  <c r="CI27" i="3" s="1"/>
  <c r="CI108" i="3" s="1"/>
  <c r="CC35" i="1"/>
  <c r="CD36" i="1"/>
  <c r="CO54" i="2"/>
  <c r="CN54" i="1" s="1"/>
  <c r="CN65" i="1" s="1"/>
  <c r="CF52" i="2"/>
  <c r="CF74" i="2" s="1"/>
  <c r="CC71" i="2"/>
  <c r="CB71" i="1" s="1"/>
  <c r="I96" i="7"/>
  <c r="CD15" i="2"/>
  <c r="CD34" i="2" s="1"/>
  <c r="CC13" i="1"/>
  <c r="M96" i="7"/>
  <c r="CA110" i="1"/>
  <c r="T95" i="7" s="1"/>
  <c r="S95" i="7"/>
  <c r="CA99" i="1"/>
  <c r="R95" i="7" s="1"/>
  <c r="CA121" i="1"/>
  <c r="U95" i="7" s="1"/>
  <c r="CD72" i="2"/>
  <c r="CC50" i="1"/>
  <c r="CD118" i="1"/>
  <c r="CD96" i="1"/>
  <c r="CD107" i="1"/>
  <c r="CI75" i="2"/>
  <c r="CB43" i="1"/>
  <c r="CB94" i="1"/>
  <c r="CB105" i="1"/>
  <c r="CB116" i="1"/>
  <c r="CM98" i="1"/>
  <c r="CM109" i="1"/>
  <c r="CM120" i="1"/>
  <c r="CG108" i="1"/>
  <c r="CG97" i="1"/>
  <c r="CG119" i="1"/>
  <c r="I32" i="9"/>
  <c r="CD51" i="1"/>
  <c r="CE73" i="2"/>
  <c r="CH23" i="3"/>
  <c r="CH77" i="3"/>
  <c r="CH88" i="3" s="1"/>
  <c r="CC117" i="1"/>
  <c r="CC95" i="1"/>
  <c r="CC106" i="1"/>
  <c r="CJ7" i="3"/>
  <c r="CI13" i="3"/>
  <c r="CI15" i="3" s="1"/>
  <c r="CI34" i="3" s="1"/>
  <c r="CE9" i="2"/>
  <c r="CD9" i="1" s="1"/>
  <c r="CD44" i="11" s="1"/>
  <c r="CD7" i="1"/>
  <c r="CE10" i="2"/>
  <c r="CD10" i="1" s="1"/>
  <c r="CD58" i="11" s="1"/>
  <c r="CP39" i="2" l="1"/>
  <c r="CD55" i="11"/>
  <c r="CD54" i="11"/>
  <c r="CD57" i="11"/>
  <c r="CD56" i="11"/>
  <c r="CD53" i="11"/>
  <c r="CB60" i="1"/>
  <c r="CH53" i="1"/>
  <c r="CH64" i="1" s="1"/>
  <c r="CC61" i="1"/>
  <c r="CB82" i="1"/>
  <c r="CD62" i="1"/>
  <c r="CC23" i="2"/>
  <c r="CC115" i="2" s="1"/>
  <c r="CE52" i="1"/>
  <c r="CE63" i="1" s="1"/>
  <c r="CO76" i="2"/>
  <c r="CO28" i="2" s="1"/>
  <c r="CC77" i="2"/>
  <c r="CC88" i="2" s="1"/>
  <c r="CC15" i="1"/>
  <c r="F97" i="7"/>
  <c r="CC12" i="1"/>
  <c r="G97" i="7" s="1"/>
  <c r="CE11" i="2"/>
  <c r="CF7" i="2" s="1"/>
  <c r="CD11" i="1"/>
  <c r="CJ10" i="3"/>
  <c r="CD73" i="1"/>
  <c r="CD84" i="1" s="1"/>
  <c r="CE25" i="2"/>
  <c r="CF36" i="2"/>
  <c r="CE35" i="2"/>
  <c r="CD40" i="2"/>
  <c r="CD43" i="2" s="1"/>
  <c r="CC34" i="1"/>
  <c r="CD49" i="2"/>
  <c r="CJ38" i="2"/>
  <c r="CG37" i="2"/>
  <c r="CJ38" i="3"/>
  <c r="CF26" i="2"/>
  <c r="CE74" i="1"/>
  <c r="CI27" i="2"/>
  <c r="CH75" i="1"/>
  <c r="N96" i="7"/>
  <c r="CB66" i="1"/>
  <c r="O96" i="7" s="1"/>
  <c r="CC72" i="1"/>
  <c r="CC83" i="1" s="1"/>
  <c r="CD24" i="2"/>
  <c r="CI49" i="3"/>
  <c r="CI40" i="3"/>
  <c r="CI43" i="3" s="1"/>
  <c r="CJ35" i="3"/>
  <c r="CJ50" i="3" s="1"/>
  <c r="CJ72" i="3" s="1"/>
  <c r="CJ24" i="3" s="1"/>
  <c r="CJ105" i="3" s="1"/>
  <c r="CK36" i="3"/>
  <c r="CK51" i="3" s="1"/>
  <c r="CK73" i="3" s="1"/>
  <c r="CK25" i="3" s="1"/>
  <c r="CK106" i="3" s="1"/>
  <c r="CL37" i="3"/>
  <c r="CL52" i="3" s="1"/>
  <c r="CL74" i="3" s="1"/>
  <c r="CL26" i="3" s="1"/>
  <c r="CL107" i="3" s="1"/>
  <c r="CH29" i="3"/>
  <c r="CH99" i="3" s="1"/>
  <c r="CH104" i="3"/>
  <c r="CB44" i="1"/>
  <c r="K96" i="7" s="1"/>
  <c r="J96" i="7"/>
  <c r="L98" i="7" l="1"/>
  <c r="CD22" i="11"/>
  <c r="CC14" i="1"/>
  <c r="H97" i="7" s="1"/>
  <c r="CD38" i="11"/>
  <c r="CH86" i="1"/>
  <c r="CE85" i="1"/>
  <c r="CC29" i="2"/>
  <c r="CC121" i="2" s="1"/>
  <c r="CC104" i="2"/>
  <c r="CB23" i="1"/>
  <c r="CB93" i="1" s="1"/>
  <c r="CN76" i="1"/>
  <c r="CN87" i="1" s="1"/>
  <c r="CB77" i="1"/>
  <c r="Q96" i="7" s="1"/>
  <c r="E97" i="7"/>
  <c r="CE13" i="2"/>
  <c r="CI119" i="2"/>
  <c r="CI108" i="2"/>
  <c r="CH27" i="1"/>
  <c r="CJ9" i="3"/>
  <c r="CJ11" i="3" s="1"/>
  <c r="CJ53" i="3"/>
  <c r="CJ75" i="3" s="1"/>
  <c r="CJ27" i="3" s="1"/>
  <c r="CJ108" i="3" s="1"/>
  <c r="CC49" i="1"/>
  <c r="CD55" i="2"/>
  <c r="CD66" i="2" s="1"/>
  <c r="CD71" i="2"/>
  <c r="CO109" i="2"/>
  <c r="CN28" i="1"/>
  <c r="CO120" i="2"/>
  <c r="CJ42" i="3"/>
  <c r="CP54" i="2"/>
  <c r="CO39" i="1"/>
  <c r="CI55" i="3"/>
  <c r="CI66" i="3" s="1"/>
  <c r="CI71" i="3"/>
  <c r="CF118" i="2"/>
  <c r="CF107" i="2"/>
  <c r="CE26" i="1"/>
  <c r="CG52" i="2"/>
  <c r="CF37" i="1"/>
  <c r="CE42" i="2"/>
  <c r="CD42" i="1" s="1"/>
  <c r="C98" i="7" s="1"/>
  <c r="CF9" i="2"/>
  <c r="CE9" i="1" s="1"/>
  <c r="CE44" i="11" s="1"/>
  <c r="CF10" i="2"/>
  <c r="CE10" i="1" s="1"/>
  <c r="CE58" i="11" s="1"/>
  <c r="CE7" i="1"/>
  <c r="CE36" i="1"/>
  <c r="CF51" i="2"/>
  <c r="I97" i="7"/>
  <c r="CC40" i="1"/>
  <c r="CD25" i="1"/>
  <c r="CE117" i="2"/>
  <c r="CE106" i="2"/>
  <c r="CH110" i="3"/>
  <c r="CD105" i="2"/>
  <c r="CC24" i="1"/>
  <c r="CD116" i="2"/>
  <c r="CJ53" i="2"/>
  <c r="CI38" i="1"/>
  <c r="CE50" i="2"/>
  <c r="CD35" i="1"/>
  <c r="CE54" i="11" l="1"/>
  <c r="CE57" i="11"/>
  <c r="CE53" i="11"/>
  <c r="CE55" i="11"/>
  <c r="CE56" i="11"/>
  <c r="CD43" i="11"/>
  <c r="CD41" i="11"/>
  <c r="CD42" i="11"/>
  <c r="CD40" i="11"/>
  <c r="CC99" i="2"/>
  <c r="CB115" i="1"/>
  <c r="CC110" i="2"/>
  <c r="CB29" i="1"/>
  <c r="S96" i="7" s="1"/>
  <c r="CB104" i="1"/>
  <c r="CB88" i="1"/>
  <c r="P96" i="7" s="1"/>
  <c r="CE15" i="2"/>
  <c r="CE34" i="2" s="1"/>
  <c r="CD13" i="1"/>
  <c r="CE11" i="1"/>
  <c r="CE22" i="11" s="1"/>
  <c r="CF11" i="2"/>
  <c r="CF13" i="2" s="1"/>
  <c r="M97" i="7"/>
  <c r="CD77" i="2"/>
  <c r="CC71" i="1"/>
  <c r="CC82" i="1" s="1"/>
  <c r="CD23" i="2"/>
  <c r="CJ13" i="3"/>
  <c r="CJ15" i="3" s="1"/>
  <c r="CJ34" i="3" s="1"/>
  <c r="CK7" i="3"/>
  <c r="CD50" i="1"/>
  <c r="CD61" i="1" s="1"/>
  <c r="CE72" i="2"/>
  <c r="CC94" i="1"/>
  <c r="CC105" i="1"/>
  <c r="CC116" i="1"/>
  <c r="CF52" i="1"/>
  <c r="CF63" i="1" s="1"/>
  <c r="CG74" i="2"/>
  <c r="CI23" i="3"/>
  <c r="CI77" i="3"/>
  <c r="CI88" i="3" s="1"/>
  <c r="CH108" i="1"/>
  <c r="CH97" i="1"/>
  <c r="CH119" i="1"/>
  <c r="CD106" i="1"/>
  <c r="CD117" i="1"/>
  <c r="CD95" i="1"/>
  <c r="CF73" i="2"/>
  <c r="CE51" i="1"/>
  <c r="CE62" i="1" s="1"/>
  <c r="CE107" i="1"/>
  <c r="CE118" i="1"/>
  <c r="CE96" i="1"/>
  <c r="CO54" i="1"/>
  <c r="CO65" i="1" s="1"/>
  <c r="CP76" i="2"/>
  <c r="CN109" i="1"/>
  <c r="CN120" i="1"/>
  <c r="CN98" i="1"/>
  <c r="CC55" i="1"/>
  <c r="CC60" i="1"/>
  <c r="CJ75" i="2"/>
  <c r="CI53" i="1"/>
  <c r="CI64" i="1" s="1"/>
  <c r="CC43" i="1"/>
  <c r="CQ39" i="2" l="1"/>
  <c r="CQ54" i="2" s="1"/>
  <c r="CB121" i="1"/>
  <c r="U96" i="7" s="1"/>
  <c r="CB99" i="1"/>
  <c r="R96" i="7" s="1"/>
  <c r="CB110" i="1"/>
  <c r="T96" i="7" s="1"/>
  <c r="CF35" i="2"/>
  <c r="CE35" i="1" s="1"/>
  <c r="CK38" i="3"/>
  <c r="CK9" i="3" s="1"/>
  <c r="CE49" i="2"/>
  <c r="CE55" i="2" s="1"/>
  <c r="CH37" i="2"/>
  <c r="CG37" i="1" s="1"/>
  <c r="CE40" i="2"/>
  <c r="CE43" i="2" s="1"/>
  <c r="CK38" i="2"/>
  <c r="CK53" i="2" s="1"/>
  <c r="CD34" i="1"/>
  <c r="CD40" i="1" s="1"/>
  <c r="CD43" i="1" s="1"/>
  <c r="CG36" i="2"/>
  <c r="CG51" i="2" s="1"/>
  <c r="CD15" i="1"/>
  <c r="F98" i="7"/>
  <c r="CD12" i="1"/>
  <c r="G98" i="7" s="1"/>
  <c r="CF15" i="2"/>
  <c r="CF34" i="2" s="1"/>
  <c r="CR39" i="2" s="1"/>
  <c r="CE13" i="1"/>
  <c r="F99" i="7" s="1"/>
  <c r="L99" i="7"/>
  <c r="CG7" i="2"/>
  <c r="CG9" i="2" s="1"/>
  <c r="CF9" i="1" s="1"/>
  <c r="CF44" i="11" s="1"/>
  <c r="CI75" i="1"/>
  <c r="CI86" i="1" s="1"/>
  <c r="CJ27" i="2"/>
  <c r="CF74" i="1"/>
  <c r="CF85" i="1" s="1"/>
  <c r="CG26" i="2"/>
  <c r="CL36" i="3"/>
  <c r="CL51" i="3" s="1"/>
  <c r="CL73" i="3" s="1"/>
  <c r="CL25" i="3" s="1"/>
  <c r="CL106" i="3" s="1"/>
  <c r="CK35" i="3"/>
  <c r="CK50" i="3" s="1"/>
  <c r="CK72" i="3" s="1"/>
  <c r="CK24" i="3" s="1"/>
  <c r="CK105" i="3" s="1"/>
  <c r="CJ40" i="3"/>
  <c r="CJ43" i="3" s="1"/>
  <c r="CJ49" i="3"/>
  <c r="CM37" i="3"/>
  <c r="CM52" i="3" s="1"/>
  <c r="CM74" i="3" s="1"/>
  <c r="CM26" i="3" s="1"/>
  <c r="CM107" i="3" s="1"/>
  <c r="CE24" i="2"/>
  <c r="CD72" i="1"/>
  <c r="CD83" i="1" s="1"/>
  <c r="CD115" i="2"/>
  <c r="CC23" i="1"/>
  <c r="CD104" i="2"/>
  <c r="CD29" i="2"/>
  <c r="CC44" i="1"/>
  <c r="K97" i="7" s="1"/>
  <c r="J97" i="7"/>
  <c r="N97" i="7"/>
  <c r="CC66" i="1"/>
  <c r="O97" i="7" s="1"/>
  <c r="CO76" i="1"/>
  <c r="CO87" i="1" s="1"/>
  <c r="CP28" i="2"/>
  <c r="CE73" i="1"/>
  <c r="CE84" i="1" s="1"/>
  <c r="CF25" i="2"/>
  <c r="CI29" i="3"/>
  <c r="CI99" i="3" s="1"/>
  <c r="CI104" i="3"/>
  <c r="CK10" i="3"/>
  <c r="CD88" i="2"/>
  <c r="CC77" i="1"/>
  <c r="CP39" i="1" l="1"/>
  <c r="CE38" i="11"/>
  <c r="CD49" i="1"/>
  <c r="CD60" i="1" s="1"/>
  <c r="CE71" i="2"/>
  <c r="CE23" i="2" s="1"/>
  <c r="CF50" i="2"/>
  <c r="CE50" i="1" s="1"/>
  <c r="CE61" i="1" s="1"/>
  <c r="CJ38" i="1"/>
  <c r="CE15" i="1"/>
  <c r="CK53" i="3"/>
  <c r="CK75" i="3" s="1"/>
  <c r="CK27" i="3" s="1"/>
  <c r="CK108" i="3" s="1"/>
  <c r="I98" i="7"/>
  <c r="CF36" i="1"/>
  <c r="CE66" i="2"/>
  <c r="CF42" i="2"/>
  <c r="CE42" i="1" s="1"/>
  <c r="C99" i="7" s="1"/>
  <c r="CH52" i="2"/>
  <c r="CH74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4" i="3" s="1"/>
  <c r="CQ76" i="2"/>
  <c r="CP54" i="1"/>
  <c r="CP65" i="1" s="1"/>
  <c r="Q97" i="7"/>
  <c r="CC88" i="1"/>
  <c r="P97" i="7" s="1"/>
  <c r="CJ55" i="3"/>
  <c r="CJ66" i="3" s="1"/>
  <c r="CJ71" i="3"/>
  <c r="CF26" i="1"/>
  <c r="CG118" i="2"/>
  <c r="CG107" i="2"/>
  <c r="M98" i="7"/>
  <c r="CI110" i="3"/>
  <c r="CH36" i="2"/>
  <c r="CG35" i="2"/>
  <c r="CF49" i="2"/>
  <c r="CE34" i="1"/>
  <c r="CF40" i="2"/>
  <c r="CL38" i="2"/>
  <c r="CL38" i="3"/>
  <c r="CI37" i="2"/>
  <c r="CO28" i="1"/>
  <c r="CP109" i="2"/>
  <c r="CP120" i="2"/>
  <c r="CK75" i="2"/>
  <c r="CD121" i="2"/>
  <c r="CD99" i="2"/>
  <c r="CD110" i="2"/>
  <c r="CK42" i="3"/>
  <c r="CF117" i="2"/>
  <c r="CF106" i="2"/>
  <c r="CE25" i="1"/>
  <c r="CE116" i="2"/>
  <c r="CD24" i="1"/>
  <c r="CE105" i="2"/>
  <c r="CG73" i="2"/>
  <c r="CF51" i="1"/>
  <c r="CJ119" i="2"/>
  <c r="CI27" i="1"/>
  <c r="CJ108" i="2"/>
  <c r="J98" i="7"/>
  <c r="CD44" i="1"/>
  <c r="K98" i="7" s="1"/>
  <c r="CC93" i="1"/>
  <c r="CC115" i="1"/>
  <c r="CC104" i="1"/>
  <c r="CC29" i="1"/>
  <c r="CF72" i="2"/>
  <c r="CD71" i="1" l="1"/>
  <c r="E99" i="7"/>
  <c r="CF38" i="11"/>
  <c r="CF53" i="11"/>
  <c r="CF55" i="11"/>
  <c r="CF56" i="11"/>
  <c r="CF57" i="11"/>
  <c r="CF54" i="11"/>
  <c r="CE42" i="11"/>
  <c r="CE43" i="11"/>
  <c r="CE41" i="11"/>
  <c r="CE40" i="11"/>
  <c r="CE77" i="2"/>
  <c r="CD77" i="1" s="1"/>
  <c r="CD55" i="1"/>
  <c r="CD66" i="1" s="1"/>
  <c r="O98" i="7" s="1"/>
  <c r="CD82" i="1"/>
  <c r="CE14" i="1"/>
  <c r="H99" i="7" s="1"/>
  <c r="CF11" i="1"/>
  <c r="CF62" i="1"/>
  <c r="CJ53" i="1"/>
  <c r="CJ64" i="1" s="1"/>
  <c r="CG52" i="1"/>
  <c r="CG63" i="1" s="1"/>
  <c r="CG11" i="2"/>
  <c r="CH7" i="2" s="1"/>
  <c r="CL7" i="3"/>
  <c r="CL10" i="3" s="1"/>
  <c r="CD116" i="1"/>
  <c r="CD94" i="1"/>
  <c r="CD105" i="1"/>
  <c r="CQ39" i="1"/>
  <c r="CR54" i="2"/>
  <c r="CL53" i="3"/>
  <c r="CL75" i="3" s="1"/>
  <c r="CL27" i="3" s="1"/>
  <c r="CL108" i="3" s="1"/>
  <c r="CF55" i="2"/>
  <c r="CF66" i="2" s="1"/>
  <c r="CE49" i="1"/>
  <c r="CF71" i="2"/>
  <c r="CH26" i="2"/>
  <c r="CG74" i="1"/>
  <c r="CO98" i="1"/>
  <c r="CO120" i="1"/>
  <c r="CO109" i="1"/>
  <c r="CL53" i="2"/>
  <c r="CK38" i="1"/>
  <c r="CG50" i="2"/>
  <c r="CF35" i="1"/>
  <c r="CF96" i="1"/>
  <c r="CF107" i="1"/>
  <c r="CF118" i="1"/>
  <c r="CG25" i="2"/>
  <c r="CF73" i="1"/>
  <c r="CF84" i="1" s="1"/>
  <c r="CG42" i="2"/>
  <c r="CF42" i="1" s="1"/>
  <c r="C100" i="7" s="1"/>
  <c r="CJ77" i="3"/>
  <c r="CJ88" i="3" s="1"/>
  <c r="CJ23" i="3"/>
  <c r="CE29" i="2"/>
  <c r="CD23" i="1"/>
  <c r="CE104" i="2"/>
  <c r="CE115" i="2"/>
  <c r="CQ28" i="2"/>
  <c r="CP76" i="1"/>
  <c r="CP87" i="1" s="1"/>
  <c r="CJ75" i="1"/>
  <c r="CK27" i="2"/>
  <c r="CI52" i="2"/>
  <c r="CH37" i="1"/>
  <c r="CG36" i="1"/>
  <c r="CH51" i="2"/>
  <c r="CE72" i="1"/>
  <c r="CE83" i="1" s="1"/>
  <c r="CF24" i="2"/>
  <c r="CI97" i="1"/>
  <c r="CI119" i="1"/>
  <c r="CI108" i="1"/>
  <c r="CE95" i="1"/>
  <c r="CE117" i="1"/>
  <c r="CE106" i="1"/>
  <c r="CF43" i="2"/>
  <c r="I99" i="7"/>
  <c r="CE40" i="1"/>
  <c r="CC99" i="1"/>
  <c r="R97" i="7" s="1"/>
  <c r="CC110" i="1"/>
  <c r="T97" i="7" s="1"/>
  <c r="S97" i="7"/>
  <c r="CC121" i="1"/>
  <c r="U97" i="7" s="1"/>
  <c r="CM36" i="3"/>
  <c r="CM51" i="3" s="1"/>
  <c r="CM73" i="3" s="1"/>
  <c r="CM25" i="3" s="1"/>
  <c r="CM106" i="3" s="1"/>
  <c r="CK49" i="3"/>
  <c r="CK40" i="3"/>
  <c r="CL35" i="3"/>
  <c r="CL50" i="3" s="1"/>
  <c r="CL72" i="3" s="1"/>
  <c r="CL24" i="3" s="1"/>
  <c r="CL105" i="3" s="1"/>
  <c r="CN37" i="3"/>
  <c r="CN52" i="3" s="1"/>
  <c r="CN74" i="3" s="1"/>
  <c r="CN26" i="3" s="1"/>
  <c r="CN107" i="3" s="1"/>
  <c r="CF41" i="11" l="1"/>
  <c r="CF42" i="11"/>
  <c r="CF40" i="11"/>
  <c r="CF43" i="11"/>
  <c r="L100" i="7"/>
  <c r="CF22" i="11"/>
  <c r="N98" i="7"/>
  <c r="CE88" i="2"/>
  <c r="CJ86" i="1"/>
  <c r="CG13" i="2"/>
  <c r="CG15" i="2" s="1"/>
  <c r="CG34" i="2" s="1"/>
  <c r="CS39" i="2" s="1"/>
  <c r="CG85" i="1"/>
  <c r="CL9" i="3"/>
  <c r="CL11" i="3" s="1"/>
  <c r="CM7" i="3" s="1"/>
  <c r="CK71" i="3"/>
  <c r="CK55" i="3"/>
  <c r="CK66" i="3" s="1"/>
  <c r="CH52" i="1"/>
  <c r="CH63" i="1" s="1"/>
  <c r="CI74" i="2"/>
  <c r="CH73" i="2"/>
  <c r="CG51" i="1"/>
  <c r="CG62" i="1" s="1"/>
  <c r="CJ27" i="1"/>
  <c r="CK119" i="2"/>
  <c r="CK108" i="2"/>
  <c r="CD93" i="1"/>
  <c r="CD29" i="1"/>
  <c r="CD115" i="1"/>
  <c r="CD104" i="1"/>
  <c r="CE60" i="1"/>
  <c r="CE55" i="1"/>
  <c r="CQ54" i="1"/>
  <c r="CQ65" i="1" s="1"/>
  <c r="CR76" i="2"/>
  <c r="M99" i="7"/>
  <c r="CQ109" i="2"/>
  <c r="CQ120" i="2"/>
  <c r="CP28" i="1"/>
  <c r="CE99" i="2"/>
  <c r="CE110" i="2"/>
  <c r="CE121" i="2"/>
  <c r="CD88" i="1"/>
  <c r="P98" i="7" s="1"/>
  <c r="Q98" i="7"/>
  <c r="CK53" i="1"/>
  <c r="CK64" i="1" s="1"/>
  <c r="CL75" i="2"/>
  <c r="CL42" i="3"/>
  <c r="CK43" i="3"/>
  <c r="CF105" i="2"/>
  <c r="CE24" i="1"/>
  <c r="CF116" i="2"/>
  <c r="CJ29" i="3"/>
  <c r="CJ99" i="3" s="1"/>
  <c r="CJ104" i="3"/>
  <c r="CH118" i="2"/>
  <c r="CH107" i="2"/>
  <c r="CG26" i="1"/>
  <c r="CG117" i="2"/>
  <c r="CG106" i="2"/>
  <c r="CF25" i="1"/>
  <c r="CG72" i="2"/>
  <c r="CF50" i="1"/>
  <c r="CF61" i="1" s="1"/>
  <c r="CF77" i="2"/>
  <c r="CE71" i="1"/>
  <c r="CE82" i="1" s="1"/>
  <c r="CF23" i="2"/>
  <c r="CH9" i="2"/>
  <c r="CG9" i="1" s="1"/>
  <c r="CG44" i="11" s="1"/>
  <c r="CH10" i="2"/>
  <c r="CG10" i="1" s="1"/>
  <c r="CG58" i="11" s="1"/>
  <c r="CG7" i="1"/>
  <c r="CE43" i="1"/>
  <c r="CG53" i="11" l="1"/>
  <c r="CG54" i="11"/>
  <c r="CG57" i="11"/>
  <c r="CG56" i="11"/>
  <c r="CG55" i="11"/>
  <c r="CF13" i="1"/>
  <c r="CF12" i="1" s="1"/>
  <c r="G100" i="7" s="1"/>
  <c r="CF15" i="1"/>
  <c r="CL13" i="3"/>
  <c r="CL15" i="3" s="1"/>
  <c r="CL34" i="3" s="1"/>
  <c r="CL49" i="3" s="1"/>
  <c r="CF88" i="2"/>
  <c r="CE77" i="1"/>
  <c r="CG40" i="2"/>
  <c r="CG43" i="2" s="1"/>
  <c r="CH35" i="2"/>
  <c r="CG49" i="2"/>
  <c r="CI36" i="2"/>
  <c r="CF34" i="1"/>
  <c r="CJ37" i="2"/>
  <c r="CM38" i="3"/>
  <c r="CM38" i="2"/>
  <c r="N99" i="7"/>
  <c r="CE66" i="1"/>
  <c r="O99" i="7" s="1"/>
  <c r="CE44" i="1"/>
  <c r="K99" i="7" s="1"/>
  <c r="J99" i="7"/>
  <c r="CG96" i="1"/>
  <c r="CG107" i="1"/>
  <c r="CG118" i="1"/>
  <c r="I31" i="9"/>
  <c r="CJ110" i="3"/>
  <c r="CF106" i="1"/>
  <c r="CF95" i="1"/>
  <c r="CF117" i="1"/>
  <c r="CE116" i="1"/>
  <c r="CE105" i="1"/>
  <c r="CE94" i="1"/>
  <c r="CP120" i="1"/>
  <c r="CP98" i="1"/>
  <c r="CP109" i="1"/>
  <c r="CH74" i="1"/>
  <c r="CH85" i="1" s="1"/>
  <c r="CI26" i="2"/>
  <c r="CG11" i="1"/>
  <c r="CG22" i="11" s="1"/>
  <c r="CL27" i="2"/>
  <c r="CK75" i="1"/>
  <c r="CK86" i="1" s="1"/>
  <c r="CM10" i="3"/>
  <c r="CD110" i="1"/>
  <c r="T98" i="7" s="1"/>
  <c r="S98" i="7"/>
  <c r="CD99" i="1"/>
  <c r="R98" i="7" s="1"/>
  <c r="CD121" i="1"/>
  <c r="U98" i="7" s="1"/>
  <c r="CJ119" i="1"/>
  <c r="CJ108" i="1"/>
  <c r="CJ97" i="1"/>
  <c r="CH11" i="2"/>
  <c r="CF29" i="2"/>
  <c r="CE23" i="1"/>
  <c r="CF115" i="2"/>
  <c r="CF104" i="2"/>
  <c r="CF72" i="1"/>
  <c r="CF83" i="1" s="1"/>
  <c r="CG24" i="2"/>
  <c r="CR28" i="2"/>
  <c r="CQ76" i="1"/>
  <c r="CQ87" i="1" s="1"/>
  <c r="CG73" i="1"/>
  <c r="CG84" i="1" s="1"/>
  <c r="CH25" i="2"/>
  <c r="CK77" i="3"/>
  <c r="CK88" i="3" s="1"/>
  <c r="CK23" i="3"/>
  <c r="E100" i="7" l="1"/>
  <c r="CG38" i="11"/>
  <c r="F100" i="7"/>
  <c r="CF14" i="1"/>
  <c r="H100" i="7" s="1"/>
  <c r="CL40" i="3"/>
  <c r="CL43" i="3" s="1"/>
  <c r="CM35" i="3"/>
  <c r="CM50" i="3" s="1"/>
  <c r="CM72" i="3" s="1"/>
  <c r="CM24" i="3" s="1"/>
  <c r="CM105" i="3" s="1"/>
  <c r="CO37" i="3"/>
  <c r="CO52" i="3" s="1"/>
  <c r="CO74" i="3" s="1"/>
  <c r="CO26" i="3" s="1"/>
  <c r="CO107" i="3" s="1"/>
  <c r="CN36" i="3"/>
  <c r="CN51" i="3" s="1"/>
  <c r="CN73" i="3" s="1"/>
  <c r="CN25" i="3" s="1"/>
  <c r="CN106" i="3" s="1"/>
  <c r="CF99" i="2"/>
  <c r="CF110" i="2"/>
  <c r="CF121" i="2"/>
  <c r="CJ52" i="2"/>
  <c r="CI37" i="1"/>
  <c r="CG55" i="2"/>
  <c r="CG66" i="2" s="1"/>
  <c r="CG71" i="2"/>
  <c r="CF49" i="1"/>
  <c r="CM9" i="3"/>
  <c r="CM11" i="3" s="1"/>
  <c r="CM53" i="3"/>
  <c r="CM75" i="3" s="1"/>
  <c r="CM27" i="3" s="1"/>
  <c r="CM108" i="3" s="1"/>
  <c r="CI51" i="2"/>
  <c r="CH36" i="1"/>
  <c r="CK29" i="3"/>
  <c r="CK99" i="3" s="1"/>
  <c r="CK104" i="3"/>
  <c r="L101" i="7"/>
  <c r="CL71" i="3"/>
  <c r="CL55" i="3"/>
  <c r="CR109" i="2"/>
  <c r="CR120" i="2"/>
  <c r="CQ28" i="1"/>
  <c r="CI107" i="2"/>
  <c r="CH26" i="1"/>
  <c r="CI118" i="2"/>
  <c r="CR39" i="1"/>
  <c r="CS54" i="2"/>
  <c r="CH50" i="2"/>
  <c r="CG35" i="1"/>
  <c r="CK27" i="1"/>
  <c r="CL119" i="2"/>
  <c r="CL108" i="2"/>
  <c r="CE88" i="1"/>
  <c r="P99" i="7" s="1"/>
  <c r="Q99" i="7"/>
  <c r="CH13" i="2"/>
  <c r="CI7" i="2"/>
  <c r="CH117" i="2"/>
  <c r="CG25" i="1"/>
  <c r="CH106" i="2"/>
  <c r="CG116" i="2"/>
  <c r="CG105" i="2"/>
  <c r="CF24" i="1"/>
  <c r="CE93" i="1"/>
  <c r="CE115" i="1"/>
  <c r="CE104" i="1"/>
  <c r="CE29" i="1"/>
  <c r="CM53" i="2"/>
  <c r="CL38" i="1"/>
  <c r="I100" i="7"/>
  <c r="CF40" i="1"/>
  <c r="CH42" i="2"/>
  <c r="CG42" i="1" s="1"/>
  <c r="C101" i="7" s="1"/>
  <c r="C102" i="7" s="1"/>
  <c r="C9" i="7" s="1"/>
  <c r="CG40" i="11" l="1"/>
  <c r="CG42" i="11"/>
  <c r="CG43" i="11"/>
  <c r="CG41" i="11"/>
  <c r="CM42" i="3"/>
  <c r="CH15" i="2"/>
  <c r="CG15" i="1" s="1"/>
  <c r="CG13" i="1"/>
  <c r="CL66" i="3"/>
  <c r="M100" i="7"/>
  <c r="CF94" i="1"/>
  <c r="CF116" i="1"/>
  <c r="CF105" i="1"/>
  <c r="CG106" i="1"/>
  <c r="CG117" i="1"/>
  <c r="CG95" i="1"/>
  <c r="I30" i="9"/>
  <c r="CK119" i="1"/>
  <c r="CK97" i="1"/>
  <c r="CK108" i="1"/>
  <c r="CM13" i="3"/>
  <c r="CM15" i="3" s="1"/>
  <c r="CM34" i="3" s="1"/>
  <c r="CN7" i="3"/>
  <c r="CJ74" i="2"/>
  <c r="CI52" i="1"/>
  <c r="CI63" i="1" s="1"/>
  <c r="L102" i="7"/>
  <c r="L9" i="7" s="1"/>
  <c r="I3" i="9" s="1"/>
  <c r="K8" i="8" s="1"/>
  <c r="CF71" i="1"/>
  <c r="CF82" i="1" s="1"/>
  <c r="CG77" i="2"/>
  <c r="CG23" i="2"/>
  <c r="CI9" i="2"/>
  <c r="CH9" i="1" s="1"/>
  <c r="CH44" i="11" s="1"/>
  <c r="CH7" i="1"/>
  <c r="CI10" i="2"/>
  <c r="CH10" i="1" s="1"/>
  <c r="CH58" i="11" s="1"/>
  <c r="CG50" i="1"/>
  <c r="CG61" i="1" s="1"/>
  <c r="CH72" i="2"/>
  <c r="CH118" i="1"/>
  <c r="CH96" i="1"/>
  <c r="CH107" i="1"/>
  <c r="CI73" i="2"/>
  <c r="CH51" i="1"/>
  <c r="CH62" i="1" s="1"/>
  <c r="CE99" i="1"/>
  <c r="R99" i="7" s="1"/>
  <c r="CE121" i="1"/>
  <c r="U99" i="7" s="1"/>
  <c r="S99" i="7"/>
  <c r="CE110" i="1"/>
  <c r="T99" i="7" s="1"/>
  <c r="CQ109" i="1"/>
  <c r="CQ98" i="1"/>
  <c r="CQ120" i="1"/>
  <c r="CL23" i="3"/>
  <c r="CL77" i="3"/>
  <c r="CL88" i="3" s="1"/>
  <c r="CK110" i="3"/>
  <c r="CF55" i="1"/>
  <c r="CF60" i="1"/>
  <c r="CF43" i="1"/>
  <c r="CM75" i="2"/>
  <c r="CL53" i="1"/>
  <c r="CL64" i="1" s="1"/>
  <c r="CR54" i="1"/>
  <c r="CR65" i="1" s="1"/>
  <c r="CS76" i="2"/>
  <c r="CH56" i="11" l="1"/>
  <c r="CH55" i="11"/>
  <c r="CH54" i="11"/>
  <c r="CH53" i="11"/>
  <c r="CH57" i="11"/>
  <c r="CH38" i="11"/>
  <c r="CH43" i="11" s="1"/>
  <c r="CH34" i="2"/>
  <c r="CT39" i="2" s="1"/>
  <c r="F101" i="7"/>
  <c r="CG12" i="1"/>
  <c r="G101" i="7" s="1"/>
  <c r="CN10" i="3"/>
  <c r="CH73" i="1"/>
  <c r="CH84" i="1" s="1"/>
  <c r="CI25" i="2"/>
  <c r="CF44" i="1"/>
  <c r="K100" i="7" s="1"/>
  <c r="J100" i="7"/>
  <c r="E101" i="7"/>
  <c r="E102" i="7" s="1"/>
  <c r="CG14" i="1"/>
  <c r="H101" i="7" s="1"/>
  <c r="CI11" i="2"/>
  <c r="CG104" i="2"/>
  <c r="CG29" i="2"/>
  <c r="CF23" i="1"/>
  <c r="CG115" i="2"/>
  <c r="CM40" i="3"/>
  <c r="CM43" i="3" s="1"/>
  <c r="CM49" i="3"/>
  <c r="CO36" i="3"/>
  <c r="CO51" i="3" s="1"/>
  <c r="CO73" i="3" s="1"/>
  <c r="CO25" i="3" s="1"/>
  <c r="CO106" i="3" s="1"/>
  <c r="CN35" i="3"/>
  <c r="CN50" i="3" s="1"/>
  <c r="CN72" i="3" s="1"/>
  <c r="CN24" i="3" s="1"/>
  <c r="CN105" i="3" s="1"/>
  <c r="CP37" i="3"/>
  <c r="CP52" i="3" s="1"/>
  <c r="CP74" i="3" s="1"/>
  <c r="CP26" i="3" s="1"/>
  <c r="CP107" i="3" s="1"/>
  <c r="CL75" i="1"/>
  <c r="CL86" i="1" s="1"/>
  <c r="CM27" i="2"/>
  <c r="CG72" i="1"/>
  <c r="CG83" i="1" s="1"/>
  <c r="CH24" i="2"/>
  <c r="CJ26" i="2"/>
  <c r="CI74" i="1"/>
  <c r="CI85" i="1" s="1"/>
  <c r="CR76" i="1"/>
  <c r="CR87" i="1" s="1"/>
  <c r="CS28" i="2"/>
  <c r="CF66" i="1"/>
  <c r="O100" i="7" s="1"/>
  <c r="N100" i="7"/>
  <c r="CL104" i="3"/>
  <c r="CL29" i="3"/>
  <c r="CL99" i="3" s="1"/>
  <c r="CH11" i="1"/>
  <c r="CH22" i="11" s="1"/>
  <c r="CF77" i="1"/>
  <c r="CG88" i="2"/>
  <c r="CH42" i="11" l="1"/>
  <c r="CH40" i="11"/>
  <c r="CH41" i="11"/>
  <c r="CH49" i="2"/>
  <c r="CH55" i="2" s="1"/>
  <c r="CS39" i="1"/>
  <c r="CN38" i="3"/>
  <c r="CN9" i="3" s="1"/>
  <c r="CN11" i="3" s="1"/>
  <c r="CK37" i="2"/>
  <c r="CK52" i="2" s="1"/>
  <c r="CJ36" i="2"/>
  <c r="CJ51" i="2" s="1"/>
  <c r="CG34" i="1"/>
  <c r="I101" i="7" s="1"/>
  <c r="I102" i="7" s="1"/>
  <c r="I9" i="7" s="1"/>
  <c r="I6" i="9" s="1"/>
  <c r="K12" i="8" s="1"/>
  <c r="CH40" i="2"/>
  <c r="CH43" i="2" s="1"/>
  <c r="CN38" i="2"/>
  <c r="CN53" i="2" s="1"/>
  <c r="CI35" i="2"/>
  <c r="CI50" i="2" s="1"/>
  <c r="F102" i="7"/>
  <c r="F9" i="7" s="1"/>
  <c r="G102" i="7"/>
  <c r="G9" i="7" s="1"/>
  <c r="I4" i="9" s="1"/>
  <c r="K9" i="8" s="1"/>
  <c r="CG110" i="2"/>
  <c r="CG99" i="2"/>
  <c r="CG121" i="2"/>
  <c r="E9" i="7"/>
  <c r="CH25" i="1"/>
  <c r="CI117" i="2"/>
  <c r="CI106" i="2"/>
  <c r="CF88" i="1"/>
  <c r="P100" i="7" s="1"/>
  <c r="Q100" i="7"/>
  <c r="CM108" i="2"/>
  <c r="CM119" i="2"/>
  <c r="CL27" i="1"/>
  <c r="CN42" i="3"/>
  <c r="CI26" i="1"/>
  <c r="CJ107" i="2"/>
  <c r="CJ118" i="2"/>
  <c r="CI13" i="2"/>
  <c r="CJ7" i="2"/>
  <c r="CM55" i="3"/>
  <c r="CM66" i="3" s="1"/>
  <c r="CM71" i="3"/>
  <c r="L105" i="7"/>
  <c r="CL110" i="3"/>
  <c r="CS109" i="2"/>
  <c r="CR28" i="1"/>
  <c r="CS120" i="2"/>
  <c r="CH105" i="2"/>
  <c r="CG24" i="1"/>
  <c r="CH116" i="2"/>
  <c r="CF93" i="1"/>
  <c r="CF104" i="1"/>
  <c r="CF115" i="1"/>
  <c r="CF29" i="1"/>
  <c r="CH71" i="2" l="1"/>
  <c r="CG71" i="1" s="1"/>
  <c r="CG49" i="1"/>
  <c r="CG60" i="1" s="1"/>
  <c r="CI36" i="1"/>
  <c r="CJ37" i="1"/>
  <c r="CH66" i="2"/>
  <c r="CI42" i="2"/>
  <c r="CH42" i="1" s="1"/>
  <c r="C105" i="7" s="1"/>
  <c r="CT54" i="2"/>
  <c r="CT76" i="2" s="1"/>
  <c r="CM38" i="1"/>
  <c r="CN53" i="3"/>
  <c r="CN75" i="3" s="1"/>
  <c r="CN27" i="3" s="1"/>
  <c r="CN108" i="3" s="1"/>
  <c r="CH35" i="1"/>
  <c r="CG40" i="1"/>
  <c r="CG43" i="1" s="1"/>
  <c r="CG44" i="1" s="1"/>
  <c r="K101" i="7" s="1"/>
  <c r="H102" i="7"/>
  <c r="H9" i="7" s="1"/>
  <c r="I5" i="9" s="1"/>
  <c r="K10" i="8" s="1"/>
  <c r="CI15" i="2"/>
  <c r="CH15" i="1" s="1"/>
  <c r="CH13" i="1"/>
  <c r="CF99" i="1"/>
  <c r="R100" i="7" s="1"/>
  <c r="CF110" i="1"/>
  <c r="T100" i="7" s="1"/>
  <c r="S100" i="7"/>
  <c r="CF121" i="1"/>
  <c r="U100" i="7" s="1"/>
  <c r="CR109" i="1"/>
  <c r="CR98" i="1"/>
  <c r="CR120" i="1"/>
  <c r="CJ9" i="2"/>
  <c r="CI9" i="1" s="1"/>
  <c r="CI44" i="11" s="1"/>
  <c r="CI7" i="1"/>
  <c r="CJ10" i="2"/>
  <c r="CI10" i="1" s="1"/>
  <c r="CI58" i="11" s="1"/>
  <c r="CH23" i="2"/>
  <c r="CG105" i="1"/>
  <c r="CG116" i="1"/>
  <c r="CG94" i="1"/>
  <c r="I29" i="9"/>
  <c r="CK74" i="2"/>
  <c r="CJ52" i="1"/>
  <c r="CH106" i="1"/>
  <c r="CH95" i="1"/>
  <c r="CH117" i="1"/>
  <c r="CO7" i="3"/>
  <c r="CN13" i="3"/>
  <c r="CN15" i="3" s="1"/>
  <c r="CN34" i="3" s="1"/>
  <c r="CH50" i="1"/>
  <c r="CI72" i="2"/>
  <c r="CI118" i="1"/>
  <c r="CI96" i="1"/>
  <c r="CI107" i="1"/>
  <c r="CG55" i="1"/>
  <c r="CN75" i="2"/>
  <c r="CM23" i="3"/>
  <c r="CM77" i="3"/>
  <c r="CM88" i="3" s="1"/>
  <c r="CL97" i="1"/>
  <c r="CL119" i="1"/>
  <c r="CL108" i="1"/>
  <c r="CI51" i="1"/>
  <c r="CJ73" i="2"/>
  <c r="CI38" i="11" l="1"/>
  <c r="CI42" i="11" s="1"/>
  <c r="CI53" i="11"/>
  <c r="CI57" i="11"/>
  <c r="CI55" i="11"/>
  <c r="CI56" i="11"/>
  <c r="CI54" i="11"/>
  <c r="CI62" i="1"/>
  <c r="CH77" i="2"/>
  <c r="CG77" i="1" s="1"/>
  <c r="CG82" i="1"/>
  <c r="CJ63" i="1"/>
  <c r="CM53" i="1"/>
  <c r="CM64" i="1" s="1"/>
  <c r="J101" i="7"/>
  <c r="K102" i="7" s="1"/>
  <c r="K9" i="7" s="1"/>
  <c r="CH61" i="1"/>
  <c r="CS54" i="1"/>
  <c r="CS65" i="1" s="1"/>
  <c r="M101" i="7"/>
  <c r="M102" i="7" s="1"/>
  <c r="M9" i="7" s="1"/>
  <c r="X9" i="7" s="1"/>
  <c r="CI34" i="2"/>
  <c r="CK36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6" i="1"/>
  <c r="CT28" i="2"/>
  <c r="CI73" i="1"/>
  <c r="CI84" i="1" s="1"/>
  <c r="CJ25" i="2"/>
  <c r="CM104" i="3"/>
  <c r="CM29" i="3"/>
  <c r="CM99" i="3" s="1"/>
  <c r="N101" i="7"/>
  <c r="N102" i="7" s="1"/>
  <c r="CG66" i="1"/>
  <c r="O101" i="7" s="1"/>
  <c r="CI24" i="2"/>
  <c r="CH72" i="1"/>
  <c r="CH83" i="1" s="1"/>
  <c r="CJ74" i="1"/>
  <c r="CJ85" i="1" s="1"/>
  <c r="CK26" i="2"/>
  <c r="CN40" i="3"/>
  <c r="CN43" i="3" s="1"/>
  <c r="CP36" i="3"/>
  <c r="CP51" i="3" s="1"/>
  <c r="CP73" i="3" s="1"/>
  <c r="CP25" i="3" s="1"/>
  <c r="CP106" i="3" s="1"/>
  <c r="CN49" i="3"/>
  <c r="CO35" i="3"/>
  <c r="CO50" i="3" s="1"/>
  <c r="CO72" i="3" s="1"/>
  <c r="CO24" i="3" s="1"/>
  <c r="CO105" i="3" s="1"/>
  <c r="CQ37" i="3"/>
  <c r="CQ52" i="3" s="1"/>
  <c r="CQ74" i="3" s="1"/>
  <c r="CQ26" i="3" s="1"/>
  <c r="CQ107" i="3" s="1"/>
  <c r="CN27" i="2"/>
  <c r="CM75" i="1"/>
  <c r="CG23" i="1"/>
  <c r="CH115" i="2"/>
  <c r="CH104" i="2"/>
  <c r="CH29" i="2"/>
  <c r="CI40" i="11" l="1"/>
  <c r="CI43" i="11"/>
  <c r="CI41" i="11"/>
  <c r="CH88" i="2"/>
  <c r="CS87" i="1"/>
  <c r="CM86" i="1"/>
  <c r="J102" i="7"/>
  <c r="J9" i="7" s="1"/>
  <c r="I7" i="9"/>
  <c r="K13" i="8" s="1"/>
  <c r="K14" i="8" s="1"/>
  <c r="CL37" i="2"/>
  <c r="CK37" i="1" s="1"/>
  <c r="CJ35" i="2"/>
  <c r="CI35" i="1" s="1"/>
  <c r="CH34" i="1"/>
  <c r="CH40" i="1" s="1"/>
  <c r="CH43" i="1" s="1"/>
  <c r="CO38" i="2"/>
  <c r="CO53" i="2" s="1"/>
  <c r="CI40" i="2"/>
  <c r="CI43" i="2" s="1"/>
  <c r="CO38" i="3"/>
  <c r="CI49" i="2"/>
  <c r="CI55" i="2" s="1"/>
  <c r="CJ15" i="2"/>
  <c r="CI15" i="1" s="1"/>
  <c r="CI13" i="1"/>
  <c r="F106" i="7" s="1"/>
  <c r="CK7" i="2"/>
  <c r="CJ7" i="1" s="1"/>
  <c r="CJ36" i="1"/>
  <c r="CK51" i="2"/>
  <c r="CN119" i="2"/>
  <c r="CN108" i="2"/>
  <c r="CM27" i="1"/>
  <c r="CM110" i="3"/>
  <c r="CS28" i="1"/>
  <c r="CT109" i="2"/>
  <c r="CT120" i="2"/>
  <c r="Q101" i="7"/>
  <c r="Q102" i="7" s="1"/>
  <c r="CG88" i="1"/>
  <c r="P101" i="7" s="1"/>
  <c r="CN71" i="3"/>
  <c r="CN55" i="3"/>
  <c r="CN66" i="3" s="1"/>
  <c r="CI105" i="2"/>
  <c r="CH24" i="1"/>
  <c r="CI116" i="2"/>
  <c r="CG115" i="1"/>
  <c r="CG104" i="1"/>
  <c r="CG93" i="1"/>
  <c r="CG29" i="1"/>
  <c r="I28" i="9"/>
  <c r="I35" i="9" s="1"/>
  <c r="CK118" i="2"/>
  <c r="CK107" i="2"/>
  <c r="CJ26" i="1"/>
  <c r="CJ106" i="2"/>
  <c r="CI25" i="1"/>
  <c r="CJ117" i="2"/>
  <c r="L106" i="7"/>
  <c r="CH99" i="2"/>
  <c r="CH121" i="2"/>
  <c r="CH110" i="2"/>
  <c r="CJ50" i="2"/>
  <c r="CO42" i="3"/>
  <c r="N9" i="7"/>
  <c r="I8" i="9" s="1"/>
  <c r="O102" i="7"/>
  <c r="O9" i="7" s="1"/>
  <c r="I9" i="9" s="1"/>
  <c r="K17" i="8" s="1"/>
  <c r="CJ38" i="11" l="1"/>
  <c r="I23" i="9"/>
  <c r="K16" i="8"/>
  <c r="CL52" i="2"/>
  <c r="CL74" i="2" s="1"/>
  <c r="CJ42" i="2"/>
  <c r="CI42" i="1" s="1"/>
  <c r="C106" i="7" s="1"/>
  <c r="CI66" i="2"/>
  <c r="I105" i="7"/>
  <c r="CK9" i="2"/>
  <c r="CJ9" i="1" s="1"/>
  <c r="CJ44" i="11" s="1"/>
  <c r="CJ34" i="2"/>
  <c r="CJ40" i="2" s="1"/>
  <c r="CN38" i="1"/>
  <c r="CO9" i="3"/>
  <c r="CO11" i="3" s="1"/>
  <c r="CO13" i="3" s="1"/>
  <c r="CO15" i="3" s="1"/>
  <c r="CO34" i="3" s="1"/>
  <c r="CO53" i="3"/>
  <c r="CO75" i="3" s="1"/>
  <c r="CO27" i="3" s="1"/>
  <c r="CO108" i="3" s="1"/>
  <c r="CI71" i="2"/>
  <c r="CI23" i="2" s="1"/>
  <c r="CH49" i="1"/>
  <c r="CH55" i="1" s="1"/>
  <c r="CI12" i="1"/>
  <c r="G106" i="7" s="1"/>
  <c r="CK10" i="2"/>
  <c r="CJ10" i="1" s="1"/>
  <c r="CJ58" i="11" s="1"/>
  <c r="CH44" i="1"/>
  <c r="K105" i="7" s="1"/>
  <c r="J105" i="7"/>
  <c r="CN77" i="3"/>
  <c r="CN88" i="3" s="1"/>
  <c r="CN23" i="3"/>
  <c r="CK73" i="2"/>
  <c r="CJ51" i="1"/>
  <c r="CJ62" i="1" s="1"/>
  <c r="CJ96" i="1"/>
  <c r="CJ118" i="1"/>
  <c r="CJ107" i="1"/>
  <c r="I39" i="9"/>
  <c r="K24" i="8" s="1"/>
  <c r="CH116" i="1"/>
  <c r="CH105" i="1"/>
  <c r="CH94" i="1"/>
  <c r="CM108" i="1"/>
  <c r="CM97" i="1"/>
  <c r="CM119" i="1"/>
  <c r="CJ72" i="2"/>
  <c r="CI50" i="1"/>
  <c r="CI61" i="1" s="1"/>
  <c r="CG121" i="1"/>
  <c r="U101" i="7" s="1"/>
  <c r="CG99" i="1"/>
  <c r="R101" i="7" s="1"/>
  <c r="CG110" i="1"/>
  <c r="T101" i="7" s="1"/>
  <c r="S101" i="7"/>
  <c r="S102" i="7" s="1"/>
  <c r="CI14" i="1"/>
  <c r="H106" i="7" s="1"/>
  <c r="E106" i="7"/>
  <c r="CS109" i="1"/>
  <c r="CS120" i="1"/>
  <c r="CS98" i="1"/>
  <c r="J33" i="9"/>
  <c r="CI106" i="1"/>
  <c r="CI95" i="1"/>
  <c r="CI117" i="1"/>
  <c r="M105" i="7"/>
  <c r="Q9" i="7"/>
  <c r="P102" i="7"/>
  <c r="P9" i="7" s="1"/>
  <c r="I10" i="9" s="1"/>
  <c r="CO75" i="2"/>
  <c r="CJ56" i="11" l="1"/>
  <c r="CJ57" i="11"/>
  <c r="CJ53" i="11"/>
  <c r="CJ54" i="11"/>
  <c r="CJ55" i="11"/>
  <c r="CJ42" i="11"/>
  <c r="CJ40" i="11"/>
  <c r="CJ43" i="11"/>
  <c r="CJ41" i="11"/>
  <c r="I24" i="9"/>
  <c r="K18" i="8"/>
  <c r="CL36" i="2"/>
  <c r="CK36" i="1" s="1"/>
  <c r="CP38" i="3"/>
  <c r="CP53" i="3" s="1"/>
  <c r="CP75" i="3" s="1"/>
  <c r="CP27" i="3" s="1"/>
  <c r="CP108" i="3" s="1"/>
  <c r="CM37" i="2"/>
  <c r="CM52" i="2" s="1"/>
  <c r="CP38" i="2"/>
  <c r="CJ49" i="2"/>
  <c r="CJ55" i="2" s="1"/>
  <c r="CJ66" i="2" s="1"/>
  <c r="CK52" i="1"/>
  <c r="CK63" i="1" s="1"/>
  <c r="CH60" i="1"/>
  <c r="CJ11" i="1"/>
  <c r="CK35" i="2"/>
  <c r="CJ35" i="1" s="1"/>
  <c r="CI34" i="1"/>
  <c r="CI40" i="1" s="1"/>
  <c r="M106" i="7" s="1"/>
  <c r="CN53" i="1"/>
  <c r="CN64" i="1" s="1"/>
  <c r="CI77" i="2"/>
  <c r="CH77" i="1" s="1"/>
  <c r="CH71" i="1"/>
  <c r="CH82" i="1" s="1"/>
  <c r="CP7" i="3"/>
  <c r="CP10" i="3" s="1"/>
  <c r="CK11" i="2"/>
  <c r="CK42" i="2"/>
  <c r="CJ42" i="1" s="1"/>
  <c r="C107" i="7" s="1"/>
  <c r="CJ43" i="2"/>
  <c r="CN29" i="3"/>
  <c r="CN99" i="3" s="1"/>
  <c r="CN104" i="3"/>
  <c r="CP53" i="2"/>
  <c r="CL51" i="2"/>
  <c r="N105" i="7"/>
  <c r="CH66" i="1"/>
  <c r="O105" i="7" s="1"/>
  <c r="CI104" i="2"/>
  <c r="CH23" i="1"/>
  <c r="CI115" i="2"/>
  <c r="CI29" i="2"/>
  <c r="CO40" i="3"/>
  <c r="CO43" i="3" s="1"/>
  <c r="CO49" i="3"/>
  <c r="CQ36" i="3"/>
  <c r="CQ51" i="3" s="1"/>
  <c r="CQ73" i="3" s="1"/>
  <c r="CQ25" i="3" s="1"/>
  <c r="CQ106" i="3" s="1"/>
  <c r="CP35" i="3"/>
  <c r="CP50" i="3" s="1"/>
  <c r="CP72" i="3" s="1"/>
  <c r="CP24" i="3" s="1"/>
  <c r="CP105" i="3" s="1"/>
  <c r="CR37" i="3"/>
  <c r="CR52" i="3" s="1"/>
  <c r="CR74" i="3" s="1"/>
  <c r="CR26" i="3" s="1"/>
  <c r="CR107" i="3" s="1"/>
  <c r="I41" i="9"/>
  <c r="I42" i="9"/>
  <c r="I44" i="9"/>
  <c r="I43" i="9"/>
  <c r="I45" i="9"/>
  <c r="I40" i="9"/>
  <c r="S9" i="7"/>
  <c r="R102" i="7"/>
  <c r="R9" i="7" s="1"/>
  <c r="I11" i="9" s="1"/>
  <c r="T102" i="7"/>
  <c r="T9" i="7" s="1"/>
  <c r="I12" i="9" s="1"/>
  <c r="K20" i="8" s="1"/>
  <c r="U102" i="7"/>
  <c r="U9" i="7" s="1"/>
  <c r="I13" i="9" s="1"/>
  <c r="K21" i="8" s="1"/>
  <c r="CN75" i="1"/>
  <c r="CO27" i="2"/>
  <c r="CI72" i="1"/>
  <c r="CI83" i="1" s="1"/>
  <c r="CJ24" i="2"/>
  <c r="CK74" i="1"/>
  <c r="CL26" i="2"/>
  <c r="CJ73" i="1"/>
  <c r="CJ84" i="1" s="1"/>
  <c r="CK25" i="2"/>
  <c r="L107" i="7" l="1"/>
  <c r="CJ22" i="11"/>
  <c r="CL37" i="1"/>
  <c r="I22" i="9"/>
  <c r="K19" i="8"/>
  <c r="Y9" i="7"/>
  <c r="K22" i="8"/>
  <c r="I17" i="9"/>
  <c r="I18" i="9" s="1"/>
  <c r="I21" i="9" s="1"/>
  <c r="CK85" i="1"/>
  <c r="CO38" i="1"/>
  <c r="CI49" i="1"/>
  <c r="CI60" i="1" s="1"/>
  <c r="CK50" i="2"/>
  <c r="CJ50" i="1" s="1"/>
  <c r="CJ61" i="1" s="1"/>
  <c r="CJ71" i="2"/>
  <c r="CI71" i="1" s="1"/>
  <c r="CN86" i="1"/>
  <c r="I106" i="7"/>
  <c r="CI88" i="2"/>
  <c r="CP9" i="3"/>
  <c r="CP11" i="3" s="1"/>
  <c r="CQ7" i="3" s="1"/>
  <c r="CI43" i="1"/>
  <c r="J106" i="7" s="1"/>
  <c r="CK13" i="2"/>
  <c r="CL7" i="2"/>
  <c r="CK117" i="2"/>
  <c r="CJ25" i="1"/>
  <c r="CK106" i="2"/>
  <c r="CL52" i="1"/>
  <c r="CM74" i="2"/>
  <c r="AA9" i="7"/>
  <c r="CH88" i="1"/>
  <c r="P105" i="7" s="1"/>
  <c r="Q105" i="7"/>
  <c r="CO53" i="1"/>
  <c r="CP75" i="2"/>
  <c r="CI99" i="2"/>
  <c r="CI110" i="2"/>
  <c r="CI121" i="2"/>
  <c r="CK26" i="1"/>
  <c r="CL118" i="2"/>
  <c r="CL107" i="2"/>
  <c r="CO71" i="3"/>
  <c r="CO55" i="3"/>
  <c r="CO66" i="3" s="1"/>
  <c r="CH115" i="1"/>
  <c r="CH104" i="1"/>
  <c r="CH29" i="1"/>
  <c r="CH93" i="1"/>
  <c r="CJ105" i="2"/>
  <c r="CI24" i="1"/>
  <c r="CJ116" i="2"/>
  <c r="CO108" i="2"/>
  <c r="CN27" i="1"/>
  <c r="CO119" i="2"/>
  <c r="CP42" i="3"/>
  <c r="CL73" i="2"/>
  <c r="CK51" i="1"/>
  <c r="CK62" i="1" s="1"/>
  <c r="CN110" i="3"/>
  <c r="K23" i="8" l="1"/>
  <c r="K1" i="8"/>
  <c r="CL63" i="1"/>
  <c r="CJ23" i="2"/>
  <c r="CJ104" i="2" s="1"/>
  <c r="CK72" i="2"/>
  <c r="CJ72" i="1" s="1"/>
  <c r="CJ83" i="1" s="1"/>
  <c r="CO64" i="1"/>
  <c r="CI55" i="1"/>
  <c r="CI66" i="1" s="1"/>
  <c r="O106" i="7" s="1"/>
  <c r="CI82" i="1"/>
  <c r="CJ77" i="2"/>
  <c r="CI77" i="1" s="1"/>
  <c r="CK15" i="2"/>
  <c r="CK34" i="2" s="1"/>
  <c r="CJ13" i="1"/>
  <c r="CI44" i="1"/>
  <c r="K106" i="7" s="1"/>
  <c r="CP13" i="3"/>
  <c r="CP15" i="3" s="1"/>
  <c r="CP34" i="3" s="1"/>
  <c r="CP40" i="3" s="1"/>
  <c r="CK7" i="1"/>
  <c r="CL9" i="2"/>
  <c r="CL10" i="2"/>
  <c r="CK10" i="1" s="1"/>
  <c r="CK58" i="11" s="1"/>
  <c r="CN119" i="1"/>
  <c r="CN97" i="1"/>
  <c r="CN108" i="1"/>
  <c r="CI105" i="1"/>
  <c r="CI116" i="1"/>
  <c r="CI94" i="1"/>
  <c r="CQ10" i="3"/>
  <c r="CJ95" i="1"/>
  <c r="CJ117" i="1"/>
  <c r="CJ106" i="1"/>
  <c r="CK107" i="1"/>
  <c r="CK96" i="1"/>
  <c r="CK118" i="1"/>
  <c r="CP27" i="2"/>
  <c r="CO75" i="1"/>
  <c r="CO86" i="1" s="1"/>
  <c r="CL25" i="2"/>
  <c r="CK73" i="1"/>
  <c r="CK84" i="1" s="1"/>
  <c r="CH99" i="1"/>
  <c r="R105" i="7" s="1"/>
  <c r="CH121" i="1"/>
  <c r="U105" i="7" s="1"/>
  <c r="CH110" i="1"/>
  <c r="T105" i="7" s="1"/>
  <c r="S105" i="7"/>
  <c r="CO23" i="3"/>
  <c r="CO77" i="3"/>
  <c r="CO88" i="3" s="1"/>
  <c r="CM26" i="2"/>
  <c r="CL74" i="1"/>
  <c r="CL85" i="1" s="1"/>
  <c r="CK24" i="2" l="1"/>
  <c r="CJ24" i="1" s="1"/>
  <c r="CK54" i="11"/>
  <c r="CK57" i="11"/>
  <c r="CK53" i="11"/>
  <c r="CK56" i="11"/>
  <c r="CK55" i="11"/>
  <c r="CI23" i="1"/>
  <c r="CI29" i="1" s="1"/>
  <c r="CJ115" i="2"/>
  <c r="CJ29" i="2"/>
  <c r="CJ99" i="2" s="1"/>
  <c r="CJ88" i="2"/>
  <c r="N106" i="7"/>
  <c r="CJ15" i="1"/>
  <c r="F107" i="7"/>
  <c r="CJ12" i="1"/>
  <c r="G107" i="7" s="1"/>
  <c r="CP49" i="3"/>
  <c r="CP55" i="3" s="1"/>
  <c r="CP66" i="3" s="1"/>
  <c r="CR36" i="3"/>
  <c r="CR51" i="3" s="1"/>
  <c r="CR73" i="3" s="1"/>
  <c r="CR25" i="3" s="1"/>
  <c r="CR106" i="3" s="1"/>
  <c r="CQ35" i="3"/>
  <c r="CQ50" i="3" s="1"/>
  <c r="CQ72" i="3" s="1"/>
  <c r="CQ24" i="3" s="1"/>
  <c r="CQ105" i="3" s="1"/>
  <c r="CS37" i="3"/>
  <c r="CS52" i="3" s="1"/>
  <c r="CS74" i="3" s="1"/>
  <c r="CS26" i="3" s="1"/>
  <c r="CS107" i="3" s="1"/>
  <c r="CL35" i="2"/>
  <c r="CN37" i="2"/>
  <c r="CK49" i="2"/>
  <c r="CK40" i="2"/>
  <c r="CM36" i="2"/>
  <c r="CQ38" i="2"/>
  <c r="CJ34" i="1"/>
  <c r="CQ38" i="3"/>
  <c r="CK9" i="1"/>
  <c r="CL11" i="2"/>
  <c r="CM118" i="2"/>
  <c r="CM107" i="2"/>
  <c r="CL26" i="1"/>
  <c r="CQ42" i="3"/>
  <c r="CP43" i="3"/>
  <c r="CP119" i="2"/>
  <c r="CP108" i="2"/>
  <c r="CO27" i="1"/>
  <c r="CO29" i="3"/>
  <c r="CO99" i="3" s="1"/>
  <c r="CO104" i="3"/>
  <c r="CL106" i="2"/>
  <c r="CL117" i="2"/>
  <c r="CK25" i="1"/>
  <c r="Q106" i="7"/>
  <c r="CI88" i="1"/>
  <c r="P106" i="7" s="1"/>
  <c r="CK116" i="2" l="1"/>
  <c r="CK105" i="2"/>
  <c r="CI104" i="1"/>
  <c r="CI93" i="1"/>
  <c r="CJ14" i="1"/>
  <c r="H107" i="7" s="1"/>
  <c r="CK38" i="11"/>
  <c r="CK11" i="1"/>
  <c r="CK22" i="11" s="1"/>
  <c r="CK44" i="11"/>
  <c r="CI115" i="1"/>
  <c r="CJ121" i="2"/>
  <c r="CJ110" i="2"/>
  <c r="E107" i="7"/>
  <c r="CP71" i="3"/>
  <c r="CP23" i="3" s="1"/>
  <c r="CQ9" i="3"/>
  <c r="CQ11" i="3" s="1"/>
  <c r="CQ13" i="3" s="1"/>
  <c r="CQ15" i="3" s="1"/>
  <c r="CQ34" i="3" s="1"/>
  <c r="CQ40" i="3" s="1"/>
  <c r="CQ53" i="3"/>
  <c r="CQ75" i="3" s="1"/>
  <c r="CQ27" i="3" s="1"/>
  <c r="CQ108" i="3" s="1"/>
  <c r="CK43" i="2"/>
  <c r="CL42" i="2"/>
  <c r="CK42" i="1" s="1"/>
  <c r="C108" i="7" s="1"/>
  <c r="I107" i="7"/>
  <c r="CJ40" i="1"/>
  <c r="M107" i="7" s="1"/>
  <c r="CK55" i="2"/>
  <c r="CK66" i="2" s="1"/>
  <c r="CJ49" i="1"/>
  <c r="CK71" i="2"/>
  <c r="CM7" i="2"/>
  <c r="CL13" i="2"/>
  <c r="CQ53" i="2"/>
  <c r="CP38" i="1"/>
  <c r="CN52" i="2"/>
  <c r="CM37" i="1"/>
  <c r="CL36" i="1"/>
  <c r="CM51" i="2"/>
  <c r="CL50" i="2"/>
  <c r="CK35" i="1"/>
  <c r="CK117" i="1"/>
  <c r="CK106" i="1"/>
  <c r="CK95" i="1"/>
  <c r="CO110" i="3"/>
  <c r="CI110" i="1"/>
  <c r="T106" i="7" s="1"/>
  <c r="CI121" i="1"/>
  <c r="U106" i="7" s="1"/>
  <c r="CI99" i="1"/>
  <c r="R106" i="7" s="1"/>
  <c r="S106" i="7"/>
  <c r="CO108" i="1"/>
  <c r="CO97" i="1"/>
  <c r="CO119" i="1"/>
  <c r="CJ116" i="1"/>
  <c r="CJ94" i="1"/>
  <c r="CJ105" i="1"/>
  <c r="CL118" i="1"/>
  <c r="CL96" i="1"/>
  <c r="CL107" i="1"/>
  <c r="L108" i="7" l="1"/>
  <c r="CK40" i="11"/>
  <c r="CK43" i="11"/>
  <c r="CK42" i="11"/>
  <c r="CK41" i="11"/>
  <c r="CP77" i="3"/>
  <c r="CP88" i="3" s="1"/>
  <c r="CL15" i="2"/>
  <c r="CK15" i="1" s="1"/>
  <c r="CK13" i="1"/>
  <c r="CJ43" i="1"/>
  <c r="J107" i="7" s="1"/>
  <c r="CS36" i="3"/>
  <c r="CS51" i="3" s="1"/>
  <c r="CS73" i="3" s="1"/>
  <c r="CS25" i="3" s="1"/>
  <c r="CS106" i="3" s="1"/>
  <c r="CQ49" i="3"/>
  <c r="CQ55" i="3" s="1"/>
  <c r="CQ66" i="3" s="1"/>
  <c r="CR7" i="3"/>
  <c r="CR10" i="3" s="1"/>
  <c r="CL72" i="2"/>
  <c r="CK50" i="1"/>
  <c r="CK61" i="1" s="1"/>
  <c r="CQ75" i="2"/>
  <c r="CP53" i="1"/>
  <c r="CP64" i="1" s="1"/>
  <c r="CK23" i="2"/>
  <c r="CJ71" i="1"/>
  <c r="CJ82" i="1" s="1"/>
  <c r="CK77" i="2"/>
  <c r="CT37" i="3"/>
  <c r="CT52" i="3" s="1"/>
  <c r="CT74" i="3" s="1"/>
  <c r="CT26" i="3" s="1"/>
  <c r="CT107" i="3" s="1"/>
  <c r="CR35" i="3"/>
  <c r="CR50" i="3" s="1"/>
  <c r="CR72" i="3" s="1"/>
  <c r="CR24" i="3" s="1"/>
  <c r="CR105" i="3" s="1"/>
  <c r="CM73" i="2"/>
  <c r="CL51" i="1"/>
  <c r="CL62" i="1" s="1"/>
  <c r="CJ60" i="1"/>
  <c r="CJ55" i="1"/>
  <c r="CM52" i="1"/>
  <c r="CM63" i="1" s="1"/>
  <c r="CN74" i="2"/>
  <c r="CL7" i="1"/>
  <c r="CM9" i="2"/>
  <c r="CL9" i="1" s="1"/>
  <c r="CL44" i="11" s="1"/>
  <c r="CM10" i="2"/>
  <c r="CL10" i="1" s="1"/>
  <c r="CL58" i="11" s="1"/>
  <c r="CP104" i="3"/>
  <c r="CP29" i="3"/>
  <c r="CR42" i="3"/>
  <c r="CQ43" i="3"/>
  <c r="CL57" i="11" l="1"/>
  <c r="CL53" i="11"/>
  <c r="CL56" i="11"/>
  <c r="CL55" i="11"/>
  <c r="CL54" i="11"/>
  <c r="CL38" i="11"/>
  <c r="CL43" i="11" s="1"/>
  <c r="CP99" i="3"/>
  <c r="CL34" i="2"/>
  <c r="CK34" i="1" s="1"/>
  <c r="F108" i="7"/>
  <c r="CK12" i="1"/>
  <c r="G108" i="7" s="1"/>
  <c r="CJ44" i="1"/>
  <c r="K107" i="7" s="1"/>
  <c r="CQ71" i="3"/>
  <c r="CQ23" i="3" s="1"/>
  <c r="E108" i="7"/>
  <c r="CK14" i="1"/>
  <c r="H108" i="7" s="1"/>
  <c r="N107" i="7"/>
  <c r="CJ66" i="1"/>
  <c r="O107" i="7" s="1"/>
  <c r="CK88" i="2"/>
  <c r="CJ77" i="1"/>
  <c r="CP75" i="1"/>
  <c r="CP86" i="1" s="1"/>
  <c r="CQ27" i="2"/>
  <c r="CL11" i="1"/>
  <c r="CL22" i="11" s="1"/>
  <c r="CL73" i="1"/>
  <c r="CL84" i="1" s="1"/>
  <c r="CM25" i="2"/>
  <c r="CM74" i="1"/>
  <c r="CM85" i="1" s="1"/>
  <c r="CN26" i="2"/>
  <c r="CK115" i="2"/>
  <c r="CJ23" i="1"/>
  <c r="CK104" i="2"/>
  <c r="CK29" i="2"/>
  <c r="CK72" i="1"/>
  <c r="CK83" i="1" s="1"/>
  <c r="CL24" i="2"/>
  <c r="CM11" i="2"/>
  <c r="CP110" i="3"/>
  <c r="CL41" i="11" l="1"/>
  <c r="CL40" i="11"/>
  <c r="CL42" i="11"/>
  <c r="CL49" i="2"/>
  <c r="CK49" i="1" s="1"/>
  <c r="CL40" i="2"/>
  <c r="CM42" i="2" s="1"/>
  <c r="CL42" i="1" s="1"/>
  <c r="C109" i="7" s="1"/>
  <c r="CO37" i="2"/>
  <c r="CN37" i="1" s="1"/>
  <c r="CR38" i="2"/>
  <c r="CR53" i="2" s="1"/>
  <c r="CM35" i="2"/>
  <c r="CL35" i="1" s="1"/>
  <c r="CN36" i="2"/>
  <c r="CN51" i="2" s="1"/>
  <c r="CR38" i="3"/>
  <c r="CQ77" i="3"/>
  <c r="CQ88" i="3" s="1"/>
  <c r="CK121" i="2"/>
  <c r="CK110" i="2"/>
  <c r="CK99" i="2"/>
  <c r="CN7" i="2"/>
  <c r="CM13" i="2"/>
  <c r="CQ119" i="2"/>
  <c r="CQ108" i="2"/>
  <c r="CP27" i="1"/>
  <c r="CL105" i="2"/>
  <c r="CK24" i="1"/>
  <c r="CL116" i="2"/>
  <c r="CK40" i="1"/>
  <c r="M108" i="7" s="1"/>
  <c r="I108" i="7"/>
  <c r="CM106" i="2"/>
  <c r="CL25" i="1"/>
  <c r="CM117" i="2"/>
  <c r="CJ115" i="1"/>
  <c r="CJ93" i="1"/>
  <c r="CJ104" i="1"/>
  <c r="CJ29" i="1"/>
  <c r="Q107" i="7"/>
  <c r="CJ88" i="1"/>
  <c r="P107" i="7" s="1"/>
  <c r="CM26" i="1"/>
  <c r="CN107" i="2"/>
  <c r="CN118" i="2"/>
  <c r="L109" i="7"/>
  <c r="CQ29" i="3"/>
  <c r="CQ104" i="3"/>
  <c r="CL43" i="2" l="1"/>
  <c r="CM36" i="1"/>
  <c r="CO52" i="2"/>
  <c r="CO74" i="2" s="1"/>
  <c r="CL55" i="2"/>
  <c r="CL66" i="2" s="1"/>
  <c r="CL71" i="2"/>
  <c r="CL77" i="2" s="1"/>
  <c r="CQ38" i="1"/>
  <c r="CM50" i="2"/>
  <c r="CL50" i="1" s="1"/>
  <c r="CL61" i="1" s="1"/>
  <c r="CR9" i="3"/>
  <c r="CR11" i="3" s="1"/>
  <c r="CR13" i="3" s="1"/>
  <c r="CR15" i="3" s="1"/>
  <c r="CR34" i="3" s="1"/>
  <c r="CR53" i="3"/>
  <c r="CR75" i="3" s="1"/>
  <c r="CR27" i="3" s="1"/>
  <c r="CR108" i="3" s="1"/>
  <c r="CM15" i="2"/>
  <c r="CM34" i="2" s="1"/>
  <c r="CL13" i="1"/>
  <c r="CQ99" i="3"/>
  <c r="CK43" i="1"/>
  <c r="CK44" i="1" s="1"/>
  <c r="K108" i="7" s="1"/>
  <c r="CK55" i="1"/>
  <c r="CK60" i="1"/>
  <c r="CP119" i="1"/>
  <c r="CP108" i="1"/>
  <c r="CP97" i="1"/>
  <c r="CM51" i="1"/>
  <c r="CN73" i="2"/>
  <c r="CM7" i="1"/>
  <c r="CN9" i="2"/>
  <c r="CM9" i="1" s="1"/>
  <c r="CM44" i="11" s="1"/>
  <c r="CN10" i="2"/>
  <c r="CM10" i="1" s="1"/>
  <c r="CM58" i="11" s="1"/>
  <c r="CJ121" i="1"/>
  <c r="U107" i="7" s="1"/>
  <c r="S107" i="7"/>
  <c r="CJ99" i="1"/>
  <c r="R107" i="7" s="1"/>
  <c r="CJ110" i="1"/>
  <c r="T107" i="7" s="1"/>
  <c r="CR75" i="2"/>
  <c r="CM96" i="1"/>
  <c r="CM107" i="1"/>
  <c r="CM118" i="1"/>
  <c r="CL106" i="1"/>
  <c r="CL117" i="1"/>
  <c r="CL95" i="1"/>
  <c r="CK105" i="1"/>
  <c r="CK94" i="1"/>
  <c r="CK116" i="1"/>
  <c r="CQ110" i="3"/>
  <c r="CM62" i="1" l="1"/>
  <c r="CM55" i="11"/>
  <c r="CM53" i="11"/>
  <c r="CM57" i="11"/>
  <c r="CM54" i="11"/>
  <c r="CM56" i="11"/>
  <c r="CK71" i="1"/>
  <c r="CK82" i="1" s="1"/>
  <c r="CN52" i="1"/>
  <c r="CN63" i="1" s="1"/>
  <c r="CL23" i="2"/>
  <c r="CL29" i="2" s="1"/>
  <c r="CM72" i="2"/>
  <c r="CM24" i="2" s="1"/>
  <c r="CS7" i="3"/>
  <c r="CS10" i="3" s="1"/>
  <c r="CL15" i="1"/>
  <c r="CQ53" i="1"/>
  <c r="CQ64" i="1" s="1"/>
  <c r="F109" i="7"/>
  <c r="CL12" i="1"/>
  <c r="G109" i="7" s="1"/>
  <c r="J108" i="7"/>
  <c r="CO26" i="2"/>
  <c r="CN74" i="1"/>
  <c r="CM11" i="1"/>
  <c r="CM22" i="11" s="1"/>
  <c r="CO36" i="2"/>
  <c r="CP37" i="2"/>
  <c r="CM40" i="2"/>
  <c r="CN42" i="2" s="1"/>
  <c r="CM42" i="1" s="1"/>
  <c r="C110" i="7" s="1"/>
  <c r="CS38" i="3"/>
  <c r="CS38" i="2"/>
  <c r="CM49" i="2"/>
  <c r="CN35" i="2"/>
  <c r="CL34" i="1"/>
  <c r="CR27" i="2"/>
  <c r="CQ75" i="1"/>
  <c r="CN11" i="2"/>
  <c r="CN25" i="2"/>
  <c r="CM73" i="1"/>
  <c r="CM84" i="1" s="1"/>
  <c r="CL88" i="2"/>
  <c r="CK77" i="1"/>
  <c r="CR49" i="3"/>
  <c r="CR40" i="3"/>
  <c r="CT36" i="3"/>
  <c r="CT51" i="3" s="1"/>
  <c r="CT73" i="3" s="1"/>
  <c r="CT25" i="3" s="1"/>
  <c r="CT106" i="3" s="1"/>
  <c r="CS35" i="3"/>
  <c r="CS50" i="3" s="1"/>
  <c r="CS72" i="3" s="1"/>
  <c r="CS24" i="3" s="1"/>
  <c r="CS105" i="3" s="1"/>
  <c r="N108" i="7"/>
  <c r="CK66" i="1"/>
  <c r="O108" i="7" s="1"/>
  <c r="CL14" i="1" l="1"/>
  <c r="H109" i="7" s="1"/>
  <c r="CM38" i="11"/>
  <c r="CL104" i="2"/>
  <c r="CK23" i="1"/>
  <c r="CK93" i="1" s="1"/>
  <c r="CN85" i="1"/>
  <c r="CQ86" i="1"/>
  <c r="CL115" i="2"/>
  <c r="CL72" i="1"/>
  <c r="CL83" i="1" s="1"/>
  <c r="E109" i="7"/>
  <c r="CM43" i="2"/>
  <c r="CM25" i="1"/>
  <c r="CN117" i="2"/>
  <c r="CN106" i="2"/>
  <c r="CL121" i="2"/>
  <c r="CL110" i="2"/>
  <c r="CL99" i="2"/>
  <c r="CS53" i="2"/>
  <c r="CR38" i="1"/>
  <c r="CO51" i="2"/>
  <c r="CN36" i="1"/>
  <c r="CS42" i="3"/>
  <c r="CR43" i="3"/>
  <c r="CN13" i="2"/>
  <c r="CO7" i="2"/>
  <c r="CL40" i="1"/>
  <c r="M109" i="7" s="1"/>
  <c r="I109" i="7"/>
  <c r="CS9" i="3"/>
  <c r="CS11" i="3" s="1"/>
  <c r="CS53" i="3"/>
  <c r="CS75" i="3" s="1"/>
  <c r="CS27" i="3" s="1"/>
  <c r="CS108" i="3" s="1"/>
  <c r="L110" i="7"/>
  <c r="CM116" i="2"/>
  <c r="CL24" i="1"/>
  <c r="CM105" i="2"/>
  <c r="CR55" i="3"/>
  <c r="CR66" i="3" s="1"/>
  <c r="CR71" i="3"/>
  <c r="CN50" i="2"/>
  <c r="CM35" i="1"/>
  <c r="CK88" i="1"/>
  <c r="P108" i="7" s="1"/>
  <c r="Q108" i="7"/>
  <c r="CR108" i="2"/>
  <c r="CQ27" i="1"/>
  <c r="CR119" i="2"/>
  <c r="CL49" i="1"/>
  <c r="CM71" i="2"/>
  <c r="CM55" i="2"/>
  <c r="CM66" i="2" s="1"/>
  <c r="CO37" i="1"/>
  <c r="CP52" i="2"/>
  <c r="CN26" i="1"/>
  <c r="CO118" i="2"/>
  <c r="CO107" i="2"/>
  <c r="CM42" i="11" l="1"/>
  <c r="CM43" i="11"/>
  <c r="CM41" i="11"/>
  <c r="CM40" i="11"/>
  <c r="CK104" i="1"/>
  <c r="CK115" i="1"/>
  <c r="CK29" i="1"/>
  <c r="CK121" i="1" s="1"/>
  <c r="U108" i="7" s="1"/>
  <c r="CN15" i="2"/>
  <c r="CM15" i="1" s="1"/>
  <c r="CN38" i="11" s="1"/>
  <c r="CM13" i="1"/>
  <c r="CN51" i="1"/>
  <c r="CN62" i="1" s="1"/>
  <c r="CO73" i="2"/>
  <c r="CM106" i="1"/>
  <c r="CM95" i="1"/>
  <c r="CM117" i="1"/>
  <c r="CQ119" i="1"/>
  <c r="CQ108" i="1"/>
  <c r="CQ97" i="1"/>
  <c r="CL43" i="1"/>
  <c r="CN118" i="1"/>
  <c r="CN96" i="1"/>
  <c r="CN107" i="1"/>
  <c r="CM23" i="2"/>
  <c r="CL71" i="1"/>
  <c r="CL82" i="1" s="1"/>
  <c r="CM77" i="2"/>
  <c r="CN72" i="2"/>
  <c r="CM50" i="1"/>
  <c r="CM61" i="1" s="1"/>
  <c r="CL94" i="1"/>
  <c r="CL116" i="1"/>
  <c r="CL105" i="1"/>
  <c r="CR53" i="1"/>
  <c r="CR64" i="1" s="1"/>
  <c r="CS75" i="2"/>
  <c r="CP74" i="2"/>
  <c r="CO52" i="1"/>
  <c r="CO63" i="1" s="1"/>
  <c r="CL55" i="1"/>
  <c r="CL60" i="1"/>
  <c r="CR77" i="3"/>
  <c r="CR88" i="3" s="1"/>
  <c r="CR23" i="3"/>
  <c r="CS13" i="3"/>
  <c r="CS15" i="3" s="1"/>
  <c r="CS34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99" i="1"/>
  <c r="R108" i="7" s="1"/>
  <c r="S108" i="7"/>
  <c r="CK110" i="1"/>
  <c r="T108" i="7" s="1"/>
  <c r="CN34" i="2"/>
  <c r="CO35" i="2" s="1"/>
  <c r="F110" i="7"/>
  <c r="CM12" i="1"/>
  <c r="G110" i="7" s="1"/>
  <c r="CO74" i="1"/>
  <c r="CO85" i="1" s="1"/>
  <c r="CP26" i="2"/>
  <c r="CL77" i="1"/>
  <c r="CM88" i="2"/>
  <c r="CO11" i="2"/>
  <c r="CT10" i="3"/>
  <c r="CS27" i="2"/>
  <c r="CR75" i="1"/>
  <c r="CR86" i="1" s="1"/>
  <c r="CN73" i="1"/>
  <c r="CN84" i="1" s="1"/>
  <c r="CO25" i="2"/>
  <c r="CS49" i="3"/>
  <c r="CT35" i="3"/>
  <c r="CT50" i="3" s="1"/>
  <c r="CT72" i="3" s="1"/>
  <c r="CT24" i="3" s="1"/>
  <c r="CT105" i="3" s="1"/>
  <c r="CS40" i="3"/>
  <c r="CT42" i="3" s="1"/>
  <c r="N109" i="7"/>
  <c r="CL66" i="1"/>
  <c r="O109" i="7" s="1"/>
  <c r="CM115" i="2"/>
  <c r="CL23" i="1"/>
  <c r="CM104" i="2"/>
  <c r="CM29" i="2"/>
  <c r="CL44" i="1"/>
  <c r="K109" i="7" s="1"/>
  <c r="J109" i="7"/>
  <c r="CN11" i="1"/>
  <c r="CN22" i="11" s="1"/>
  <c r="CR29" i="3"/>
  <c r="CR104" i="3"/>
  <c r="CN24" i="2"/>
  <c r="CM72" i="1"/>
  <c r="CM83" i="1" s="1"/>
  <c r="CM14" i="1"/>
  <c r="H110" i="7" s="1"/>
  <c r="E110" i="7"/>
  <c r="CP36" i="2" l="1"/>
  <c r="CP51" i="2" s="1"/>
  <c r="CT38" i="2"/>
  <c r="CT53" i="2" s="1"/>
  <c r="CN40" i="2"/>
  <c r="CO42" i="2" s="1"/>
  <c r="CN42" i="1" s="1"/>
  <c r="C111" i="7" s="1"/>
  <c r="CT38" i="3"/>
  <c r="CM34" i="1"/>
  <c r="I110" i="7" s="1"/>
  <c r="CN49" i="2"/>
  <c r="CN55" i="2" s="1"/>
  <c r="CQ37" i="2"/>
  <c r="CP37" i="1" s="1"/>
  <c r="L111" i="7"/>
  <c r="CS55" i="3"/>
  <c r="CS66" i="3" s="1"/>
  <c r="CS71" i="3"/>
  <c r="CN105" i="2"/>
  <c r="CN116" i="2"/>
  <c r="CM24" i="1"/>
  <c r="CL115" i="1"/>
  <c r="CL104" i="1"/>
  <c r="CL29" i="1"/>
  <c r="CL93" i="1"/>
  <c r="CS43" i="3"/>
  <c r="CO106" i="2"/>
  <c r="CN25" i="1"/>
  <c r="CO117" i="2"/>
  <c r="CO50" i="2"/>
  <c r="CN35" i="1"/>
  <c r="CL88" i="1"/>
  <c r="P109" i="7" s="1"/>
  <c r="Q109" i="7"/>
  <c r="CR99" i="3"/>
  <c r="CR110" i="3"/>
  <c r="CM110" i="2"/>
  <c r="CM99" i="2"/>
  <c r="CM121" i="2"/>
  <c r="CO13" i="2"/>
  <c r="CP7" i="2"/>
  <c r="CO26" i="1"/>
  <c r="CP118" i="2"/>
  <c r="CP107" i="2"/>
  <c r="CS108" i="2"/>
  <c r="CR27" i="1"/>
  <c r="CS119" i="2"/>
  <c r="CM49" i="1" l="1"/>
  <c r="CM55" i="1" s="1"/>
  <c r="CN71" i="2"/>
  <c r="CM71" i="1" s="1"/>
  <c r="CS38" i="1"/>
  <c r="CO36" i="1"/>
  <c r="CT9" i="3"/>
  <c r="CT11" i="3" s="1"/>
  <c r="CT13" i="3" s="1"/>
  <c r="CT15" i="3" s="1"/>
  <c r="CT34" i="3" s="1"/>
  <c r="CT40" i="3" s="1"/>
  <c r="CT43" i="3" s="1"/>
  <c r="CT53" i="3"/>
  <c r="CT75" i="3" s="1"/>
  <c r="CT27" i="3" s="1"/>
  <c r="CT108" i="3" s="1"/>
  <c r="CQ52" i="2"/>
  <c r="CQ74" i="2" s="1"/>
  <c r="CM40" i="1"/>
  <c r="CM43" i="1" s="1"/>
  <c r="J110" i="7" s="1"/>
  <c r="CN66" i="2"/>
  <c r="CN43" i="2"/>
  <c r="CO15" i="2"/>
  <c r="CN15" i="1" s="1"/>
  <c r="CO38" i="11" s="1"/>
  <c r="CN13" i="1"/>
  <c r="CM60" i="1"/>
  <c r="CR108" i="1"/>
  <c r="CR97" i="1"/>
  <c r="CR119" i="1"/>
  <c r="CO118" i="1"/>
  <c r="CO107" i="1"/>
  <c r="CO96" i="1"/>
  <c r="CO51" i="1"/>
  <c r="CP73" i="2"/>
  <c r="CO72" i="2"/>
  <c r="CN50" i="1"/>
  <c r="CN61" i="1" s="1"/>
  <c r="CS77" i="3"/>
  <c r="CS88" i="3" s="1"/>
  <c r="CS23" i="3"/>
  <c r="CM105" i="1"/>
  <c r="CM94" i="1"/>
  <c r="CM116" i="1"/>
  <c r="CP9" i="2"/>
  <c r="CO9" i="1" s="1"/>
  <c r="CO44" i="11" s="1"/>
  <c r="CO7" i="1"/>
  <c r="CP10" i="2"/>
  <c r="CO10" i="1" s="1"/>
  <c r="CO58" i="11" s="1"/>
  <c r="CN117" i="1"/>
  <c r="CN95" i="1"/>
  <c r="CN106" i="1"/>
  <c r="CL121" i="1"/>
  <c r="U109" i="7" s="1"/>
  <c r="CL110" i="1"/>
  <c r="T109" i="7" s="1"/>
  <c r="S109" i="7"/>
  <c r="CL99" i="1"/>
  <c r="R109" i="7" s="1"/>
  <c r="CT75" i="2"/>
  <c r="CO55" i="11" l="1"/>
  <c r="CO54" i="11"/>
  <c r="CO57" i="11"/>
  <c r="CO53" i="11"/>
  <c r="CO56" i="11"/>
  <c r="CO41" i="11"/>
  <c r="CO43" i="11"/>
  <c r="CO42" i="11"/>
  <c r="CO40" i="11"/>
  <c r="CN23" i="2"/>
  <c r="CN115" i="2" s="1"/>
  <c r="CM82" i="1"/>
  <c r="CN77" i="2"/>
  <c r="CM77" i="1" s="1"/>
  <c r="CS53" i="1"/>
  <c r="CS64" i="1" s="1"/>
  <c r="CP52" i="1"/>
  <c r="CP63" i="1" s="1"/>
  <c r="CO62" i="1"/>
  <c r="CT49" i="3"/>
  <c r="CT71" i="3" s="1"/>
  <c r="CM44" i="1"/>
  <c r="K110" i="7" s="1"/>
  <c r="M110" i="7"/>
  <c r="CO34" i="2"/>
  <c r="CQ36" i="2" s="1"/>
  <c r="F111" i="7"/>
  <c r="CN12" i="1"/>
  <c r="G111" i="7" s="1"/>
  <c r="CO11" i="1"/>
  <c r="CO22" i="11" s="1"/>
  <c r="CP74" i="1"/>
  <c r="CQ26" i="2"/>
  <c r="CP11" i="2"/>
  <c r="CP25" i="2"/>
  <c r="CO73" i="1"/>
  <c r="CO84" i="1" s="1"/>
  <c r="CT27" i="2"/>
  <c r="CS75" i="1"/>
  <c r="CN72" i="1"/>
  <c r="CN83" i="1" s="1"/>
  <c r="CO24" i="2"/>
  <c r="CS29" i="3"/>
  <c r="CS104" i="3"/>
  <c r="CN14" i="1"/>
  <c r="H111" i="7" s="1"/>
  <c r="E111" i="7"/>
  <c r="CM66" i="1"/>
  <c r="O110" i="7" s="1"/>
  <c r="N110" i="7"/>
  <c r="CN29" i="2" l="1"/>
  <c r="CN121" i="2" s="1"/>
  <c r="CS86" i="1"/>
  <c r="CN104" i="2"/>
  <c r="CN88" i="2"/>
  <c r="CM23" i="1"/>
  <c r="CM29" i="1" s="1"/>
  <c r="CT55" i="3"/>
  <c r="CT66" i="3" s="1"/>
  <c r="CP85" i="1"/>
  <c r="CO49" i="2"/>
  <c r="CN49" i="1" s="1"/>
  <c r="CO40" i="2"/>
  <c r="CO43" i="2" s="1"/>
  <c r="CR37" i="2"/>
  <c r="CR52" i="2" s="1"/>
  <c r="CP35" i="2"/>
  <c r="CP50" i="2" s="1"/>
  <c r="CN34" i="1"/>
  <c r="I111" i="7" s="1"/>
  <c r="L112" i="7"/>
  <c r="CT77" i="3"/>
  <c r="CT23" i="3"/>
  <c r="Q110" i="7"/>
  <c r="CM88" i="1"/>
  <c r="P110" i="7" s="1"/>
  <c r="CP13" i="2"/>
  <c r="CQ7" i="2"/>
  <c r="CQ51" i="2"/>
  <c r="CP36" i="1"/>
  <c r="CT108" i="2"/>
  <c r="CS27" i="1"/>
  <c r="CT119" i="2"/>
  <c r="CO105" i="2"/>
  <c r="CO116" i="2"/>
  <c r="CN24" i="1"/>
  <c r="CS99" i="3"/>
  <c r="CS110" i="3"/>
  <c r="CO25" i="1"/>
  <c r="CP117" i="2"/>
  <c r="CP106" i="2"/>
  <c r="CP26" i="1"/>
  <c r="CQ107" i="2"/>
  <c r="CQ118" i="2"/>
  <c r="CN99" i="2" l="1"/>
  <c r="CN110" i="2"/>
  <c r="CT88" i="3"/>
  <c r="CM115" i="1"/>
  <c r="CM93" i="1"/>
  <c r="CM104" i="1"/>
  <c r="CO71" i="2"/>
  <c r="CO77" i="2" s="1"/>
  <c r="CQ37" i="1"/>
  <c r="CO55" i="2"/>
  <c r="CO66" i="2" s="1"/>
  <c r="CN40" i="1"/>
  <c r="M111" i="7" s="1"/>
  <c r="CO35" i="1"/>
  <c r="CP42" i="2"/>
  <c r="CO42" i="1" s="1"/>
  <c r="C112" i="7" s="1"/>
  <c r="CP15" i="2"/>
  <c r="CP34" i="2" s="1"/>
  <c r="CO13" i="1"/>
  <c r="CN94" i="1"/>
  <c r="CN116" i="1"/>
  <c r="CN105" i="1"/>
  <c r="CQ52" i="1"/>
  <c r="CR74" i="2"/>
  <c r="CM99" i="1"/>
  <c r="R110" i="7" s="1"/>
  <c r="S110" i="7"/>
  <c r="CM110" i="1"/>
  <c r="T110" i="7" s="1"/>
  <c r="CM121" i="1"/>
  <c r="U110" i="7" s="1"/>
  <c r="CP118" i="1"/>
  <c r="CP96" i="1"/>
  <c r="CP107" i="1"/>
  <c r="CO50" i="1"/>
  <c r="CP72" i="2"/>
  <c r="CP51" i="1"/>
  <c r="CP62" i="1" s="1"/>
  <c r="CQ73" i="2"/>
  <c r="CN55" i="1"/>
  <c r="CN60" i="1"/>
  <c r="CO106" i="1"/>
  <c r="CO117" i="1"/>
  <c r="CO95" i="1"/>
  <c r="CS97" i="1"/>
  <c r="CS108" i="1"/>
  <c r="CS119" i="1"/>
  <c r="J32" i="9"/>
  <c r="CQ9" i="2"/>
  <c r="CP9" i="1" s="1"/>
  <c r="CP44" i="11" s="1"/>
  <c r="CQ10" i="2"/>
  <c r="CP10" i="1" s="1"/>
  <c r="CP58" i="11" s="1"/>
  <c r="CP7" i="1"/>
  <c r="CT29" i="3"/>
  <c r="CT104" i="3"/>
  <c r="CP54" i="11" l="1"/>
  <c r="CP57" i="11"/>
  <c r="CP53" i="11"/>
  <c r="CP56" i="11"/>
  <c r="CP55" i="11"/>
  <c r="CO23" i="2"/>
  <c r="CO115" i="2" s="1"/>
  <c r="CN71" i="1"/>
  <c r="CN82" i="1" s="1"/>
  <c r="CQ63" i="1"/>
  <c r="CN43" i="1"/>
  <c r="CN44" i="1" s="1"/>
  <c r="K111" i="7" s="1"/>
  <c r="CO61" i="1"/>
  <c r="CO15" i="1"/>
  <c r="F112" i="7"/>
  <c r="CO12" i="1"/>
  <c r="G112" i="7" s="1"/>
  <c r="CP11" i="1"/>
  <c r="CP73" i="1"/>
  <c r="CP84" i="1" s="1"/>
  <c r="CQ25" i="2"/>
  <c r="J111" i="7"/>
  <c r="CP49" i="2"/>
  <c r="CR36" i="2"/>
  <c r="CO34" i="1"/>
  <c r="CP40" i="2"/>
  <c r="CQ42" i="2" s="1"/>
  <c r="CP42" i="1" s="1"/>
  <c r="C113" i="7" s="1"/>
  <c r="CQ35" i="2"/>
  <c r="CS37" i="2"/>
  <c r="CT99" i="3"/>
  <c r="CT110" i="3"/>
  <c r="CP24" i="2"/>
  <c r="CO72" i="1"/>
  <c r="CO83" i="1" s="1"/>
  <c r="CR26" i="2"/>
  <c r="CQ74" i="1"/>
  <c r="CQ85" i="1" s="1"/>
  <c r="CN77" i="1"/>
  <c r="CO88" i="2"/>
  <c r="CQ11" i="2"/>
  <c r="CN66" i="1"/>
  <c r="O111" i="7" s="1"/>
  <c r="N111" i="7"/>
  <c r="CO14" i="1" l="1"/>
  <c r="H112" i="7" s="1"/>
  <c r="CP38" i="11"/>
  <c r="L113" i="7"/>
  <c r="CP22" i="11"/>
  <c r="CO29" i="2"/>
  <c r="CO121" i="2" s="1"/>
  <c r="CN23" i="1"/>
  <c r="CN29" i="1" s="1"/>
  <c r="CO104" i="2"/>
  <c r="E112" i="7"/>
  <c r="CP43" i="2"/>
  <c r="CR7" i="2"/>
  <c r="CQ13" i="2"/>
  <c r="CR107" i="2"/>
  <c r="CQ26" i="1"/>
  <c r="CR118" i="2"/>
  <c r="CS52" i="2"/>
  <c r="CR37" i="1"/>
  <c r="CQ36" i="1"/>
  <c r="CR51" i="2"/>
  <c r="CP35" i="1"/>
  <c r="CQ50" i="2"/>
  <c r="CP55" i="2"/>
  <c r="CP66" i="2" s="1"/>
  <c r="CP71" i="2"/>
  <c r="CO49" i="1"/>
  <c r="CN88" i="1"/>
  <c r="P111" i="7" s="1"/>
  <c r="Q111" i="7"/>
  <c r="CP116" i="2"/>
  <c r="CO24" i="1"/>
  <c r="CP105" i="2"/>
  <c r="CP25" i="1"/>
  <c r="CQ117" i="2"/>
  <c r="CQ106" i="2"/>
  <c r="I112" i="7"/>
  <c r="CO40" i="1"/>
  <c r="M112" i="7" s="1"/>
  <c r="CP43" i="11" l="1"/>
  <c r="CP41" i="11"/>
  <c r="CP40" i="11"/>
  <c r="CP42" i="11"/>
  <c r="CO99" i="2"/>
  <c r="CN93" i="1"/>
  <c r="CO110" i="2"/>
  <c r="CN115" i="1"/>
  <c r="CN104" i="1"/>
  <c r="CQ15" i="2"/>
  <c r="CP15" i="1" s="1"/>
  <c r="CQ38" i="11" s="1"/>
  <c r="CP13" i="1"/>
  <c r="CP77" i="2"/>
  <c r="CO71" i="1"/>
  <c r="CO82" i="1" s="1"/>
  <c r="CP23" i="2"/>
  <c r="CR73" i="2"/>
  <c r="CQ51" i="1"/>
  <c r="CQ62" i="1" s="1"/>
  <c r="CO43" i="1"/>
  <c r="CQ107" i="1"/>
  <c r="CQ96" i="1"/>
  <c r="CQ118" i="1"/>
  <c r="CP106" i="1"/>
  <c r="CP117" i="1"/>
  <c r="CP95" i="1"/>
  <c r="CQ72" i="2"/>
  <c r="CP50" i="1"/>
  <c r="CP61" i="1" s="1"/>
  <c r="CO116" i="1"/>
  <c r="CO94" i="1"/>
  <c r="CO105" i="1"/>
  <c r="CO60" i="1"/>
  <c r="CO55" i="1"/>
  <c r="CR52" i="1"/>
  <c r="CR63" i="1" s="1"/>
  <c r="CS74" i="2"/>
  <c r="S111" i="7"/>
  <c r="CN110" i="1"/>
  <c r="T111" i="7" s="1"/>
  <c r="CN121" i="1"/>
  <c r="U111" i="7" s="1"/>
  <c r="CN99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4" i="2"/>
  <c r="CR35" i="2" s="1"/>
  <c r="F113" i="7"/>
  <c r="CP12" i="1"/>
  <c r="G113" i="7" s="1"/>
  <c r="CQ11" i="1"/>
  <c r="CQ22" i="11" s="1"/>
  <c r="CR11" i="2"/>
  <c r="N112" i="7"/>
  <c r="CO66" i="1"/>
  <c r="O112" i="7" s="1"/>
  <c r="CR25" i="2"/>
  <c r="CQ73" i="1"/>
  <c r="CQ84" i="1" s="1"/>
  <c r="CO44" i="1"/>
  <c r="K112" i="7" s="1"/>
  <c r="J112" i="7"/>
  <c r="CO23" i="1"/>
  <c r="CP29" i="2"/>
  <c r="CP115" i="2"/>
  <c r="CP104" i="2"/>
  <c r="E113" i="7"/>
  <c r="CP14" i="1"/>
  <c r="H113" i="7" s="1"/>
  <c r="CS26" i="2"/>
  <c r="CR74" i="1"/>
  <c r="CR85" i="1" s="1"/>
  <c r="CQ24" i="2"/>
  <c r="CP72" i="1"/>
  <c r="CP83" i="1" s="1"/>
  <c r="CO77" i="1"/>
  <c r="CP88" i="2"/>
  <c r="CT37" i="2" l="1"/>
  <c r="CT52" i="2" s="1"/>
  <c r="CS36" i="2"/>
  <c r="CR36" i="1" s="1"/>
  <c r="CQ40" i="2"/>
  <c r="CQ43" i="2" s="1"/>
  <c r="CQ49" i="2"/>
  <c r="CQ71" i="2" s="1"/>
  <c r="CP34" i="1"/>
  <c r="I113" i="7" s="1"/>
  <c r="L114" i="7"/>
  <c r="CQ105" i="2"/>
  <c r="CP24" i="1"/>
  <c r="CQ116" i="2"/>
  <c r="CR106" i="2"/>
  <c r="CQ25" i="1"/>
  <c r="CR117" i="2"/>
  <c r="CR50" i="2"/>
  <c r="CQ35" i="1"/>
  <c r="CR13" i="2"/>
  <c r="CS7" i="2"/>
  <c r="Q112" i="7"/>
  <c r="CO88" i="1"/>
  <c r="P112" i="7" s="1"/>
  <c r="CS107" i="2"/>
  <c r="CS118" i="2"/>
  <c r="CR26" i="1"/>
  <c r="CP110" i="2"/>
  <c r="CP99" i="2"/>
  <c r="CP121" i="2"/>
  <c r="CO115" i="1"/>
  <c r="CO93" i="1"/>
  <c r="CO29" i="1"/>
  <c r="CO104" i="1"/>
  <c r="CS37" i="1" l="1"/>
  <c r="CS51" i="2"/>
  <c r="CR51" i="1" s="1"/>
  <c r="CR62" i="1" s="1"/>
  <c r="CP49" i="1"/>
  <c r="CP55" i="1" s="1"/>
  <c r="CR42" i="2"/>
  <c r="CQ42" i="1" s="1"/>
  <c r="C114" i="7" s="1"/>
  <c r="CP40" i="1"/>
  <c r="M113" i="7" s="1"/>
  <c r="CQ55" i="2"/>
  <c r="CQ66" i="2" s="1"/>
  <c r="CR15" i="2"/>
  <c r="CR34" i="2" s="1"/>
  <c r="CQ13" i="1"/>
  <c r="CR107" i="1"/>
  <c r="CR118" i="1"/>
  <c r="CR96" i="1"/>
  <c r="CT74" i="2"/>
  <c r="CS52" i="1"/>
  <c r="CS9" i="2"/>
  <c r="CR9" i="1" s="1"/>
  <c r="CR44" i="11" s="1"/>
  <c r="CR7" i="1"/>
  <c r="CS10" i="2"/>
  <c r="CR10" i="1" s="1"/>
  <c r="CR58" i="11" s="1"/>
  <c r="CO110" i="1"/>
  <c r="T112" i="7" s="1"/>
  <c r="CO99" i="1"/>
  <c r="R112" i="7" s="1"/>
  <c r="CO121" i="1"/>
  <c r="U112" i="7" s="1"/>
  <c r="S112" i="7"/>
  <c r="CR72" i="2"/>
  <c r="CQ50" i="1"/>
  <c r="CQ61" i="1" s="1"/>
  <c r="CP94" i="1"/>
  <c r="CP105" i="1"/>
  <c r="CP116" i="1"/>
  <c r="CP71" i="1"/>
  <c r="CQ77" i="2"/>
  <c r="CQ23" i="2"/>
  <c r="CQ117" i="1"/>
  <c r="CQ95" i="1"/>
  <c r="CQ106" i="1"/>
  <c r="CS73" i="2" l="1"/>
  <c r="CS25" i="2" s="1"/>
  <c r="CS63" i="1"/>
  <c r="CR57" i="11"/>
  <c r="CR56" i="11"/>
  <c r="CR53" i="11"/>
  <c r="CR54" i="11"/>
  <c r="CR55" i="11"/>
  <c r="CP60" i="1"/>
  <c r="CP82" i="1"/>
  <c r="CP43" i="1"/>
  <c r="J113" i="7" s="1"/>
  <c r="CQ15" i="1"/>
  <c r="F114" i="7"/>
  <c r="CQ12" i="1"/>
  <c r="G114" i="7" s="1"/>
  <c r="CS11" i="2"/>
  <c r="CS13" i="2" s="1"/>
  <c r="CQ88" i="2"/>
  <c r="CP77" i="1"/>
  <c r="CQ34" i="1"/>
  <c r="CT36" i="2"/>
  <c r="CS35" i="2"/>
  <c r="CR49" i="2"/>
  <c r="CR40" i="2"/>
  <c r="CS42" i="2" s="1"/>
  <c r="CR42" i="1" s="1"/>
  <c r="C115" i="7" s="1"/>
  <c r="CT26" i="2"/>
  <c r="CS74" i="1"/>
  <c r="CS85" i="1" s="1"/>
  <c r="CP66" i="1"/>
  <c r="O113" i="7" s="1"/>
  <c r="N113" i="7"/>
  <c r="CQ72" i="1"/>
  <c r="CQ83" i="1" s="1"/>
  <c r="CR24" i="2"/>
  <c r="CR11" i="1"/>
  <c r="CR22" i="11" s="1"/>
  <c r="CQ104" i="2"/>
  <c r="CP23" i="1"/>
  <c r="CQ115" i="2"/>
  <c r="CQ29" i="2"/>
  <c r="CR73" i="1" l="1"/>
  <c r="CR84" i="1" s="1"/>
  <c r="CQ14" i="1"/>
  <c r="H114" i="7" s="1"/>
  <c r="CR38" i="11"/>
  <c r="CP44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05" i="2"/>
  <c r="CQ24" i="1"/>
  <c r="CR116" i="2"/>
  <c r="CR43" i="2"/>
  <c r="CT51" i="2"/>
  <c r="CS36" i="1"/>
  <c r="CP93" i="1"/>
  <c r="CP29" i="1"/>
  <c r="CP104" i="1"/>
  <c r="CP115" i="1"/>
  <c r="CS117" i="2"/>
  <c r="CS106" i="2"/>
  <c r="CR25" i="1"/>
  <c r="I114" i="7"/>
  <c r="CQ40" i="1"/>
  <c r="M114" i="7" s="1"/>
  <c r="CQ49" i="1"/>
  <c r="CR55" i="2"/>
  <c r="CR66" i="2" s="1"/>
  <c r="CR71" i="2"/>
  <c r="Q113" i="7"/>
  <c r="CP88" i="1"/>
  <c r="P113" i="7" s="1"/>
  <c r="CQ99" i="2"/>
  <c r="CQ121" i="2"/>
  <c r="CQ110" i="2"/>
  <c r="L115" i="7"/>
  <c r="CT118" i="2"/>
  <c r="CT107" i="2"/>
  <c r="CS26" i="1"/>
  <c r="CR35" i="1"/>
  <c r="CS50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4" i="2"/>
  <c r="CR34" i="1" s="1"/>
  <c r="CT9" i="2"/>
  <c r="CS9" i="1" s="1"/>
  <c r="CS44" i="11" s="1"/>
  <c r="CS43" i="11" s="1"/>
  <c r="CS7" i="1"/>
  <c r="CR50" i="1"/>
  <c r="CR61" i="1" s="1"/>
  <c r="CS72" i="2"/>
  <c r="CQ94" i="1"/>
  <c r="CQ105" i="1"/>
  <c r="CQ116" i="1"/>
  <c r="CS96" i="1"/>
  <c r="CS107" i="1"/>
  <c r="CS118" i="1"/>
  <c r="J31" i="9"/>
  <c r="CQ60" i="1"/>
  <c r="CQ55" i="1"/>
  <c r="CR117" i="1"/>
  <c r="CR106" i="1"/>
  <c r="CR95" i="1"/>
  <c r="CS51" i="1"/>
  <c r="CS62" i="1" s="1"/>
  <c r="CT73" i="2"/>
  <c r="CQ43" i="1"/>
  <c r="CP110" i="1"/>
  <c r="T113" i="7" s="1"/>
  <c r="CP121" i="1"/>
  <c r="U113" i="7" s="1"/>
  <c r="S113" i="7"/>
  <c r="CP99" i="1"/>
  <c r="R113" i="7" s="1"/>
  <c r="CT35" i="2"/>
  <c r="CR23" i="2"/>
  <c r="CQ71" i="1"/>
  <c r="CQ82" i="1" s="1"/>
  <c r="CR77" i="2"/>
  <c r="CR14" i="1"/>
  <c r="H115" i="7" s="1"/>
  <c r="E115" i="7"/>
  <c r="CS40" i="11" l="1"/>
  <c r="CS41" i="11"/>
  <c r="CS42" i="11"/>
  <c r="CS49" i="2"/>
  <c r="CR49" i="1" s="1"/>
  <c r="CS40" i="2"/>
  <c r="CT42" i="2" s="1"/>
  <c r="CS42" i="1" s="1"/>
  <c r="C116" i="7" s="1"/>
  <c r="C117" i="7" s="1"/>
  <c r="C10" i="7" s="1"/>
  <c r="CT11" i="2"/>
  <c r="CT13" i="2" s="1"/>
  <c r="CT15" i="2" s="1"/>
  <c r="CS11" i="1"/>
  <c r="CS22" i="11" s="1"/>
  <c r="CS73" i="1"/>
  <c r="CS84" i="1" s="1"/>
  <c r="CT25" i="2"/>
  <c r="CR88" i="2"/>
  <c r="CQ77" i="1"/>
  <c r="I115" i="7"/>
  <c r="CR40" i="1"/>
  <c r="M115" i="7" s="1"/>
  <c r="N114" i="7"/>
  <c r="CQ66" i="1"/>
  <c r="O114" i="7" s="1"/>
  <c r="CT50" i="2"/>
  <c r="CS35" i="1"/>
  <c r="CR115" i="2"/>
  <c r="CR104" i="2"/>
  <c r="CR29" i="2"/>
  <c r="CQ23" i="1"/>
  <c r="J114" i="7"/>
  <c r="CQ44" i="1"/>
  <c r="K114" i="7" s="1"/>
  <c r="CR72" i="1"/>
  <c r="CR83" i="1" s="1"/>
  <c r="CS24" i="2"/>
  <c r="CS71" i="2" l="1"/>
  <c r="CR71" i="1" s="1"/>
  <c r="CR82" i="1" s="1"/>
  <c r="CS55" i="2"/>
  <c r="CS66" i="2" s="1"/>
  <c r="CS43" i="2"/>
  <c r="CT34" i="2"/>
  <c r="CT40" i="2" s="1"/>
  <c r="CT43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3" i="1"/>
  <c r="CR44" i="1" s="1"/>
  <c r="K115" i="7" s="1"/>
  <c r="CR60" i="1"/>
  <c r="CR55" i="1"/>
  <c r="CR121" i="2"/>
  <c r="CR110" i="2"/>
  <c r="CR99" i="2"/>
  <c r="CS50" i="1"/>
  <c r="CS61" i="1" s="1"/>
  <c r="CT72" i="2"/>
  <c r="CT106" i="2"/>
  <c r="CS25" i="1"/>
  <c r="CT117" i="2"/>
  <c r="CS105" i="2"/>
  <c r="CS116" i="2"/>
  <c r="CR24" i="1"/>
  <c r="CQ88" i="1"/>
  <c r="P114" i="7" s="1"/>
  <c r="Q114" i="7"/>
  <c r="CQ29" i="1"/>
  <c r="CQ104" i="1"/>
  <c r="CQ115" i="1"/>
  <c r="CQ93" i="1"/>
  <c r="CS23" i="2" l="1"/>
  <c r="CS29" i="2" s="1"/>
  <c r="CS77" i="2"/>
  <c r="CS88" i="2" s="1"/>
  <c r="J115" i="7"/>
  <c r="CT49" i="2"/>
  <c r="CT55" i="2" s="1"/>
  <c r="CT66" i="2" s="1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Q121" i="1"/>
  <c r="U114" i="7" s="1"/>
  <c r="CQ110" i="1"/>
  <c r="T114" i="7" s="1"/>
  <c r="S114" i="7"/>
  <c r="CQ99" i="1"/>
  <c r="R114" i="7" s="1"/>
  <c r="CR116" i="1"/>
  <c r="CR94" i="1"/>
  <c r="CR105" i="1"/>
  <c r="CS106" i="1"/>
  <c r="CS95" i="1"/>
  <c r="CS117" i="1"/>
  <c r="J30" i="9"/>
  <c r="CS49" i="1"/>
  <c r="E10" i="7"/>
  <c r="H117" i="7"/>
  <c r="H10" i="7" s="1"/>
  <c r="J5" i="9" s="1"/>
  <c r="L10" i="8" s="1"/>
  <c r="CR66" i="1"/>
  <c r="O115" i="7" s="1"/>
  <c r="N115" i="7"/>
  <c r="CS72" i="1"/>
  <c r="CS83" i="1" s="1"/>
  <c r="CT24" i="2"/>
  <c r="CS115" i="2" l="1"/>
  <c r="CR23" i="1"/>
  <c r="CR104" i="1" s="1"/>
  <c r="CS104" i="2"/>
  <c r="CT71" i="2"/>
  <c r="CS71" i="1" s="1"/>
  <c r="CS82" i="1" s="1"/>
  <c r="CR77" i="1"/>
  <c r="CR88" i="1" s="1"/>
  <c r="P115" i="7" s="1"/>
  <c r="CS40" i="1"/>
  <c r="M116" i="7" s="1"/>
  <c r="M117" i="7" s="1"/>
  <c r="M10" i="7" s="1"/>
  <c r="X10" i="7" s="1"/>
  <c r="CT116" i="2"/>
  <c r="CS24" i="1"/>
  <c r="CT105" i="2"/>
  <c r="CS55" i="1"/>
  <c r="CS60" i="1"/>
  <c r="CS99" i="2"/>
  <c r="CS110" i="2"/>
  <c r="CS121" i="2"/>
  <c r="CR93" i="1" l="1"/>
  <c r="CR115" i="1"/>
  <c r="CR29" i="1"/>
  <c r="CR110" i="1" s="1"/>
  <c r="T115" i="7" s="1"/>
  <c r="Q115" i="7"/>
  <c r="CT23" i="2"/>
  <c r="CT104" i="2" s="1"/>
  <c r="CT77" i="2"/>
  <c r="CS77" i="1" s="1"/>
  <c r="J7" i="9"/>
  <c r="L13" i="8" s="1"/>
  <c r="L14" i="8" s="1"/>
  <c r="CS43" i="1"/>
  <c r="J116" i="7" s="1"/>
  <c r="J117" i="7" s="1"/>
  <c r="J10" i="7" s="1"/>
  <c r="N116" i="7"/>
  <c r="N117" i="7" s="1"/>
  <c r="CS66" i="1"/>
  <c r="O116" i="7" s="1"/>
  <c r="CS116" i="1"/>
  <c r="J29" i="9"/>
  <c r="CS105" i="1"/>
  <c r="CS94" i="1"/>
  <c r="CT115" i="2" l="1"/>
  <c r="S115" i="7"/>
  <c r="CR99" i="1"/>
  <c r="R115" i="7" s="1"/>
  <c r="CR121" i="1"/>
  <c r="U115" i="7" s="1"/>
  <c r="CT88" i="2"/>
  <c r="CS23" i="1"/>
  <c r="CS93" i="1" s="1"/>
  <c r="CT29" i="2"/>
  <c r="CT110" i="2" s="1"/>
  <c r="CS44" i="1"/>
  <c r="K116" i="7" s="1"/>
  <c r="K117" i="7"/>
  <c r="K10" i="7" s="1"/>
  <c r="N10" i="7"/>
  <c r="J8" i="9" s="1"/>
  <c r="O117" i="7"/>
  <c r="O10" i="7" s="1"/>
  <c r="J9" i="9" s="1"/>
  <c r="L17" i="8" s="1"/>
  <c r="Q116" i="7"/>
  <c r="Q117" i="7" s="1"/>
  <c r="CS88" i="1"/>
  <c r="P116" i="7" s="1"/>
  <c r="J23" i="9" l="1"/>
  <c r="L16" i="8"/>
  <c r="CS115" i="1"/>
  <c r="CS104" i="1"/>
  <c r="CS29" i="1"/>
  <c r="CS121" i="1" s="1"/>
  <c r="U116" i="7" s="1"/>
  <c r="CT99" i="2"/>
  <c r="J28" i="9"/>
  <c r="CT121" i="2"/>
  <c r="Q10" i="7"/>
  <c r="P117" i="7"/>
  <c r="P10" i="7" s="1"/>
  <c r="J10" i="9" s="1"/>
  <c r="J24" i="9" l="1"/>
  <c r="L18" i="8"/>
  <c r="J35" i="9"/>
  <c r="J41" i="9" s="1"/>
  <c r="S116" i="7"/>
  <c r="S117" i="7" s="1"/>
  <c r="T117" i="7" s="1"/>
  <c r="T10" i="7" s="1"/>
  <c r="J12" i="9" s="1"/>
  <c r="L20" i="8" s="1"/>
  <c r="CS99" i="1"/>
  <c r="R116" i="7" s="1"/>
  <c r="CS110" i="1"/>
  <c r="T116" i="7" s="1"/>
  <c r="J40" i="9" l="1"/>
  <c r="J39" i="9"/>
  <c r="L24" i="8" s="1"/>
  <c r="J43" i="9"/>
  <c r="J42" i="9"/>
  <c r="J44" i="9"/>
  <c r="J45" i="9"/>
  <c r="S10" i="7"/>
  <c r="R117" i="7"/>
  <c r="R10" i="7" s="1"/>
  <c r="J11" i="9" s="1"/>
  <c r="U117" i="7"/>
  <c r="U10" i="7" s="1"/>
  <c r="J13" i="9" s="1"/>
  <c r="L21" i="8" s="1"/>
  <c r="J22" i="9" l="1"/>
  <c r="L19" i="8"/>
  <c r="Y10" i="7"/>
  <c r="L22" i="8"/>
  <c r="J17" i="9"/>
  <c r="J18" i="9" s="1"/>
  <c r="J21" i="9" s="1"/>
  <c r="AA10" i="7"/>
  <c r="L23" i="8" l="1"/>
  <c r="L1" i="8"/>
  <c r="AE53" i="3"/>
  <c r="AD53" i="1" s="1"/>
  <c r="AD64" i="1" s="1"/>
  <c r="AF54" i="3"/>
  <c r="AF76" i="3" s="1"/>
  <c r="AD52" i="3"/>
  <c r="AC52" i="1" s="1"/>
  <c r="AC63" i="1" s="1"/>
  <c r="AD51" i="3"/>
  <c r="AC51" i="1" s="1"/>
  <c r="AC62" i="1" s="1"/>
  <c r="AB52" i="3"/>
  <c r="AA52" i="1" s="1"/>
  <c r="AA63" i="1" s="1"/>
  <c r="AA53" i="3"/>
  <c r="AA75" i="3" s="1"/>
  <c r="AB53" i="3"/>
  <c r="AB75" i="3" s="1"/>
  <c r="AC53" i="3"/>
  <c r="AB53" i="1" s="1"/>
  <c r="AB64" i="1" s="1"/>
  <c r="AC52" i="3"/>
  <c r="AB52" i="1" s="1"/>
  <c r="AB63" i="1" s="1"/>
  <c r="AB50" i="3"/>
  <c r="AA50" i="1" s="1"/>
  <c r="AA61" i="1" s="1"/>
  <c r="AC50" i="3"/>
  <c r="AC72" i="3" s="1"/>
  <c r="AA51" i="3"/>
  <c r="AA73" i="3" s="1"/>
  <c r="AD53" i="3"/>
  <c r="AC53" i="1" s="1"/>
  <c r="AC64" i="1" s="1"/>
  <c r="AA54" i="3"/>
  <c r="Z54" i="1" s="1"/>
  <c r="Z65" i="1" s="1"/>
  <c r="AE54" i="3"/>
  <c r="AD54" i="1" s="1"/>
  <c r="AD65" i="1" s="1"/>
  <c r="AE52" i="3"/>
  <c r="AE74" i="3" s="1"/>
  <c r="AA50" i="3"/>
  <c r="Z50" i="1" s="1"/>
  <c r="Z61" i="1" s="1"/>
  <c r="AC49" i="3"/>
  <c r="AB49" i="1" s="1"/>
  <c r="AB60" i="1" s="1"/>
  <c r="AF52" i="3"/>
  <c r="AD50" i="3"/>
  <c r="AC50" i="1" s="1"/>
  <c r="AC61" i="1" s="1"/>
  <c r="AE51" i="3"/>
  <c r="AD51" i="1" s="1"/>
  <c r="AD62" i="1" s="1"/>
  <c r="AA52" i="3"/>
  <c r="Z52" i="1" s="1"/>
  <c r="Z63" i="1" s="1"/>
  <c r="AB54" i="3"/>
  <c r="AB76" i="3" s="1"/>
  <c r="AB51" i="3"/>
  <c r="AD49" i="3"/>
  <c r="AC49" i="1" s="1"/>
  <c r="AC60" i="1" s="1"/>
  <c r="AE50" i="3"/>
  <c r="AD50" i="1" s="1"/>
  <c r="AD61" i="1" s="1"/>
  <c r="AF51" i="3"/>
  <c r="AE51" i="1" s="1"/>
  <c r="AE62" i="1" s="1"/>
  <c r="AC54" i="3"/>
  <c r="AD48" i="3"/>
  <c r="AC48" i="1" s="1"/>
  <c r="AA48" i="3"/>
  <c r="Z48" i="1" s="1"/>
  <c r="AD54" i="3"/>
  <c r="AD76" i="3" s="1"/>
  <c r="AF53" i="3"/>
  <c r="AB48" i="3"/>
  <c r="AB70" i="3" s="1"/>
  <c r="AB49" i="3"/>
  <c r="AC48" i="3"/>
  <c r="AC70" i="3" s="1"/>
  <c r="AE49" i="3"/>
  <c r="AF49" i="3"/>
  <c r="AF71" i="3" s="1"/>
  <c r="AE71" i="1" s="1"/>
  <c r="AC51" i="3"/>
  <c r="AB51" i="1" s="1"/>
  <c r="AB62" i="1" s="1"/>
  <c r="AA49" i="3"/>
  <c r="AF50" i="3"/>
  <c r="AE50" i="1" s="1"/>
  <c r="AE61" i="1" s="1"/>
  <c r="AE48" i="3"/>
  <c r="AD48" i="1" s="1"/>
  <c r="AF48" i="3"/>
  <c r="AE48" i="1" s="1"/>
  <c r="AE70" i="3" l="1"/>
  <c r="AD70" i="1" s="1"/>
  <c r="AD81" i="1" s="1"/>
  <c r="AB55" i="3"/>
  <c r="AB66" i="3" s="1"/>
  <c r="AC74" i="3"/>
  <c r="AB74" i="1" s="1"/>
  <c r="AB85" i="1" s="1"/>
  <c r="AB74" i="3"/>
  <c r="AB26" i="3" s="1"/>
  <c r="AA26" i="1" s="1"/>
  <c r="AA55" i="3"/>
  <c r="AA66" i="3" s="1"/>
  <c r="AE55" i="3"/>
  <c r="AE66" i="3" s="1"/>
  <c r="AC71" i="3"/>
  <c r="AB71" i="1" s="1"/>
  <c r="AB82" i="1" s="1"/>
  <c r="Z53" i="1"/>
  <c r="Z64" i="1" s="1"/>
  <c r="AD75" i="3"/>
  <c r="AD27" i="3" s="1"/>
  <c r="AD108" i="3" s="1"/>
  <c r="AA53" i="1"/>
  <c r="AA64" i="1" s="1"/>
  <c r="Z49" i="1"/>
  <c r="Z60" i="1" s="1"/>
  <c r="AA48" i="1"/>
  <c r="AA59" i="1" s="1"/>
  <c r="AA70" i="3"/>
  <c r="Z70" i="1" s="1"/>
  <c r="Z81" i="1" s="1"/>
  <c r="Z51" i="1"/>
  <c r="Z62" i="1" s="1"/>
  <c r="AD73" i="3"/>
  <c r="AC73" i="1" s="1"/>
  <c r="AC84" i="1" s="1"/>
  <c r="AF55" i="3"/>
  <c r="AF66" i="3" s="1"/>
  <c r="AD59" i="1"/>
  <c r="AE59" i="1"/>
  <c r="AD74" i="1"/>
  <c r="AE26" i="3"/>
  <c r="AB72" i="1"/>
  <c r="AC24" i="3"/>
  <c r="AA70" i="1"/>
  <c r="AB22" i="3"/>
  <c r="Z59" i="1"/>
  <c r="AB70" i="1"/>
  <c r="AC22" i="3"/>
  <c r="AC59" i="1"/>
  <c r="AF70" i="3"/>
  <c r="AE49" i="1"/>
  <c r="AE60" i="1" s="1"/>
  <c r="AC54" i="1"/>
  <c r="AC65" i="1" s="1"/>
  <c r="AD70" i="3"/>
  <c r="AA71" i="3"/>
  <c r="AF72" i="3"/>
  <c r="AB48" i="1"/>
  <c r="AE72" i="3"/>
  <c r="AE76" i="3"/>
  <c r="AA76" i="3"/>
  <c r="AD52" i="1"/>
  <c r="AD63" i="1" s="1"/>
  <c r="AD72" i="3"/>
  <c r="AD28" i="3"/>
  <c r="AC76" i="1"/>
  <c r="AB73" i="3"/>
  <c r="AA51" i="1"/>
  <c r="AA62" i="1" s="1"/>
  <c r="AE52" i="1"/>
  <c r="AE63" i="1" s="1"/>
  <c r="AF74" i="3"/>
  <c r="AC73" i="3"/>
  <c r="AF28" i="3"/>
  <c r="AE76" i="1"/>
  <c r="AE22" i="3"/>
  <c r="AE53" i="1"/>
  <c r="AE64" i="1" s="1"/>
  <c r="AF75" i="3"/>
  <c r="AD49" i="1"/>
  <c r="AD60" i="1" s="1"/>
  <c r="AB54" i="1"/>
  <c r="AB65" i="1" s="1"/>
  <c r="AC76" i="3"/>
  <c r="AF23" i="3"/>
  <c r="AB28" i="3"/>
  <c r="AA76" i="1"/>
  <c r="AA74" i="3"/>
  <c r="AD71" i="3"/>
  <c r="AC55" i="3"/>
  <c r="AC66" i="3" s="1"/>
  <c r="AA49" i="1"/>
  <c r="AA60" i="1" s="1"/>
  <c r="AB50" i="1"/>
  <c r="AB61" i="1" s="1"/>
  <c r="AA27" i="3"/>
  <c r="Z75" i="1"/>
  <c r="AE73" i="3"/>
  <c r="AE71" i="3"/>
  <c r="AD55" i="3"/>
  <c r="AD66" i="3" s="1"/>
  <c r="AF73" i="3"/>
  <c r="AA54" i="1"/>
  <c r="AA65" i="1" s="1"/>
  <c r="AA25" i="3"/>
  <c r="Z73" i="1"/>
  <c r="AB71" i="3"/>
  <c r="AB72" i="3"/>
  <c r="AA72" i="3"/>
  <c r="AC75" i="3"/>
  <c r="AB27" i="3"/>
  <c r="AA75" i="1"/>
  <c r="AE54" i="1"/>
  <c r="AE65" i="1" s="1"/>
  <c r="AD74" i="3"/>
  <c r="AE75" i="3"/>
  <c r="Z86" i="1" l="1"/>
  <c r="AA86" i="1"/>
  <c r="AB107" i="3"/>
  <c r="AA22" i="3"/>
  <c r="AA103" i="3" s="1"/>
  <c r="AC87" i="1"/>
  <c r="AC55" i="1"/>
  <c r="AC66" i="1" s="1"/>
  <c r="O33" i="7" s="1"/>
  <c r="AA81" i="1"/>
  <c r="AA74" i="1"/>
  <c r="AA85" i="1" s="1"/>
  <c r="AD25" i="3"/>
  <c r="AC25" i="1" s="1"/>
  <c r="AC26" i="3"/>
  <c r="AC23" i="3"/>
  <c r="AC104" i="3" s="1"/>
  <c r="Z84" i="1"/>
  <c r="AC27" i="1"/>
  <c r="AC108" i="1" s="1"/>
  <c r="AC75" i="1"/>
  <c r="AC86" i="1" s="1"/>
  <c r="Z55" i="1"/>
  <c r="Z66" i="1" s="1"/>
  <c r="O30" i="7" s="1"/>
  <c r="AE82" i="1"/>
  <c r="AE87" i="1"/>
  <c r="AC28" i="3"/>
  <c r="AB76" i="1"/>
  <c r="AB87" i="1" s="1"/>
  <c r="Z72" i="1"/>
  <c r="Z83" i="1" s="1"/>
  <c r="AA24" i="3"/>
  <c r="AA106" i="3"/>
  <c r="Z25" i="1"/>
  <c r="AE77" i="3"/>
  <c r="AD71" i="1"/>
  <c r="AD82" i="1" s="1"/>
  <c r="AE23" i="3"/>
  <c r="AA87" i="1"/>
  <c r="AF109" i="3"/>
  <c r="AE28" i="1"/>
  <c r="AA73" i="1"/>
  <c r="AA84" i="1" s="1"/>
  <c r="AB25" i="3"/>
  <c r="AD24" i="3"/>
  <c r="AC72" i="1"/>
  <c r="AC83" i="1" s="1"/>
  <c r="AA28" i="3"/>
  <c r="Z76" i="1"/>
  <c r="Z87" i="1" s="1"/>
  <c r="AB59" i="1"/>
  <c r="AB55" i="1"/>
  <c r="AB83" i="1"/>
  <c r="AE55" i="1"/>
  <c r="AB109" i="3"/>
  <c r="AA28" i="1"/>
  <c r="AA55" i="1"/>
  <c r="AE28" i="3"/>
  <c r="AD76" i="1"/>
  <c r="AD87" i="1" s="1"/>
  <c r="AE72" i="1"/>
  <c r="AE83" i="1" s="1"/>
  <c r="AF24" i="3"/>
  <c r="AA118" i="1"/>
  <c r="AA107" i="1"/>
  <c r="AC103" i="3"/>
  <c r="AB22" i="1"/>
  <c r="AB103" i="3"/>
  <c r="AA22" i="1"/>
  <c r="AE107" i="3"/>
  <c r="AD26" i="1"/>
  <c r="AA72" i="1"/>
  <c r="AA83" i="1" s="1"/>
  <c r="AB24" i="3"/>
  <c r="Z27" i="1"/>
  <c r="AA108" i="3"/>
  <c r="AB73" i="1"/>
  <c r="AB84" i="1" s="1"/>
  <c r="AC25" i="3"/>
  <c r="AE74" i="1"/>
  <c r="AE85" i="1" s="1"/>
  <c r="AF26" i="3"/>
  <c r="AE27" i="3"/>
  <c r="AD75" i="1"/>
  <c r="AD86" i="1" s="1"/>
  <c r="AA27" i="1"/>
  <c r="AB108" i="3"/>
  <c r="AA71" i="1"/>
  <c r="AA82" i="1" s="1"/>
  <c r="AB77" i="3"/>
  <c r="AB23" i="3"/>
  <c r="AE73" i="1"/>
  <c r="AE84" i="1" s="1"/>
  <c r="AF25" i="3"/>
  <c r="AE25" i="3"/>
  <c r="AD73" i="1"/>
  <c r="AD84" i="1" s="1"/>
  <c r="AC71" i="1"/>
  <c r="AC82" i="1" s="1"/>
  <c r="AD77" i="3"/>
  <c r="AD23" i="3"/>
  <c r="AF104" i="3"/>
  <c r="AE23" i="1"/>
  <c r="AE103" i="3"/>
  <c r="AD22" i="1"/>
  <c r="AC28" i="1"/>
  <c r="AD109" i="3"/>
  <c r="AC77" i="3"/>
  <c r="Z71" i="1"/>
  <c r="Z82" i="1" s="1"/>
  <c r="AA23" i="3"/>
  <c r="AA77" i="3"/>
  <c r="AF77" i="3"/>
  <c r="AB81" i="1"/>
  <c r="AD85" i="1"/>
  <c r="AC74" i="1"/>
  <c r="AC85" i="1" s="1"/>
  <c r="AD26" i="3"/>
  <c r="AC27" i="3"/>
  <c r="AB75" i="1"/>
  <c r="AB86" i="1" s="1"/>
  <c r="AA26" i="3"/>
  <c r="Z74" i="1"/>
  <c r="Z85" i="1" s="1"/>
  <c r="AE75" i="1"/>
  <c r="AE86" i="1" s="1"/>
  <c r="AF27" i="3"/>
  <c r="AD72" i="1"/>
  <c r="AD83" i="1" s="1"/>
  <c r="AE24" i="3"/>
  <c r="AC70" i="1"/>
  <c r="AC81" i="1" s="1"/>
  <c r="AD22" i="3"/>
  <c r="AE70" i="1"/>
  <c r="AE81" i="1" s="1"/>
  <c r="AF22" i="3"/>
  <c r="AC105" i="3"/>
  <c r="AB24" i="1"/>
  <c r="AD55" i="1"/>
  <c r="N33" i="7" l="1"/>
  <c r="AA96" i="1"/>
  <c r="AD106" i="3"/>
  <c r="AB23" i="1"/>
  <c r="AB93" i="1" s="1"/>
  <c r="N30" i="7"/>
  <c r="Z22" i="1"/>
  <c r="Z103" i="1" s="1"/>
  <c r="AC107" i="3"/>
  <c r="AB26" i="1"/>
  <c r="AC119" i="1"/>
  <c r="AC97" i="1"/>
  <c r="AA29" i="3"/>
  <c r="AA99" i="3" s="1"/>
  <c r="AB94" i="1"/>
  <c r="AB116" i="1"/>
  <c r="AB105" i="1"/>
  <c r="AD29" i="3"/>
  <c r="AD103" i="3"/>
  <c r="AC22" i="1"/>
  <c r="AC120" i="1"/>
  <c r="AC109" i="1"/>
  <c r="AC98" i="1"/>
  <c r="AB104" i="3"/>
  <c r="AA23" i="1"/>
  <c r="AA108" i="1"/>
  <c r="AA97" i="1"/>
  <c r="AA119" i="1"/>
  <c r="Z97" i="1"/>
  <c r="Z119" i="1"/>
  <c r="Z108" i="1"/>
  <c r="AB29" i="3"/>
  <c r="AC108" i="3"/>
  <c r="AB27" i="1"/>
  <c r="AD92" i="1"/>
  <c r="AD114" i="1"/>
  <c r="AD103" i="1"/>
  <c r="AD104" i="3"/>
  <c r="AC23" i="1"/>
  <c r="AE106" i="3"/>
  <c r="AD25" i="1"/>
  <c r="AB88" i="3"/>
  <c r="AA77" i="1"/>
  <c r="AC106" i="3"/>
  <c r="AB25" i="1"/>
  <c r="AC95" i="1"/>
  <c r="AC106" i="1"/>
  <c r="AC117" i="1"/>
  <c r="AD96" i="1"/>
  <c r="AD107" i="1"/>
  <c r="AD118" i="1"/>
  <c r="AD105" i="3"/>
  <c r="AC24" i="1"/>
  <c r="AE104" i="3"/>
  <c r="AD23" i="1"/>
  <c r="AB77" i="1"/>
  <c r="AC88" i="3"/>
  <c r="AD88" i="3"/>
  <c r="AC77" i="1"/>
  <c r="AB103" i="1"/>
  <c r="AB114" i="1"/>
  <c r="AB92" i="1"/>
  <c r="AE66" i="1"/>
  <c r="O35" i="7" s="1"/>
  <c r="N35" i="7"/>
  <c r="AB106" i="3"/>
  <c r="AA25" i="1"/>
  <c r="Z24" i="1"/>
  <c r="AA105" i="3"/>
  <c r="AF103" i="3"/>
  <c r="AF29" i="3"/>
  <c r="AE22" i="1"/>
  <c r="AE105" i="3"/>
  <c r="AD24" i="1"/>
  <c r="AD107" i="3"/>
  <c r="AC26" i="1"/>
  <c r="AF88" i="3"/>
  <c r="AE77" i="1"/>
  <c r="AF106" i="3"/>
  <c r="AE25" i="1"/>
  <c r="AE108" i="3"/>
  <c r="AD27" i="1"/>
  <c r="N34" i="7"/>
  <c r="AD66" i="1"/>
  <c r="O34" i="7" s="1"/>
  <c r="AA107" i="3"/>
  <c r="Z26" i="1"/>
  <c r="AA88" i="3"/>
  <c r="Z77" i="1"/>
  <c r="AE29" i="3"/>
  <c r="AE115" i="1"/>
  <c r="AE104" i="1"/>
  <c r="AE93" i="1"/>
  <c r="AF107" i="3"/>
  <c r="AE26" i="1"/>
  <c r="AB105" i="3"/>
  <c r="AA24" i="1"/>
  <c r="AA114" i="1"/>
  <c r="AA92" i="1"/>
  <c r="AA103" i="1"/>
  <c r="AC29" i="3"/>
  <c r="AD28" i="1"/>
  <c r="AE109" i="3"/>
  <c r="N31" i="7"/>
  <c r="AA66" i="1"/>
  <c r="O31" i="7" s="1"/>
  <c r="AA109" i="3"/>
  <c r="Z28" i="1"/>
  <c r="AE88" i="3"/>
  <c r="AD77" i="1"/>
  <c r="AE27" i="1"/>
  <c r="AF108" i="3"/>
  <c r="AA104" i="3"/>
  <c r="Z23" i="1"/>
  <c r="AF105" i="3"/>
  <c r="AE24" i="1"/>
  <c r="AA120" i="1"/>
  <c r="AA98" i="1"/>
  <c r="AA109" i="1"/>
  <c r="N32" i="7"/>
  <c r="AB66" i="1"/>
  <c r="O32" i="7" s="1"/>
  <c r="AE120" i="1"/>
  <c r="AE109" i="1"/>
  <c r="AE98" i="1"/>
  <c r="Z95" i="1"/>
  <c r="Z106" i="1"/>
  <c r="Z117" i="1"/>
  <c r="AC109" i="3"/>
  <c r="AB28" i="1"/>
  <c r="AA29" i="1" l="1"/>
  <c r="AA121" i="1" s="1"/>
  <c r="U31" i="7" s="1"/>
  <c r="AB115" i="1"/>
  <c r="AB104" i="1"/>
  <c r="Z114" i="1"/>
  <c r="Z92" i="1"/>
  <c r="E34" i="9"/>
  <c r="E33" i="9"/>
  <c r="E28" i="9"/>
  <c r="AB107" i="1"/>
  <c r="AB96" i="1"/>
  <c r="AB118" i="1"/>
  <c r="Z29" i="1"/>
  <c r="Z110" i="1" s="1"/>
  <c r="T30" i="7" s="1"/>
  <c r="AA110" i="3"/>
  <c r="E30" i="9"/>
  <c r="E32" i="9"/>
  <c r="E31" i="9"/>
  <c r="E29" i="9"/>
  <c r="N42" i="7"/>
  <c r="N5" i="7" s="1"/>
  <c r="E8" i="9" s="1"/>
  <c r="G16" i="8" s="1"/>
  <c r="AB98" i="1"/>
  <c r="AB109" i="1"/>
  <c r="AB120" i="1"/>
  <c r="AE116" i="1"/>
  <c r="AE94" i="1"/>
  <c r="AE105" i="1"/>
  <c r="AE106" i="1"/>
  <c r="AE95" i="1"/>
  <c r="AE117" i="1"/>
  <c r="AC118" i="1"/>
  <c r="AC107" i="1"/>
  <c r="AC96" i="1"/>
  <c r="AE103" i="1"/>
  <c r="AE92" i="1"/>
  <c r="AE114" i="1"/>
  <c r="AE29" i="1"/>
  <c r="Z105" i="1"/>
  <c r="Z94" i="1"/>
  <c r="Z116" i="1"/>
  <c r="AB88" i="1"/>
  <c r="P32" i="7" s="1"/>
  <c r="Q32" i="7"/>
  <c r="AE108" i="1"/>
  <c r="AE97" i="1"/>
  <c r="AE119" i="1"/>
  <c r="AD98" i="1"/>
  <c r="AD120" i="1"/>
  <c r="AD109" i="1"/>
  <c r="AE96" i="1"/>
  <c r="AE118" i="1"/>
  <c r="AE107" i="1"/>
  <c r="Z96" i="1"/>
  <c r="Z118" i="1"/>
  <c r="Z107" i="1"/>
  <c r="AF110" i="3"/>
  <c r="AF99" i="3"/>
  <c r="AA95" i="1"/>
  <c r="AA106" i="1"/>
  <c r="AA117" i="1"/>
  <c r="AB29" i="1"/>
  <c r="AC88" i="1"/>
  <c r="P33" i="7" s="1"/>
  <c r="Q33" i="7"/>
  <c r="AD93" i="1"/>
  <c r="AD115" i="1"/>
  <c r="AD104" i="1"/>
  <c r="Q31" i="7"/>
  <c r="AA88" i="1"/>
  <c r="P31" i="7" s="1"/>
  <c r="AC104" i="1"/>
  <c r="AC93" i="1"/>
  <c r="AC115" i="1"/>
  <c r="AB99" i="3"/>
  <c r="AB110" i="3"/>
  <c r="AC92" i="1"/>
  <c r="AC114" i="1"/>
  <c r="AC103" i="1"/>
  <c r="AC29" i="1"/>
  <c r="Q34" i="7"/>
  <c r="AD88" i="1"/>
  <c r="P34" i="7" s="1"/>
  <c r="AC99" i="3"/>
  <c r="AC110" i="3"/>
  <c r="AD105" i="1"/>
  <c r="AD94" i="1"/>
  <c r="AD116" i="1"/>
  <c r="Z115" i="1"/>
  <c r="Z93" i="1"/>
  <c r="Z104" i="1"/>
  <c r="AE99" i="3"/>
  <c r="AE110" i="3"/>
  <c r="AD119" i="1"/>
  <c r="AD97" i="1"/>
  <c r="AD108" i="1"/>
  <c r="Q35" i="7"/>
  <c r="AE88" i="1"/>
  <c r="P35" i="7" s="1"/>
  <c r="AA105" i="1"/>
  <c r="AA94" i="1"/>
  <c r="AA116" i="1"/>
  <c r="Z88" i="1"/>
  <c r="P30" i="7" s="1"/>
  <c r="Q30" i="7"/>
  <c r="AC105" i="1"/>
  <c r="AC116" i="1"/>
  <c r="AC94" i="1"/>
  <c r="AB117" i="1"/>
  <c r="AB106" i="1"/>
  <c r="AB95" i="1"/>
  <c r="AD106" i="1"/>
  <c r="AD117" i="1"/>
  <c r="AD95" i="1"/>
  <c r="AD29" i="1"/>
  <c r="AB119" i="1"/>
  <c r="AB97" i="1"/>
  <c r="AB108" i="1"/>
  <c r="AD110" i="3"/>
  <c r="AD99" i="3"/>
  <c r="Z98" i="1"/>
  <c r="Z109" i="1"/>
  <c r="Z120" i="1"/>
  <c r="AA104" i="1"/>
  <c r="AA93" i="1"/>
  <c r="AA115" i="1"/>
  <c r="E35" i="9" l="1"/>
  <c r="E39" i="9" s="1"/>
  <c r="G24" i="8" s="1"/>
  <c r="Z99" i="1"/>
  <c r="R30" i="7" s="1"/>
  <c r="S30" i="7"/>
  <c r="Z121" i="1"/>
  <c r="U30" i="7" s="1"/>
  <c r="AA110" i="1"/>
  <c r="T31" i="7" s="1"/>
  <c r="O42" i="7"/>
  <c r="O5" i="7" s="1"/>
  <c r="E9" i="9" s="1"/>
  <c r="G17" i="8" s="1"/>
  <c r="AA99" i="1"/>
  <c r="R31" i="7" s="1"/>
  <c r="E23" i="9"/>
  <c r="F23" i="9"/>
  <c r="Q42" i="7"/>
  <c r="Q5" i="7" s="1"/>
  <c r="S31" i="7"/>
  <c r="AB99" i="1"/>
  <c r="R32" i="7" s="1"/>
  <c r="AB110" i="1"/>
  <c r="T32" i="7" s="1"/>
  <c r="AB121" i="1"/>
  <c r="U32" i="7" s="1"/>
  <c r="S32" i="7"/>
  <c r="S35" i="7"/>
  <c r="AE99" i="1"/>
  <c r="R35" i="7" s="1"/>
  <c r="AE110" i="1"/>
  <c r="T35" i="7" s="1"/>
  <c r="AE121" i="1"/>
  <c r="U35" i="7" s="1"/>
  <c r="AD99" i="1"/>
  <c r="R34" i="7" s="1"/>
  <c r="AD121" i="1"/>
  <c r="U34" i="7" s="1"/>
  <c r="S34" i="7"/>
  <c r="AD110" i="1"/>
  <c r="T34" i="7" s="1"/>
  <c r="AC110" i="1"/>
  <c r="T33" i="7" s="1"/>
  <c r="AC99" i="1"/>
  <c r="R33" i="7" s="1"/>
  <c r="S33" i="7"/>
  <c r="AC121" i="1"/>
  <c r="U33" i="7" s="1"/>
  <c r="E45" i="9" l="1"/>
  <c r="E41" i="9"/>
  <c r="E43" i="9"/>
  <c r="P42" i="7"/>
  <c r="P5" i="7" s="1"/>
  <c r="E10" i="9" s="1"/>
  <c r="E42" i="9"/>
  <c r="E44" i="9"/>
  <c r="E40" i="9"/>
  <c r="S42" i="7"/>
  <c r="R42" i="7" s="1"/>
  <c r="R5" i="7" s="1"/>
  <c r="E11" i="9" s="1"/>
  <c r="G19" i="8" s="1"/>
  <c r="F24" i="9" l="1"/>
  <c r="G18" i="8"/>
  <c r="E24" i="9"/>
  <c r="E22" i="9"/>
  <c r="F22" i="9"/>
  <c r="T42" i="7"/>
  <c r="T5" i="7" s="1"/>
  <c r="E12" i="9" s="1"/>
  <c r="G20" i="8" s="1"/>
  <c r="U42" i="7"/>
  <c r="U5" i="7" s="1"/>
  <c r="E13" i="9" s="1"/>
  <c r="G21" i="8" s="1"/>
  <c r="S5" i="7"/>
  <c r="G22" i="8" l="1"/>
  <c r="S1" i="7"/>
  <c r="Y5" i="7"/>
  <c r="E17" i="9"/>
  <c r="Y6" i="7"/>
  <c r="AA5" i="7"/>
  <c r="G23" i="8" l="1"/>
  <c r="G1" i="8"/>
  <c r="H23" i="8"/>
  <c r="E18" i="9"/>
  <c r="E21" i="9" s="1"/>
  <c r="F18" i="9"/>
  <c r="F21" i="9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W18" i="11"/>
  <c r="X18" i="11" s="1"/>
  <c r="Y18" i="11" s="1"/>
  <c r="Z18" i="11" s="1"/>
  <c r="AA18" i="11" s="1"/>
  <c r="X21" i="11"/>
  <c r="Y21" i="11" s="1"/>
  <c r="Z21" i="11" s="1"/>
  <c r="X19" i="1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</calcChain>
</file>

<file path=xl/sharedStrings.xml><?xml version="1.0" encoding="utf-8"?>
<sst xmlns="http://schemas.openxmlformats.org/spreadsheetml/2006/main" count="760" uniqueCount="190">
  <si>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</si>
  <si>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</si>
  <si>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</si>
  <si>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</si>
  <si>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</si>
  <si>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</si>
  <si>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</si>
  <si>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</si>
  <si>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</si>
  <si>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</si>
  <si>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</si>
  <si>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</si>
  <si>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</si>
  <si>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</si>
  <si>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</si>
  <si>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</si>
  <si>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</si>
  <si>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</si>
  <si>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</si>
  <si>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</si>
  <si>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</si>
  <si>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</si>
  <si>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</si>
  <si>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</si>
  <si>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</si>
  <si>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</si>
  <si>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</si>
  <si>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</si>
  <si>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</si>
  <si>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</si>
  <si>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</si>
  <si>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</si>
  <si>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</si>
  <si>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</si>
  <si>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</si>
  <si>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</si>
  <si>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</si>
  <si>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</si>
  <si>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</si>
  <si>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</si>
  <si>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</si>
  <si>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</si>
  <si>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</si>
  <si>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</si>
  <si>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</si>
  <si>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</si>
  <si>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</si>
  <si>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</si>
  <si>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</si>
  <si>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</si>
  <si>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</si>
  <si>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</si>
  <si>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</si>
  <si>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</si>
  <si>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</si>
  <si>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</si>
  <si>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</si>
  <si>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</si>
  <si>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</si>
  <si>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</si>
  <si>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</si>
  <si>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</si>
  <si>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</si>
  <si>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</si>
  <si>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</si>
  <si>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</si>
  <si>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</si>
  <si>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</si>
  <si>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</si>
  <si>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</si>
  <si>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</si>
  <si>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</si>
  <si>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</si>
  <si>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</si>
  <si>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</si>
  <si>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</si>
  <si>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</si>
  <si>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</si>
  <si>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</si>
  <si>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</si>
  <si>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</si>
  <si>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</si>
  <si>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</si>
  <si>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</si>
  <si>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</si>
  <si>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</si>
  <si>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</si>
  <si>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</si>
  <si>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</si>
  <si>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</si>
  <si>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</si>
  <si>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</si>
  <si>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</si>
  <si>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</si>
  <si>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</si>
  <si>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</si>
  <si>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</si>
  <si>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</si>
  <si>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</si>
  <si>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</si>
  <si>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</si>
  <si>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</si>
  <si>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</si>
  <si>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</si>
  <si>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</si>
  <si>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</si>
  <si>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</si>
  <si>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</si>
  <si>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</si>
  <si>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</si>
  <si>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</si>
  <si>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</si>
  <si>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</si>
  <si>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</si>
  <si>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</si>
  <si>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</si>
  <si>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</si>
  <si>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</si>
  <si>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</si>
  <si>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</si>
  <si>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</si>
  <si>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</si>
  <si>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</si>
  <si>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</si>
  <si>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</si>
  <si>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</si>
  <si>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</si>
  <si>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</si>
  <si>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</si>
  <si>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</si>
  <si>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</si>
  <si>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</si>
  <si>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</si>
  <si>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</si>
  <si>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</si>
  <si>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</si>
  <si>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</si>
  <si>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</si>
  <si>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</si>
  <si>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</si>
  <si>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</si>
  <si>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</si>
  <si>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</si>
  <si>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</si>
  <si>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</si>
  <si>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</si>
  <si>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</si>
  <si>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</si>
  <si>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</si>
  <si>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</si>
  <si>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</si>
  <si>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</si>
  <si>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</si>
  <si>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</si>
  <si>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</si>
  <si>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</si>
  <si>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</si>
  <si>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</si>
  <si>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</si>
  <si>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</si>
  <si>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</si>
  <si>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</si>
  <si>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</si>
  <si>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</si>
  <si>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</si>
  <si>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</si>
  <si>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</si>
  <si>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</si>
  <si>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</si>
  <si>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</si>
  <si>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</si>
  <si>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</si>
  <si>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</si>
  <si>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</si>
  <si>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</si>
  <si>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</si>
  <si>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</si>
  <si>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</si>
  <si>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</si>
  <si>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</si>
  <si>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</si>
  <si>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</si>
  <si>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</si>
  <si>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</si>
  <si>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</si>
  <si>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</si>
  <si>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</si>
  <si>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Recruit_by_designation:AG</t>
  </si>
  <si>
    <t>active_recruit_leader</t>
  </si>
  <si>
    <t># Manpower_by_designation:US+UM+SUM+BM+SBM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</si>
</sst>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409]mmm\-yy;@"/>
    <numFmt numFmtId="170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</cellStyleXfs>
  <cellXfs count="136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0" fontId="0" fillId="0" borderId="0" xfId="0" applyBorder="1"/>
    <xf numFmtId="167" fontId="3" fillId="0" borderId="0" xfId="1" applyNumberFormat="1" applyFont="1" applyFill="1" applyBorder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9" fontId="1" fillId="2" borderId="1" xfId="0" applyNumberFormat="1" applyFont="1" applyFill="1" applyBorder="1"/>
    <xf numFmtId="169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1" fillId="2" borderId="8" xfId="0" applyNumberFormat="1" applyFont="1" applyFill="1" applyBorder="1"/>
    <xf numFmtId="4" fontId="5" fillId="0" borderId="0" xfId="0" applyNumberFormat="1" applyFont="1"/>
    <xf numFmtId="1" fontId="0" fillId="0" borderId="6" xfId="0" applyNumberFormat="1" applyBorder="1"/>
    <xf numFmtId="169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9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7" fontId="3" fillId="0" borderId="6" xfId="1" applyNumberFormat="1" applyFont="1" applyFill="1" applyBorder="1"/>
    <xf numFmtId="169" fontId="1" fillId="2" borderId="1" xfId="1" applyNumberFormat="1" applyFont="1" applyFill="1" applyBorder="1"/>
    <xf numFmtId="169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9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8" fontId="1" fillId="0" borderId="0" xfId="0" applyNumberFormat="1" applyFont="1" applyFill="1"/>
    <xf numFmtId="168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0" fontId="0" fillId="0" borderId="6" xfId="0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9" fontId="1" fillId="3" borderId="1" xfId="1" applyNumberFormat="1" applyFont="1" applyFill="1" applyBorder="1"/>
    <xf numFmtId="169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70" fontId="21" fillId="0" borderId="0" xfId="2" applyNumberFormat="1" applyFont="1"/>
    <xf numFmtId="170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9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9" fontId="30" fillId="2" borderId="1" xfId="1" applyNumberFormat="1" applyFont="1" applyFill="1" applyBorder="1"/>
    <xf numFmtId="167" fontId="30" fillId="0" borderId="0" xfId="1" applyNumberFormat="1" applyFont="1"/>
    <xf numFmtId="167" fontId="31" fillId="0" borderId="0" xfId="1" applyNumberFormat="1" applyFont="1" applyFill="1" applyBorder="1"/>
    <xf numFmtId="0" fontId="29" fillId="0" borderId="0" xfId="0" applyFont="1" applyBorder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2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9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70" fontId="21" fillId="10" borderId="0" xfId="2" applyNumberFormat="1" applyFont="1" applyFill="1"/>
    <xf numFmtId="170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9" fontId="21" fillId="10" borderId="0" xfId="0" applyNumberFormat="1" applyFont="1" applyFill="1"/>
    <xf numFmtId="9" fontId="21" fillId="10" borderId="6" xfId="0" applyNumberFormat="1" applyFont="1" applyFill="1" applyBorder="1"/>
    <xf numFmtId="9" fontId="21" fillId="10" borderId="3" xfId="2" applyNumberFormat="1" applyFont="1" applyFill="1" applyBorder="1"/>
    <xf numFmtId="9" fontId="21" fillId="10" borderId="0" xfId="2" applyNumberFormat="1" applyFont="1" applyFill="1" applyBorder="1"/>
    <xf numFmtId="165" fontId="21" fillId="10" borderId="0" xfId="0" applyNumberFormat="1" applyFont="1" applyFill="1"/>
    <xf numFmtId="165" fontId="21" fillId="10" borderId="6" xfId="0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166" fontId="21" fillId="10" borderId="5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3" fillId="0" borderId="0" xfId="2" applyFont="1" applyAlignment="1">
      <alignment horizontal="left"/>
    </xf>
    <xf numFmtId="9" fontId="32" fillId="0" borderId="0" xfId="2" applyFont="1"/>
    <xf numFmtId="9" fontId="32" fillId="0" borderId="6" xfId="2" applyFont="1" applyBorder="1"/>
    <xf numFmtId="9" fontId="32" fillId="0" borderId="0" xfId="2" applyFont="1" applyAlignment="1">
      <alignment horizontal="right"/>
    </xf>
    <xf numFmtId="9" fontId="32" fillId="10" borderId="0" xfId="2" applyFont="1" applyFill="1"/>
    <xf numFmtId="9" fontId="32" fillId="10" borderId="6" xfId="2" applyFont="1" applyFill="1" applyBorder="1"/>
    <xf numFmtId="9" fontId="33" fillId="0" borderId="0" xfId="2" applyFont="1" applyAlignment="1">
      <alignment horizontal="right"/>
    </xf>
    <xf numFmtId="0" fontId="33" fillId="0" borderId="0" xfId="0" applyFont="1" applyAlignment="1">
      <alignment horizontal="left"/>
    </xf>
    <xf numFmtId="0" fontId="32" fillId="0" borderId="0" xfId="0" applyFont="1"/>
    <xf numFmtId="0" fontId="32" fillId="0" borderId="6" xfId="0" applyFont="1" applyBorder="1"/>
    <xf numFmtId="170" fontId="32" fillId="0" borderId="0" xfId="2" applyNumberFormat="1" applyFont="1" applyAlignment="1">
      <alignment horizontal="right"/>
    </xf>
    <xf numFmtId="170" fontId="32" fillId="0" borderId="0" xfId="0" applyNumberFormat="1" applyFont="1"/>
    <xf numFmtId="170" fontId="32" fillId="10" borderId="0" xfId="0" applyNumberFormat="1" applyFont="1" applyFill="1"/>
    <xf numFmtId="170" fontId="32" fillId="10" borderId="6" xfId="0" applyNumberFormat="1" applyFont="1" applyFill="1" applyBorder="1"/>
    <xf numFmtId="0" fontId="33" fillId="0" borderId="0" xfId="0" applyFont="1"/>
    <xf numFmtId="0" fontId="32" fillId="0" borderId="0" xfId="0" applyFont="1" applyAlignment="1">
      <alignment horizontal="right"/>
    </xf>
    <xf numFmtId="167" fontId="32" fillId="0" borderId="0" xfId="0" applyNumberFormat="1" applyFont="1"/>
    <xf numFmtId="167" fontId="32" fillId="0" borderId="0" xfId="1" applyNumberFormat="1" applyFont="1"/>
    <xf numFmtId="167" fontId="32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9" fontId="21" fillId="0" borderId="0" xfId="0" applyNumberFormat="1" applyFont="1" applyFill="1"/>
    <xf numFmtId="166" fontId="21" fillId="0" borderId="0" xfId="1" applyNumberFormat="1" applyFont="1" applyFill="1"/>
    <xf numFmtId="169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4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</cellXfs>
  <cellStyles count="5">
    <cellStyle name="Comma" xfId="1" builtinId="3"/>
    <cellStyle name="Comma 8" xfId="4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0000FF"/>
      <color rgb="FF99CC00"/>
      <color rgb="FF009900"/>
      <color rgb="FF669900"/>
      <color rgb="FFCCCC00"/>
      <color rgb="FF99FFCC"/>
      <color rgb="FF66FF66"/>
      <color rgb="FFCCFFCC"/>
      <color rgb="FF66FF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North'!$O$59:$Z$59</c15:sqref>
                  </c15:fullRef>
                </c:ext>
              </c:extLst>
              <c:f>('Agency North'!$O$59:$S$59,'Agency North'!$U$59:$Z$59)</c:f>
              <c:numCache>
                <c:formatCode>#,##0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North'!$O$60:$Z$60</c15:sqref>
                  </c15:fullRef>
                </c:ext>
              </c:extLst>
              <c:f>('Agency North'!$O$60:$S$60,'Agency North'!$U$60:$Z$60)</c:f>
              <c:numCache>
                <c:formatCode>#,##0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#,##0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#,##0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#,##0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#,##0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#,##0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0296"/>
        <c:axId val="309270688"/>
      </c:lineChart>
      <c:dateAx>
        <c:axId val="3092702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0688"/>
        <c:crosses val="autoZero"/>
        <c:auto val="1"/>
        <c:lblOffset val="100"/>
        <c:baseTimeUnit val="months"/>
      </c:dateAx>
      <c:valAx>
        <c:axId val="3092706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0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North'!$O$81:$Z$81</c15:sqref>
                  </c15:fullRef>
                </c:ext>
              </c:extLst>
              <c:f>('Agency North'!$O$81:$S$81,'Agency North'!$U$81:$Z$81)</c:f>
              <c:numCache>
                <c:formatCode>#,##0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North'!$O$82:$Z$82</c15:sqref>
                  </c15:fullRef>
                </c:ext>
              </c:extLst>
              <c:f>('Agency North'!$O$82:$S$82,'Agency North'!$U$82:$Z$82)</c:f>
              <c:numCache>
                <c:formatCode>#,##0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North'!$O$83:$Z$83</c15:sqref>
                  </c15:fullRef>
                </c:ext>
              </c:extLst>
              <c:f>('Agency North'!$O$83:$S$83,'Agency North'!$U$83:$Z$83)</c:f>
              <c:numCache>
                <c:formatCode>#,##0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North'!$O$84:$Z$84</c15:sqref>
                  </c15:fullRef>
                </c:ext>
              </c:extLst>
              <c:f>('Agency North'!$O$84:$S$84,'Agency North'!$U$84:$Z$84)</c:f>
              <c:numCache>
                <c:formatCode>#,##0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#,##0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North'!$O$86:$Z$86</c15:sqref>
                  </c15:fullRef>
                </c:ext>
              </c:extLst>
              <c:f>('Agency North'!$O$86:$S$86,'Agency North'!$U$86:$Z$86)</c:f>
              <c:numCache>
                <c:formatCode>#,##0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North'!$O$80:$Z$80</c15:sqref>
                  </c15:fullRef>
                </c:ext>
              </c:extLst>
              <c:f>('Agency North'!$O$80:$S$80,'Agency North'!$U$80:$Z$80)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North'!$O$87:$Z$87</c15:sqref>
                  </c15:fullRef>
                </c:ext>
              </c:extLst>
              <c:f>('Agency North'!$O$87:$S$87,'Agency North'!$U$87:$Z$87)</c:f>
              <c:numCache>
                <c:formatCode>#,##0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5784"/>
        <c:axId val="309275000"/>
      </c:lineChart>
      <c:dateAx>
        <c:axId val="3092757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000"/>
        <c:crosses val="autoZero"/>
        <c:auto val="1"/>
        <c:lblOffset val="100"/>
        <c:baseTimeUnit val="months"/>
      </c:dateAx>
      <c:valAx>
        <c:axId val="309275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North'!$O$96:$Z$96</c15:sqref>
                  </c15:fullRef>
                </c:ext>
              </c:extLst>
              <c:f>('Agency North'!$O$96:$S$96,'Agency North'!$U$96:$Z$96)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North'!$O$98:$Z$98</c15:sqref>
                  </c15:fullRef>
                </c:ext>
              </c:extLst>
              <c:f>('Agency North'!$O$98:$S$98,'Agency North'!$U$98:$Z$98)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5392"/>
        <c:axId val="309272256"/>
      </c:lineChart>
      <c:dateAx>
        <c:axId val="3092753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2256"/>
        <c:crosses val="autoZero"/>
        <c:auto val="1"/>
        <c:lblOffset val="100"/>
        <c:baseTimeUnit val="months"/>
      </c:dateAx>
      <c:valAx>
        <c:axId val="3092722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North'!$O$59:$Z$59</c15:sqref>
                  </c15:fullRef>
                </c:ext>
              </c:extLst>
              <c:f>('Agency North'!$O$59:$S$59,'Agency North'!$U$59:$Z$59)</c:f>
              <c:numCache>
                <c:formatCode>#,##0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North'!$O$60:$Z$60</c15:sqref>
                  </c15:fullRef>
                </c:ext>
              </c:extLst>
              <c:f>('Agency North'!$O$60:$S$60,'Agency North'!$U$60:$Z$60)</c:f>
              <c:numCache>
                <c:formatCode>#,##0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#,##0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#,##0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#,##0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#,##0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North'!$O$58:$Z$58</c15:sqref>
                  </c15:fullRef>
                </c:ext>
              </c:extLst>
              <c:f>('Agency North'!$O$58:$S$58,'Agency North'!$U$58:$Z$58)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#,##0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3432"/>
        <c:axId val="309273824"/>
      </c:lineChart>
      <c:dateAx>
        <c:axId val="3092734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3824"/>
        <c:crosses val="autoZero"/>
        <c:auto val="1"/>
        <c:lblOffset val="100"/>
        <c:baseTimeUnit val="months"/>
      </c:dateAx>
      <c:valAx>
        <c:axId val="3092738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3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South'!$O$81:$Z$81</c15:sqref>
                  </c15:fullRef>
                </c:ext>
              </c:extLst>
              <c:f>('Agency South'!$O$81:$S$81,'Agency South'!$U$81:$Z$81)</c:f>
              <c:numCache>
                <c:formatCode>0.0</c:formatCode>
                <c:ptCount val="11"/>
                <c:pt idx="0">
                  <c:v>1.4242424242424243</c:v>
                </c:pt>
                <c:pt idx="1">
                  <c:v>1.6666666666666667</c:v>
                </c:pt>
                <c:pt idx="2">
                  <c:v>2.5531914893617023</c:v>
                </c:pt>
                <c:pt idx="3">
                  <c:v>4</c:v>
                </c:pt>
                <c:pt idx="4">
                  <c:v>2.3783783783783785</c:v>
                </c:pt>
                <c:pt idx="5">
                  <c:v>2.4516129032258065</c:v>
                </c:pt>
                <c:pt idx="6">
                  <c:v>2.1</c:v>
                </c:pt>
                <c:pt idx="7">
                  <c:v>3.6</c:v>
                </c:pt>
                <c:pt idx="8">
                  <c:v>3.2</c:v>
                </c:pt>
                <c:pt idx="9">
                  <c:v>3.4</c:v>
                </c:pt>
                <c:pt idx="10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South'!$O$82:$Z$82</c15:sqref>
                  </c15:fullRef>
                </c:ext>
              </c:extLst>
              <c:f>('Agency South'!$O$82:$S$82,'Agency South'!$U$82:$Z$82)</c:f>
              <c:numCache>
                <c:formatCode>0.0</c:formatCode>
                <c:ptCount val="11"/>
                <c:pt idx="0">
                  <c:v>1.4615384615384615</c:v>
                </c:pt>
                <c:pt idx="1">
                  <c:v>1.5217391304347827</c:v>
                </c:pt>
                <c:pt idx="2">
                  <c:v>2.0087719298245612</c:v>
                </c:pt>
                <c:pt idx="3">
                  <c:v>1.681159420289855</c:v>
                </c:pt>
                <c:pt idx="4">
                  <c:v>1.3783783783783783</c:v>
                </c:pt>
                <c:pt idx="5">
                  <c:v>1.518987341772152</c:v>
                </c:pt>
                <c:pt idx="6">
                  <c:v>1.8533333333333333</c:v>
                </c:pt>
                <c:pt idx="7">
                  <c:v>1.8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South'!$O$83:$Z$83</c15:sqref>
                  </c15:fullRef>
                </c:ext>
              </c:extLst>
              <c:f>('Agency South'!$O$83:$S$83,'Agency South'!$U$83:$Z$83)</c:f>
              <c:numCache>
                <c:formatCode>0.0</c:formatCode>
                <c:ptCount val="11"/>
                <c:pt idx="0">
                  <c:v>1.6756756756756757</c:v>
                </c:pt>
                <c:pt idx="1">
                  <c:v>1.5</c:v>
                </c:pt>
                <c:pt idx="2">
                  <c:v>2.125</c:v>
                </c:pt>
                <c:pt idx="3">
                  <c:v>1.7241379310344827</c:v>
                </c:pt>
                <c:pt idx="4">
                  <c:v>1.6949152542372881</c:v>
                </c:pt>
                <c:pt idx="5">
                  <c:v>1.5647058823529412</c:v>
                </c:pt>
                <c:pt idx="6">
                  <c:v>1.3571428571428572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South'!$O$84:$Z$84</c15:sqref>
                  </c15:fullRef>
                </c:ext>
              </c:extLst>
              <c:f>('Agency South'!$O$84:$S$84,'Agency South'!$U$84:$Z$84)</c:f>
              <c:numCache>
                <c:formatCode>0.0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2.074074074074074</c:v>
                </c:pt>
                <c:pt idx="3">
                  <c:v>2</c:v>
                </c:pt>
                <c:pt idx="4">
                  <c:v>1.675</c:v>
                </c:pt>
                <c:pt idx="5">
                  <c:v>1.9589041095890412</c:v>
                </c:pt>
                <c:pt idx="6">
                  <c:v>1.6973684210526316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0.0</c:formatCode>
                <c:ptCount val="11"/>
                <c:pt idx="0">
                  <c:v>1.375</c:v>
                </c:pt>
                <c:pt idx="1">
                  <c:v>1.3142857142857143</c:v>
                </c:pt>
                <c:pt idx="2">
                  <c:v>1.75</c:v>
                </c:pt>
                <c:pt idx="3">
                  <c:v>2.1578947368421053</c:v>
                </c:pt>
                <c:pt idx="4">
                  <c:v>1.5918367346938775</c:v>
                </c:pt>
                <c:pt idx="5">
                  <c:v>1.5573770491803278</c:v>
                </c:pt>
                <c:pt idx="6">
                  <c:v>1.6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South'!$O$86:$Z$86</c15:sqref>
                  </c15:fullRef>
                </c:ext>
              </c:extLst>
              <c:f>('Agency South'!$O$86:$S$86,'Agency South'!$U$86:$Z$86)</c:f>
              <c:numCache>
                <c:formatCode>0.0</c:formatCode>
                <c:ptCount val="11"/>
                <c:pt idx="0">
                  <c:v>1.3333333333333333</c:v>
                </c:pt>
                <c:pt idx="1">
                  <c:v>1.2727272727272727</c:v>
                </c:pt>
                <c:pt idx="2">
                  <c:v>1.5185185185185186</c:v>
                </c:pt>
                <c:pt idx="3">
                  <c:v>1.3896103896103895</c:v>
                </c:pt>
                <c:pt idx="4">
                  <c:v>1.3768115942028984</c:v>
                </c:pt>
                <c:pt idx="5">
                  <c:v>1.5679012345679013</c:v>
                </c:pt>
                <c:pt idx="6">
                  <c:v>1.777027027027027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South'!$O$80:$Z$80</c15:sqref>
                  </c15:fullRef>
                </c:ext>
              </c:extLst>
              <c:f>('Agency South'!$O$80:$S$80,'Agency South'!$U$80:$Z$80)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0.0</c:formatCode>
                <c:ptCount val="11"/>
                <c:pt idx="0">
                  <c:v>1.5185185185185186</c:v>
                </c:pt>
                <c:pt idx="1">
                  <c:v>1.5714285714285714</c:v>
                </c:pt>
                <c:pt idx="2">
                  <c:v>1.631578947368421</c:v>
                </c:pt>
                <c:pt idx="3">
                  <c:v>1.2962962962962963</c:v>
                </c:pt>
                <c:pt idx="4">
                  <c:v>1.3157894736842106</c:v>
                </c:pt>
                <c:pt idx="5">
                  <c:v>1.4347826086956521</c:v>
                </c:pt>
                <c:pt idx="6">
                  <c:v>1.3888888888888888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69512"/>
        <c:axId val="444705696"/>
      </c:lineChart>
      <c:dateAx>
        <c:axId val="3092695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5696"/>
        <c:crosses val="autoZero"/>
        <c:auto val="1"/>
        <c:lblOffset val="100"/>
        <c:baseTimeUnit val="months"/>
      </c:dateAx>
      <c:valAx>
        <c:axId val="44470569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9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_(* #,##0.0_);_(* \(#,##0.0\);_(* "-"??_);_(@_)</c:formatCode>
                <c:ptCount val="11"/>
                <c:pt idx="0">
                  <c:v>33.558744680851063</c:v>
                </c:pt>
                <c:pt idx="1">
                  <c:v>30.835545454544906</c:v>
                </c:pt>
                <c:pt idx="2">
                  <c:v>30.458708333333252</c:v>
                </c:pt>
                <c:pt idx="3">
                  <c:v>36.273361842105267</c:v>
                </c:pt>
                <c:pt idx="4">
                  <c:v>28.141784090909088</c:v>
                </c:pt>
                <c:pt idx="5">
                  <c:v>31.484828947368424</c:v>
                </c:pt>
                <c:pt idx="6">
                  <c:v>27.292442176870747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32.488445800774052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_(* #,##0.0_);_(* \(#,##0.0\);_(* "-"??_);_(@_)</c:formatCode>
                <c:ptCount val="11"/>
                <c:pt idx="0">
                  <c:v>16.394789473684209</c:v>
                </c:pt>
                <c:pt idx="1">
                  <c:v>14.178628571428572</c:v>
                </c:pt>
                <c:pt idx="2">
                  <c:v>20.42548034934498</c:v>
                </c:pt>
                <c:pt idx="3">
                  <c:v>19.384232758620691</c:v>
                </c:pt>
                <c:pt idx="4">
                  <c:v>16.384107843137254</c:v>
                </c:pt>
                <c:pt idx="5">
                  <c:v>15.173216666666667</c:v>
                </c:pt>
                <c:pt idx="6">
                  <c:v>16.601647482014389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_(* #,##0.0_);_(* \(#,##0.0\);_(* "-"??_);_(@_)</c:formatCode>
                <c:ptCount val="11"/>
                <c:pt idx="0">
                  <c:v>15.584983870967726</c:v>
                </c:pt>
                <c:pt idx="1">
                  <c:v>14.537285714285716</c:v>
                </c:pt>
                <c:pt idx="2">
                  <c:v>21.21835294117647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14.353150375939849</c:v>
                </c:pt>
                <c:pt idx="6">
                  <c:v>12.644315789473685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_(* #,##0.0_);_(* \(#,##0.0\);_(* "-"??_);_(@_)</c:formatCode>
                <c:ptCount val="11"/>
                <c:pt idx="0">
                  <c:v>15.025489361702128</c:v>
                </c:pt>
                <c:pt idx="1">
                  <c:v>20.085987012987015</c:v>
                </c:pt>
                <c:pt idx="2">
                  <c:v>20.909401785714287</c:v>
                </c:pt>
                <c:pt idx="3">
                  <c:v>17.368819999999982</c:v>
                </c:pt>
                <c:pt idx="4">
                  <c:v>20.419537313432834</c:v>
                </c:pt>
                <c:pt idx="5">
                  <c:v>19.410223776223773</c:v>
                </c:pt>
                <c:pt idx="6">
                  <c:v>17.5893488372093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South'!$O$96:$Z$96</c15:sqref>
                  </c15:fullRef>
                </c:ext>
              </c:extLst>
              <c:f>('Agency South'!$O$96:$S$96,'Agency South'!$U$96:$Z$96)</c:f>
              <c:numCache>
                <c:formatCode>_(* #,##0.0_);_(* \(#,##0.0\);_(* "-"??_);_(@_)</c:formatCode>
                <c:ptCount val="11"/>
                <c:pt idx="0">
                  <c:v>13.214505050505052</c:v>
                </c:pt>
                <c:pt idx="1">
                  <c:v>11.904695652173913</c:v>
                </c:pt>
                <c:pt idx="2">
                  <c:v>16.117408163265306</c:v>
                </c:pt>
                <c:pt idx="3">
                  <c:v>26.57314024390244</c:v>
                </c:pt>
                <c:pt idx="4">
                  <c:v>20.15675641025641</c:v>
                </c:pt>
                <c:pt idx="5">
                  <c:v>16.161168421052629</c:v>
                </c:pt>
                <c:pt idx="6">
                  <c:v>19.8397734375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_(* #,##0.0_);_(* \(#,##0.0\);_(* "-"??_);_(@_)</c:formatCode>
                <c:ptCount val="11"/>
                <c:pt idx="0">
                  <c:v>14.951500000000001</c:v>
                </c:pt>
                <c:pt idx="1">
                  <c:v>14.628892857142857</c:v>
                </c:pt>
                <c:pt idx="2">
                  <c:v>17.62179674796748</c:v>
                </c:pt>
                <c:pt idx="3">
                  <c:v>15.343121495327102</c:v>
                </c:pt>
                <c:pt idx="4">
                  <c:v>19.045999999999999</c:v>
                </c:pt>
                <c:pt idx="5">
                  <c:v>16.93796062992126</c:v>
                </c:pt>
                <c:pt idx="6">
                  <c:v>18.394604562737641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South'!$O$98:$Z$98</c15:sqref>
                  </c15:fullRef>
                </c:ext>
              </c:extLst>
              <c:f>('Agency South'!$O$98:$S$98,'Agency South'!$U$98:$Z$98)</c:f>
              <c:numCache>
                <c:formatCode>_(* #,##0.0_);_(* \(#,##0.0\);_(* "-"??_);_(@_)</c:formatCode>
                <c:ptCount val="11"/>
                <c:pt idx="0">
                  <c:v>14.560658536585365</c:v>
                </c:pt>
                <c:pt idx="1">
                  <c:v>31.556590909090911</c:v>
                </c:pt>
                <c:pt idx="2">
                  <c:v>16.501870967741937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16.020828282828283</c:v>
                </c:pt>
                <c:pt idx="6">
                  <c:v>17.467253333333336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708048"/>
        <c:axId val="444709224"/>
      </c:lineChart>
      <c:dateAx>
        <c:axId val="44470804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9224"/>
        <c:crosses val="autoZero"/>
        <c:auto val="1"/>
        <c:lblOffset val="100"/>
        <c:baseTimeUnit val="months"/>
      </c:dateAx>
      <c:valAx>
        <c:axId val="444709224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8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466.39688219445577</c:v>
                </c:pt>
                <c:pt idx="2">
                  <c:v>582.76980174690721</c:v>
                </c:pt>
                <c:pt idx="3">
                  <c:v>626.23997632548389</c:v>
                </c:pt>
                <c:pt idx="4">
                  <c:v>831.7455906704231</c:v>
                </c:pt>
                <c:pt idx="5">
                  <c:v>1079.220046382279</c:v>
                </c:pt>
                <c:pt idx="6">
                  <c:v>1398.0912347477888</c:v>
                </c:pt>
                <c:pt idx="7">
                  <c:v>1806.5078373864826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44706480"/>
        <c:axId val="444709616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0.45780990901416163</c:v>
                </c:pt>
                <c:pt idx="2">
                  <c:v>0.24951478878868638</c:v>
                </c:pt>
                <c:pt idx="3">
                  <c:v>7.4592359535910591E-2</c:v>
                </c:pt>
                <c:pt idx="4">
                  <c:v>0.3281579300490538</c:v>
                </c:pt>
                <c:pt idx="5">
                  <c:v>0.29753624003270129</c:v>
                </c:pt>
                <c:pt idx="6">
                  <c:v>0.29546447866162051</c:v>
                </c:pt>
                <c:pt idx="7">
                  <c:v>0.2921244282833737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10008"/>
        <c:axId val="444708440"/>
      </c:lineChart>
      <c:catAx>
        <c:axId val="4447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9616"/>
        <c:crosses val="autoZero"/>
        <c:auto val="1"/>
        <c:lblAlgn val="ctr"/>
        <c:lblOffset val="100"/>
        <c:noMultiLvlLbl val="0"/>
      </c:catAx>
      <c:valAx>
        <c:axId val="4447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6480"/>
        <c:crosses val="autoZero"/>
        <c:crossBetween val="between"/>
      </c:valAx>
      <c:valAx>
        <c:axId val="444708440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0008"/>
        <c:crosses val="max"/>
        <c:crossBetween val="between"/>
      </c:valAx>
      <c:catAx>
        <c:axId val="444710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708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-0.13592655735211445</c:v>
                </c:pt>
                <c:pt idx="1">
                  <c:v>-1.3321115791816052E-2</c:v>
                </c:pt>
                <c:pt idx="2">
                  <c:v>7.8104923133807125E-2</c:v>
                </c:pt>
                <c:pt idx="3">
                  <c:v>4.8961061205874179E-2</c:v>
                </c:pt>
                <c:pt idx="4">
                  <c:v>6.4004628609862335E-2</c:v>
                </c:pt>
                <c:pt idx="5">
                  <c:v>8.3935025953996156E-2</c:v>
                </c:pt>
                <c:pt idx="6">
                  <c:v>8.7893638731776802E-2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2.029657279166865</c:v>
                </c:pt>
                <c:pt idx="1">
                  <c:v>0.30594725217131802</c:v>
                </c:pt>
                <c:pt idx="2">
                  <c:v>-5.5491616465931148E-2</c:v>
                </c:pt>
                <c:pt idx="3">
                  <c:v>0.22401739986627778</c:v>
                </c:pt>
                <c:pt idx="4">
                  <c:v>0.20027725010714481</c:v>
                </c:pt>
                <c:pt idx="5">
                  <c:v>0.15990670657494932</c:v>
                </c:pt>
                <c:pt idx="6">
                  <c:v>0.14553730819119082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-2.9702937117352501E-2</c:v>
                </c:pt>
                <c:pt idx="1">
                  <c:v>-3.0294339622231825E-2</c:v>
                </c:pt>
                <c:pt idx="2">
                  <c:v>5.5302342150114869E-2</c:v>
                </c:pt>
                <c:pt idx="3">
                  <c:v>3.4433939597773078E-2</c:v>
                </c:pt>
                <c:pt idx="4">
                  <c:v>1.6001629870033396E-2</c:v>
                </c:pt>
                <c:pt idx="5">
                  <c:v>3.0384221271738676E-2</c:v>
                </c:pt>
                <c:pt idx="6">
                  <c:v>3.6832643083612782E-2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07264"/>
        <c:axId val="444707656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0.45780990901416163</c:v>
                </c:pt>
                <c:pt idx="1">
                  <c:v>0.24951478878868638</c:v>
                </c:pt>
                <c:pt idx="2">
                  <c:v>7.4592359535910591E-2</c:v>
                </c:pt>
                <c:pt idx="3">
                  <c:v>0.3281579300490538</c:v>
                </c:pt>
                <c:pt idx="4">
                  <c:v>0.29753624003270129</c:v>
                </c:pt>
                <c:pt idx="5">
                  <c:v>0.29546447866162051</c:v>
                </c:pt>
                <c:pt idx="6">
                  <c:v>0.2921244282833737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8832"/>
        <c:axId val="444710400"/>
      </c:lineChart>
      <c:catAx>
        <c:axId val="4447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7656"/>
        <c:crosses val="autoZero"/>
        <c:auto val="1"/>
        <c:lblAlgn val="ctr"/>
        <c:lblOffset val="100"/>
        <c:noMultiLvlLbl val="0"/>
      </c:catAx>
      <c:valAx>
        <c:axId val="4447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7264"/>
        <c:crosses val="autoZero"/>
        <c:crossBetween val="between"/>
      </c:valAx>
      <c:valAx>
        <c:axId val="444710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8832"/>
        <c:crosses val="max"/>
        <c:crossBetween val="between"/>
      </c:valAx>
      <c:catAx>
        <c:axId val="4447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0.24266931419456386</c:v>
                </c:pt>
                <c:pt idx="2">
                  <c:v>0.18435313319814806</c:v>
                </c:pt>
                <c:pt idx="3">
                  <c:v>0.17691460785897481</c:v>
                </c:pt>
                <c:pt idx="4">
                  <c:v>0.18665377714158193</c:v>
                </c:pt>
                <c:pt idx="5">
                  <c:v>0.17615587126015156</c:v>
                </c:pt>
                <c:pt idx="6">
                  <c:v>0.17626716132737852</c:v>
                </c:pt>
                <c:pt idx="7">
                  <c:v>0.17706665767491087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0.14079126273696688</c:v>
                </c:pt>
                <c:pt idx="2">
                  <c:v>0.10874316975791004</c:v>
                </c:pt>
                <c:pt idx="3">
                  <c:v>0.11499639100509704</c:v>
                </c:pt>
                <c:pt idx="4">
                  <c:v>0.11558605119560755</c:v>
                </c:pt>
                <c:pt idx="5">
                  <c:v>0.10869266555939995</c:v>
                </c:pt>
                <c:pt idx="6">
                  <c:v>0.10722679383464624</c:v>
                </c:pt>
                <c:pt idx="7">
                  <c:v>0.10663135604901776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0.14682791622830141</c:v>
                </c:pt>
                <c:pt idx="2">
                  <c:v>0.10988972471971632</c:v>
                </c:pt>
                <c:pt idx="3">
                  <c:v>9.3077402362214928E-2</c:v>
                </c:pt>
                <c:pt idx="4">
                  <c:v>9.0278957153221942E-2</c:v>
                </c:pt>
                <c:pt idx="5">
                  <c:v>8.4348213499938957E-2</c:v>
                </c:pt>
                <c:pt idx="6">
                  <c:v>8.1916060427614235E-2</c:v>
                </c:pt>
                <c:pt idx="7">
                  <c:v>8.0610710277668779E-2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0.12628941216374409</c:v>
                </c:pt>
                <c:pt idx="2">
                  <c:v>0.16163624750527097</c:v>
                </c:pt>
                <c:pt idx="3">
                  <c:v>0.16773950739469384</c:v>
                </c:pt>
                <c:pt idx="4">
                  <c:v>0.17693793721837414</c:v>
                </c:pt>
                <c:pt idx="5">
                  <c:v>0.16990274984652803</c:v>
                </c:pt>
                <c:pt idx="6">
                  <c:v>0.16373168897607218</c:v>
                </c:pt>
                <c:pt idx="7">
                  <c:v>0.16239290774343834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0.12742501069126247</c:v>
                </c:pt>
                <c:pt idx="2">
                  <c:v>0.19527185946420222</c:v>
                </c:pt>
                <c:pt idx="3">
                  <c:v>0.11116773553279419</c:v>
                </c:pt>
                <c:pt idx="4">
                  <c:v>0.12773702658482963</c:v>
                </c:pt>
                <c:pt idx="5">
                  <c:v>0.14825781720526371</c:v>
                </c:pt>
                <c:pt idx="6">
                  <c:v>0.15462897405390297</c:v>
                </c:pt>
                <c:pt idx="7">
                  <c:v>0.16274799163600662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0.1063912558903248</c:v>
                </c:pt>
                <c:pt idx="2">
                  <c:v>0.13999450651716192</c:v>
                </c:pt>
                <c:pt idx="3">
                  <c:v>0.21159375195391406</c:v>
                </c:pt>
                <c:pt idx="4">
                  <c:v>0.16656751701235803</c:v>
                </c:pt>
                <c:pt idx="5">
                  <c:v>0.17403396201748697</c:v>
                </c:pt>
                <c:pt idx="6">
                  <c:v>0.17359645189899467</c:v>
                </c:pt>
                <c:pt idx="7">
                  <c:v>0.16747297426061844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0.1096058280948365</c:v>
                </c:pt>
                <c:pt idx="2">
                  <c:v>0.1001113588375904</c:v>
                </c:pt>
                <c:pt idx="3">
                  <c:v>0.12451060389231125</c:v>
                </c:pt>
                <c:pt idx="4">
                  <c:v>0.13623873369402673</c:v>
                </c:pt>
                <c:pt idx="5">
                  <c:v>0.13860872061123097</c:v>
                </c:pt>
                <c:pt idx="6">
                  <c:v>0.1426328694813912</c:v>
                </c:pt>
                <c:pt idx="7">
                  <c:v>0.14307740235833918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11184"/>
        <c:axId val="444711576"/>
      </c:barChart>
      <c:catAx>
        <c:axId val="444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1576"/>
        <c:crosses val="autoZero"/>
        <c:auto val="1"/>
        <c:lblAlgn val="ctr"/>
        <c:lblOffset val="100"/>
        <c:noMultiLvlLbl val="0"/>
      </c:catAx>
      <c:valAx>
        <c:axId val="44471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42578125" bestFit="1" customWidth="1" collapsed="1"/>
    <col min="3" max="7" width="10.28515625" style="22" bestFit="1" customWidth="1" collapsed="1"/>
    <col min="8" max="11" width="10.140625" style="22" bestFit="1" customWidth="1" collapsed="1"/>
    <col min="12" max="12" width="11.140625" style="22" bestFit="1" customWidth="1" collapsed="1"/>
  </cols>
  <sheetData>
    <row r="2" spans="2:12" ht="20.100000000000001" customHeight="1" thickBot="1" x14ac:dyDescent="0.3">
      <c r="B2" s="86" t="s">
        <v>0</v>
      </c>
      <c r="C2" s="87" t="s">
        <v>54</v>
      </c>
      <c r="D2" s="87" t="s">
        <v>55</v>
      </c>
      <c r="E2" s="87" t="s">
        <v>56</v>
      </c>
      <c r="F2" s="87" t="s">
        <v>57</v>
      </c>
      <c r="G2" s="87" t="s">
        <v>58</v>
      </c>
      <c r="H2" s="87" t="s">
        <v>59</v>
      </c>
      <c r="I2" s="87" t="s">
        <v>29</v>
      </c>
      <c r="J2" s="87" t="s">
        <v>30</v>
      </c>
      <c r="K2" s="87" t="s">
        <v>31</v>
      </c>
      <c r="L2" s="88" t="s">
        <v>60</v>
      </c>
    </row>
    <row r="3" spans="2:12" ht="20.100000000000001" customHeight="1" thickTop="1" x14ac:dyDescent="0.25">
      <c r="B3" s="89" t="s">
        <v>61</v>
      </c>
      <c r="C3" s="90">
        <v>13518.3894</v>
      </c>
      <c r="D3" s="90">
        <v>13834.513000000001</v>
      </c>
      <c r="E3" s="90">
        <v>33084.871093549998</v>
      </c>
      <c r="F3" s="90">
        <v>32751.374859030006</v>
      </c>
      <c r="G3" s="90">
        <v>36387.699315770005</v>
      </c>
      <c r="H3" s="90">
        <v>41449.471700660004</v>
      </c>
      <c r="I3" s="90">
        <v>43150.517982009995</v>
      </c>
      <c r="J3" s="90">
        <v>44649.047839799998</v>
      </c>
      <c r="K3" s="90">
        <v>50527.477233159982</v>
      </c>
      <c r="L3" s="91">
        <f>SUM(C3:K3)</f>
        <v>309353.36242398003</v>
      </c>
    </row>
    <row r="4" spans="2:12" ht="20.100000000000001" customHeight="1" x14ac:dyDescent="0.25">
      <c r="B4" s="89" t="s">
        <v>62</v>
      </c>
      <c r="C4" s="90">
        <v>13518.3894</v>
      </c>
      <c r="D4" s="90">
        <v>13834.513000000001</v>
      </c>
      <c r="E4" s="90">
        <v>34572.543100000003</v>
      </c>
      <c r="F4" s="90">
        <v>31029.569199999998</v>
      </c>
      <c r="G4" s="90">
        <v>29097.259900000001</v>
      </c>
      <c r="H4" s="90">
        <v>42200</v>
      </c>
      <c r="I4" s="90">
        <f>'Projection Summary'!C6</f>
        <v>30013.258000000009</v>
      </c>
      <c r="J4" s="90">
        <f>'Projection Summary'!D6</f>
        <v>31855.821000000033</v>
      </c>
      <c r="K4" s="90">
        <f>'Projection Summary'!E6</f>
        <v>51368.951108721354</v>
      </c>
      <c r="L4" s="91">
        <f>SUM(C4:K4)</f>
        <v>277490.30470872141</v>
      </c>
    </row>
    <row r="5" spans="2:12" x14ac:dyDescent="0.25">
      <c r="C5" s="92">
        <f>C4/C3</f>
        <v>1</v>
      </c>
      <c r="D5" s="92">
        <f t="shared" ref="D5:L5" si="0">D4/D3</f>
        <v>1</v>
      </c>
      <c r="E5" s="92">
        <f t="shared" si="0"/>
        <v>1.0449653257600278</v>
      </c>
      <c r="F5" s="92">
        <f t="shared" si="0"/>
        <v>0.94742798839923259</v>
      </c>
      <c r="G5" s="92">
        <f t="shared" si="0"/>
        <v>0.79964549688882325</v>
      </c>
      <c r="H5" s="92">
        <f t="shared" si="0"/>
        <v>1.0181070655076176</v>
      </c>
      <c r="I5" s="92">
        <f>I4/I3</f>
        <v>0.69554803519422226</v>
      </c>
      <c r="J5" s="92">
        <f t="shared" si="0"/>
        <v>0.71347145216395569</v>
      </c>
      <c r="K5" s="92">
        <f t="shared" si="0"/>
        <v>1.016653787634763</v>
      </c>
      <c r="L5" s="92">
        <f t="shared" si="0"/>
        <v>0.89700109458778354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21"/>
  <sheetViews>
    <sheetView showGridLines="0" tabSelected="1" zoomScale="85" zoomScaleNormal="85" workbookViewId="0">
      <pane xSplit="14" ySplit="6" topLeftCell="O7" activePane="bottomRight" state="frozen"/>
      <selection pane="topRight" activeCell="N1" sqref="N1"/>
      <selection pane="bottomLeft" activeCell="A4" sqref="A4"/>
      <selection pane="bottomRight" sqref="A1:A1048576"/>
    </sheetView>
  </sheetViews>
  <sheetFormatPr defaultColWidth="9.140625" defaultRowHeight="15" x14ac:dyDescent="0.25"/>
  <cols>
    <col min="1" max="1" width="51.28515625" style="4" bestFit="1" customWidth="1" collapsed="1"/>
    <col min="2" max="2" width="21" customWidth="1" collapsed="1"/>
    <col min="3" max="3" width="7" hidden="1" bestFit="1" customWidth="1" collapsed="1"/>
    <col min="4" max="4" width="7.140625" hidden="1" bestFit="1" customWidth="1" collapsed="1"/>
    <col min="5" max="5" width="7.5703125" hidden="1" bestFit="1" customWidth="1" collapsed="1"/>
    <col min="6" max="6" width="7.28515625" hidden="1" bestFit="1" customWidth="1" collapsed="1"/>
    <col min="7" max="7" width="7.85546875" hidden="1" bestFit="1" customWidth="1" collapsed="1"/>
    <col min="8" max="9" width="7" hidden="1" bestFit="1" customWidth="1" collapsed="1"/>
    <col min="10" max="10" width="7.42578125" hidden="1" bestFit="1" customWidth="1" collapsed="1"/>
    <col min="11" max="11" width="7.28515625" hidden="1" bestFit="1" customWidth="1" collapsed="1"/>
    <col min="12" max="12" width="7" hidden="1" bestFit="1" customWidth="1" collapsed="1"/>
    <col min="13" max="13" width="7.42578125" hidden="1" bestFit="1" customWidth="1" collapsed="1"/>
    <col min="14" max="14" width="7.28515625" style="36" hidden="1" bestFit="1" customWidth="1" collapsed="1"/>
    <col min="15" max="18" width="7.7109375" bestFit="1" customWidth="1" collapsed="1"/>
    <col min="19" max="19" width="7.85546875" bestFit="1" customWidth="1" collapsed="1"/>
    <col min="20" max="25" width="7.7109375" bestFit="1" customWidth="1" collapsed="1"/>
    <col min="26" max="26" width="7.7109375" style="36" bestFit="1" customWidth="1" collapsed="1"/>
    <col min="27" max="30" width="7.7109375" style="4" bestFit="1" customWidth="1" collapsed="1"/>
    <col min="31" max="31" width="7.85546875" style="4" bestFit="1" customWidth="1" collapsed="1"/>
    <col min="32" max="37" width="7.7109375" style="4" bestFit="1" customWidth="1" collapsed="1"/>
    <col min="38" max="38" width="7.7109375" style="108" bestFit="1" customWidth="1" collapsed="1"/>
    <col min="39" max="42" width="7.7109375" style="4" bestFit="1" customWidth="1" collapsed="1"/>
    <col min="43" max="43" width="7.85546875" style="4" bestFit="1" customWidth="1" collapsed="1"/>
    <col min="44" max="49" width="7.7109375" style="4" bestFit="1" customWidth="1" collapsed="1"/>
    <col min="50" max="50" width="7.7109375" style="108" bestFit="1" customWidth="1" collapsed="1"/>
    <col min="51" max="54" width="7.7109375" style="4" bestFit="1" customWidth="1" collapsed="1"/>
    <col min="55" max="55" width="7.85546875" style="4" bestFit="1" customWidth="1" collapsed="1"/>
    <col min="56" max="61" width="7.7109375" style="4" bestFit="1" customWidth="1" collapsed="1"/>
    <col min="62" max="62" width="7.7109375" style="108" bestFit="1" customWidth="1" collapsed="1"/>
    <col min="63" max="66" width="7.7109375" style="4" bestFit="1" customWidth="1" collapsed="1"/>
    <col min="67" max="67" width="7.85546875" style="4" bestFit="1" customWidth="1" collapsed="1"/>
    <col min="68" max="69" width="7.7109375" style="4" bestFit="1" customWidth="1" collapsed="1"/>
    <col min="70" max="73" width="8.140625" style="4" bestFit="1" customWidth="1" collapsed="1"/>
    <col min="74" max="74" width="8.140625" style="108" bestFit="1" customWidth="1" collapsed="1"/>
    <col min="75" max="78" width="7.7109375" style="4" bestFit="1" customWidth="1" collapsed="1"/>
    <col min="79" max="85" width="8.140625" style="4" bestFit="1" customWidth="1" collapsed="1"/>
    <col min="86" max="86" width="8.140625" style="108" bestFit="1" customWidth="1" collapsed="1"/>
    <col min="87" max="88" width="7.7109375" style="4" bestFit="1" customWidth="1" collapsed="1"/>
    <col min="89" max="97" width="8.140625" style="4" bestFit="1" customWidth="1" collapsed="1"/>
    <col min="98" max="98" width="8.28515625" style="108" bestFit="1" customWidth="1" collapsed="1"/>
    <col min="99" max="16384" width="9.140625" style="4" collapsed="1"/>
  </cols>
  <sheetData>
    <row r="1" spans="1:98" s="374" customFormat="1" x14ac:dyDescent="0.25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>
        <v>201601</v>
      </c>
      <c r="P1" s="376">
        <v>201602</v>
      </c>
      <c r="Q1" s="376">
        <v>201603</v>
      </c>
      <c r="R1" s="376">
        <v>201604</v>
      </c>
      <c r="S1" s="376">
        <v>201605</v>
      </c>
      <c r="T1" s="376">
        <v>201606</v>
      </c>
      <c r="U1" s="376">
        <v>201607</v>
      </c>
      <c r="V1" s="376">
        <v>201608</v>
      </c>
      <c r="W1" s="376">
        <v>201609</v>
      </c>
      <c r="X1" s="376">
        <v>201610</v>
      </c>
      <c r="Y1" s="376">
        <v>201611</v>
      </c>
      <c r="Z1" s="376">
        <v>201612</v>
      </c>
      <c r="AA1" s="376">
        <v>201701</v>
      </c>
      <c r="AB1" s="376">
        <v>201702</v>
      </c>
      <c r="AC1" s="376">
        <v>201703</v>
      </c>
      <c r="AD1" s="376">
        <v>201704</v>
      </c>
      <c r="AE1" s="376">
        <v>201705</v>
      </c>
      <c r="AF1" s="376">
        <v>201706</v>
      </c>
      <c r="AG1" s="376">
        <v>201707</v>
      </c>
      <c r="AH1" s="376">
        <v>201708</v>
      </c>
      <c r="AI1" s="376">
        <v>201709</v>
      </c>
      <c r="AJ1" s="376">
        <v>201710</v>
      </c>
      <c r="AK1" s="376">
        <v>201711</v>
      </c>
      <c r="AL1" s="376">
        <v>201712</v>
      </c>
      <c r="AM1" s="376">
        <v>201801</v>
      </c>
      <c r="AN1" s="376">
        <v>201802</v>
      </c>
      <c r="AO1" s="376">
        <v>201803</v>
      </c>
      <c r="AP1" s="376">
        <v>201804</v>
      </c>
      <c r="AQ1" s="376">
        <v>201805</v>
      </c>
      <c r="AR1" s="376">
        <v>201806</v>
      </c>
      <c r="AS1" s="376">
        <v>201807</v>
      </c>
      <c r="AT1" s="376">
        <v>201808</v>
      </c>
      <c r="AU1" s="376">
        <v>201809</v>
      </c>
      <c r="AV1" s="376">
        <v>201810</v>
      </c>
      <c r="AW1" s="376">
        <v>201811</v>
      </c>
      <c r="AX1" s="376">
        <v>201812</v>
      </c>
      <c r="AY1" s="376">
        <v>201901</v>
      </c>
      <c r="AZ1" s="376">
        <v>201902</v>
      </c>
      <c r="BA1" s="376">
        <v>201903</v>
      </c>
      <c r="BB1" s="376">
        <v>201904</v>
      </c>
      <c r="BC1" s="376">
        <v>201905</v>
      </c>
      <c r="BD1" s="376">
        <v>201906</v>
      </c>
      <c r="BE1" s="376">
        <v>201907</v>
      </c>
      <c r="BF1" s="376">
        <v>201908</v>
      </c>
      <c r="BG1" s="376">
        <v>201909</v>
      </c>
      <c r="BH1" s="376">
        <v>201910</v>
      </c>
      <c r="BI1" s="376">
        <v>201911</v>
      </c>
      <c r="BJ1" s="376">
        <v>201912</v>
      </c>
      <c r="BK1" s="376">
        <v>202001</v>
      </c>
      <c r="BL1" s="376">
        <v>202002</v>
      </c>
      <c r="BM1" s="376">
        <v>202003</v>
      </c>
      <c r="BN1" s="376">
        <v>202004</v>
      </c>
      <c r="BO1" s="376">
        <v>202005</v>
      </c>
      <c r="BP1" s="376">
        <v>202006</v>
      </c>
      <c r="BQ1" s="376">
        <v>202007</v>
      </c>
      <c r="BR1" s="376">
        <v>202008</v>
      </c>
      <c r="BS1" s="376">
        <v>202009</v>
      </c>
      <c r="BT1" s="376">
        <v>202010</v>
      </c>
      <c r="BU1" s="376">
        <v>202011</v>
      </c>
      <c r="BV1" s="376">
        <v>202012</v>
      </c>
      <c r="BW1" s="376">
        <v>202101</v>
      </c>
      <c r="BX1" s="376">
        <v>202102</v>
      </c>
      <c r="BY1" s="376">
        <v>202103</v>
      </c>
      <c r="BZ1" s="376">
        <v>202104</v>
      </c>
      <c r="CA1" s="376">
        <v>202105</v>
      </c>
      <c r="CB1" s="376">
        <v>202106</v>
      </c>
      <c r="CC1" s="376">
        <v>202107</v>
      </c>
      <c r="CD1" s="376">
        <v>202108</v>
      </c>
      <c r="CE1" s="376">
        <v>202109</v>
      </c>
      <c r="CF1" s="376">
        <v>202110</v>
      </c>
      <c r="CG1" s="376">
        <v>202111</v>
      </c>
      <c r="CH1" s="376">
        <v>202112</v>
      </c>
      <c r="CI1" s="376">
        <v>202201</v>
      </c>
      <c r="CJ1" s="376">
        <v>202202</v>
      </c>
      <c r="CK1" s="376">
        <v>202203</v>
      </c>
      <c r="CL1" s="376">
        <v>202204</v>
      </c>
      <c r="CM1" s="376">
        <v>202205</v>
      </c>
      <c r="CN1" s="376">
        <v>202206</v>
      </c>
      <c r="CO1" s="376">
        <v>202207</v>
      </c>
      <c r="CP1" s="376">
        <v>202208</v>
      </c>
      <c r="CQ1" s="376">
        <v>202209</v>
      </c>
      <c r="CR1" s="376">
        <v>202210</v>
      </c>
      <c r="CS1" s="376">
        <v>202211</v>
      </c>
      <c r="CT1" s="376">
        <v>202212</v>
      </c>
    </row>
    <row r="3" spans="1:98" s="250" customFormat="1" ht="15.75" x14ac:dyDescent="0.25">
      <c r="B3" s="250" t="s">
        <v>114</v>
      </c>
      <c r="N3" s="251"/>
      <c r="V3" s="250">
        <v>4</v>
      </c>
      <c r="W3" s="250">
        <v>1</v>
      </c>
      <c r="X3" s="250">
        <v>1</v>
      </c>
      <c r="Y3" s="250">
        <v>1</v>
      </c>
      <c r="Z3" s="251">
        <v>1</v>
      </c>
      <c r="AA3" s="250">
        <v>0</v>
      </c>
      <c r="AB3" s="250">
        <v>0</v>
      </c>
      <c r="AC3" s="250">
        <v>2</v>
      </c>
      <c r="AD3" s="250">
        <v>1</v>
      </c>
      <c r="AE3" s="250">
        <v>2</v>
      </c>
      <c r="AF3" s="250">
        <v>2</v>
      </c>
      <c r="AG3" s="250">
        <v>1</v>
      </c>
      <c r="AH3" s="250">
        <v>1</v>
      </c>
      <c r="AI3" s="250">
        <v>2</v>
      </c>
      <c r="AJ3" s="250">
        <v>1</v>
      </c>
      <c r="AK3" s="250">
        <v>1</v>
      </c>
      <c r="AL3" s="251">
        <v>1</v>
      </c>
      <c r="AM3" s="250">
        <v>0</v>
      </c>
      <c r="AN3" s="250">
        <v>0</v>
      </c>
      <c r="AO3" s="250">
        <v>2</v>
      </c>
      <c r="AP3" s="250">
        <v>1</v>
      </c>
      <c r="AQ3" s="250">
        <v>2</v>
      </c>
      <c r="AR3" s="250">
        <v>2</v>
      </c>
      <c r="AS3" s="250">
        <v>1</v>
      </c>
      <c r="AT3" s="250">
        <v>1</v>
      </c>
      <c r="AU3" s="250">
        <v>2</v>
      </c>
      <c r="AV3" s="250">
        <v>1</v>
      </c>
      <c r="AW3" s="250">
        <v>1</v>
      </c>
      <c r="AX3" s="251">
        <v>1</v>
      </c>
      <c r="AY3" s="250">
        <v>0</v>
      </c>
      <c r="AZ3" s="250">
        <v>0</v>
      </c>
      <c r="BA3" s="250">
        <v>1</v>
      </c>
      <c r="BB3" s="250">
        <v>1</v>
      </c>
      <c r="BC3" s="250">
        <v>1</v>
      </c>
      <c r="BD3" s="250">
        <v>1</v>
      </c>
      <c r="BE3" s="250">
        <v>1</v>
      </c>
      <c r="BF3" s="250">
        <v>1</v>
      </c>
      <c r="BG3" s="250">
        <v>1</v>
      </c>
      <c r="BH3" s="250">
        <v>1</v>
      </c>
      <c r="BJ3" s="251"/>
      <c r="BM3" s="250">
        <v>1</v>
      </c>
      <c r="BP3" s="250">
        <v>1</v>
      </c>
      <c r="BS3" s="250">
        <v>1</v>
      </c>
      <c r="BV3" s="251"/>
      <c r="BY3" s="250">
        <v>1</v>
      </c>
      <c r="CB3" s="250">
        <v>1</v>
      </c>
      <c r="CE3" s="250">
        <v>1</v>
      </c>
      <c r="CH3" s="251"/>
      <c r="CK3" s="250">
        <v>1</v>
      </c>
      <c r="CN3" s="250">
        <v>1</v>
      </c>
      <c r="CQ3" s="250">
        <v>1</v>
      </c>
      <c r="CT3" s="251"/>
    </row>
    <row r="4" spans="1:98" s="250" customFormat="1" ht="15.75" x14ac:dyDescent="0.25">
      <c r="B4" s="250" t="s">
        <v>115</v>
      </c>
      <c r="N4" s="251"/>
      <c r="V4" s="250">
        <f>V3</f>
        <v>4</v>
      </c>
      <c r="W4" s="250">
        <f>V4+W3</f>
        <v>5</v>
      </c>
      <c r="X4" s="250">
        <f t="shared" ref="X4:CI4" si="0">W4+X3</f>
        <v>6</v>
      </c>
      <c r="Y4" s="250">
        <f t="shared" si="0"/>
        <v>7</v>
      </c>
      <c r="Z4" s="251">
        <f t="shared" si="0"/>
        <v>8</v>
      </c>
      <c r="AA4" s="250">
        <f t="shared" si="0"/>
        <v>8</v>
      </c>
      <c r="AB4" s="250">
        <f t="shared" si="0"/>
        <v>8</v>
      </c>
      <c r="AC4" s="250">
        <f t="shared" si="0"/>
        <v>10</v>
      </c>
      <c r="AD4" s="250">
        <f t="shared" si="0"/>
        <v>11</v>
      </c>
      <c r="AE4" s="250">
        <f t="shared" si="0"/>
        <v>13</v>
      </c>
      <c r="AF4" s="250">
        <f t="shared" si="0"/>
        <v>15</v>
      </c>
      <c r="AG4" s="250">
        <f t="shared" si="0"/>
        <v>16</v>
      </c>
      <c r="AH4" s="250">
        <f t="shared" si="0"/>
        <v>17</v>
      </c>
      <c r="AI4" s="250">
        <f t="shared" si="0"/>
        <v>19</v>
      </c>
      <c r="AJ4" s="250">
        <f t="shared" si="0"/>
        <v>20</v>
      </c>
      <c r="AK4" s="250">
        <f t="shared" si="0"/>
        <v>21</v>
      </c>
      <c r="AL4" s="251">
        <f t="shared" si="0"/>
        <v>22</v>
      </c>
      <c r="AM4" s="250">
        <f t="shared" si="0"/>
        <v>22</v>
      </c>
      <c r="AN4" s="250">
        <f t="shared" si="0"/>
        <v>22</v>
      </c>
      <c r="AO4" s="250">
        <f t="shared" si="0"/>
        <v>24</v>
      </c>
      <c r="AP4" s="250">
        <f t="shared" si="0"/>
        <v>25</v>
      </c>
      <c r="AQ4" s="250">
        <f t="shared" si="0"/>
        <v>27</v>
      </c>
      <c r="AR4" s="250">
        <f t="shared" si="0"/>
        <v>29</v>
      </c>
      <c r="AS4" s="250">
        <f t="shared" si="0"/>
        <v>30</v>
      </c>
      <c r="AT4" s="250">
        <f t="shared" si="0"/>
        <v>31</v>
      </c>
      <c r="AU4" s="250">
        <f t="shared" si="0"/>
        <v>33</v>
      </c>
      <c r="AV4" s="250">
        <f t="shared" si="0"/>
        <v>34</v>
      </c>
      <c r="AW4" s="250">
        <f t="shared" si="0"/>
        <v>35</v>
      </c>
      <c r="AX4" s="251">
        <f t="shared" si="0"/>
        <v>36</v>
      </c>
      <c r="AY4" s="250">
        <f t="shared" si="0"/>
        <v>36</v>
      </c>
      <c r="AZ4" s="250">
        <f t="shared" si="0"/>
        <v>36</v>
      </c>
      <c r="BA4" s="250">
        <f t="shared" si="0"/>
        <v>37</v>
      </c>
      <c r="BB4" s="250">
        <f t="shared" si="0"/>
        <v>38</v>
      </c>
      <c r="BC4" s="250">
        <f t="shared" si="0"/>
        <v>39</v>
      </c>
      <c r="BD4" s="250">
        <f t="shared" si="0"/>
        <v>40</v>
      </c>
      <c r="BE4" s="250">
        <f t="shared" si="0"/>
        <v>41</v>
      </c>
      <c r="BF4" s="250">
        <f t="shared" si="0"/>
        <v>42</v>
      </c>
      <c r="BG4" s="250">
        <f t="shared" si="0"/>
        <v>43</v>
      </c>
      <c r="BH4" s="250">
        <f t="shared" si="0"/>
        <v>44</v>
      </c>
      <c r="BI4" s="250">
        <f t="shared" si="0"/>
        <v>44</v>
      </c>
      <c r="BJ4" s="251">
        <f t="shared" si="0"/>
        <v>44</v>
      </c>
      <c r="BK4" s="250">
        <f t="shared" si="0"/>
        <v>44</v>
      </c>
      <c r="BL4" s="250">
        <f t="shared" si="0"/>
        <v>44</v>
      </c>
      <c r="BM4" s="250">
        <f t="shared" si="0"/>
        <v>45</v>
      </c>
      <c r="BN4" s="250">
        <f t="shared" si="0"/>
        <v>45</v>
      </c>
      <c r="BO4" s="250">
        <f t="shared" si="0"/>
        <v>45</v>
      </c>
      <c r="BP4" s="250">
        <f t="shared" si="0"/>
        <v>46</v>
      </c>
      <c r="BQ4" s="250">
        <f t="shared" si="0"/>
        <v>46</v>
      </c>
      <c r="BR4" s="250">
        <f t="shared" si="0"/>
        <v>46</v>
      </c>
      <c r="BS4" s="250">
        <f t="shared" si="0"/>
        <v>47</v>
      </c>
      <c r="BT4" s="250">
        <f t="shared" si="0"/>
        <v>47</v>
      </c>
      <c r="BU4" s="250">
        <f t="shared" si="0"/>
        <v>47</v>
      </c>
      <c r="BV4" s="251">
        <f t="shared" si="0"/>
        <v>47</v>
      </c>
      <c r="BW4" s="250">
        <f t="shared" si="0"/>
        <v>47</v>
      </c>
      <c r="BX4" s="250">
        <f t="shared" si="0"/>
        <v>47</v>
      </c>
      <c r="BY4" s="250">
        <f t="shared" si="0"/>
        <v>48</v>
      </c>
      <c r="BZ4" s="250">
        <f t="shared" si="0"/>
        <v>48</v>
      </c>
      <c r="CA4" s="250">
        <f t="shared" si="0"/>
        <v>48</v>
      </c>
      <c r="CB4" s="250">
        <f t="shared" si="0"/>
        <v>49</v>
      </c>
      <c r="CC4" s="250">
        <f t="shared" si="0"/>
        <v>49</v>
      </c>
      <c r="CD4" s="250">
        <f t="shared" si="0"/>
        <v>49</v>
      </c>
      <c r="CE4" s="250">
        <f t="shared" si="0"/>
        <v>50</v>
      </c>
      <c r="CF4" s="250">
        <f t="shared" si="0"/>
        <v>50</v>
      </c>
      <c r="CG4" s="250">
        <f t="shared" si="0"/>
        <v>50</v>
      </c>
      <c r="CH4" s="251">
        <f t="shared" si="0"/>
        <v>50</v>
      </c>
      <c r="CI4" s="250">
        <f t="shared" si="0"/>
        <v>50</v>
      </c>
      <c r="CJ4" s="250">
        <f t="shared" ref="CJ4:CT4" si="1">CI4+CJ3</f>
        <v>50</v>
      </c>
      <c r="CK4" s="250">
        <f t="shared" si="1"/>
        <v>51</v>
      </c>
      <c r="CL4" s="250">
        <f t="shared" si="1"/>
        <v>51</v>
      </c>
      <c r="CM4" s="250">
        <f t="shared" si="1"/>
        <v>51</v>
      </c>
      <c r="CN4" s="250">
        <f t="shared" si="1"/>
        <v>52</v>
      </c>
      <c r="CO4" s="250">
        <f t="shared" si="1"/>
        <v>52</v>
      </c>
      <c r="CP4" s="250">
        <f t="shared" si="1"/>
        <v>52</v>
      </c>
      <c r="CQ4" s="250">
        <f t="shared" si="1"/>
        <v>53</v>
      </c>
      <c r="CR4" s="250">
        <f t="shared" si="1"/>
        <v>53</v>
      </c>
      <c r="CS4" s="250">
        <f t="shared" si="1"/>
        <v>53</v>
      </c>
      <c r="CT4" s="251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44">
        <v>42370</v>
      </c>
      <c r="P6" s="144">
        <v>42401</v>
      </c>
      <c r="Q6" s="144">
        <v>42430</v>
      </c>
      <c r="R6" s="144">
        <v>42461</v>
      </c>
      <c r="S6" s="144">
        <v>42491</v>
      </c>
      <c r="T6" s="144">
        <v>42522</v>
      </c>
      <c r="U6" s="144">
        <v>42552</v>
      </c>
      <c r="V6" s="144">
        <v>42583</v>
      </c>
      <c r="W6" s="14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v>503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 t="shared" si="2"/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 t="shared" si="3"/>
        <v>1180</v>
      </c>
      <c r="AI7" s="15">
        <f t="shared" si="3"/>
        <v>0</v>
      </c>
      <c r="AJ7" s="15">
        <f t="shared" si="3"/>
        <v>85.102499999999992</v>
      </c>
      <c r="AK7" s="15">
        <f t="shared" si="3"/>
        <v>246.22093749999999</v>
      </c>
      <c r="AL7" s="96">
        <f t="shared" si="3"/>
        <v>315.74822812499997</v>
      </c>
      <c r="AM7" s="15">
        <f t="shared" si="3"/>
        <v>380.97997724374994</v>
      </c>
      <c r="AN7" s="15">
        <f t="shared" si="3"/>
        <v>382.70164317706241</v>
      </c>
      <c r="AO7" s="15">
        <f t="shared" si="3"/>
        <v>427.60911831029176</v>
      </c>
      <c r="AP7" s="15">
        <f t="shared" si="3"/>
        <v>494.96383456732286</v>
      </c>
      <c r="AQ7" s="15">
        <f t="shared" si="3"/>
        <v>513.55267867010787</v>
      </c>
      <c r="AR7" s="15">
        <f t="shared" si="3"/>
        <v>567.39440453251655</v>
      </c>
      <c r="AS7" s="15">
        <f t="shared" si="3"/>
        <v>619.90087077371095</v>
      </c>
      <c r="AT7" s="15">
        <f t="shared" si="3"/>
        <v>612.40745631741027</v>
      </c>
      <c r="AU7" s="15">
        <f t="shared" si="3"/>
        <v>664.11410681134828</v>
      </c>
      <c r="AV7" s="15">
        <f t="shared" si="3"/>
        <v>715.58887523120632</v>
      </c>
      <c r="AW7" s="15">
        <f t="shared" si="3"/>
        <v>697.96136877506865</v>
      </c>
      <c r="AX7" s="96">
        <f t="shared" si="3"/>
        <v>748.39439687106858</v>
      </c>
      <c r="AY7" s="15">
        <f t="shared" si="3"/>
        <v>799.0080515861207</v>
      </c>
      <c r="AZ7" s="15">
        <f t="shared" si="3"/>
        <v>771.90179130297645</v>
      </c>
      <c r="BA7" s="15">
        <f t="shared" si="3"/>
        <v>799.77141072385336</v>
      </c>
      <c r="BB7" s="15">
        <f t="shared" si="3"/>
        <v>849.65538870976059</v>
      </c>
      <c r="BC7" s="15">
        <f t="shared" si="3"/>
        <v>828.74780696879031</v>
      </c>
      <c r="BD7" s="15">
        <f t="shared" si="3"/>
        <v>865.76861296780487</v>
      </c>
      <c r="BE7" s="15">
        <f t="shared" si="3"/>
        <v>905.05088929472151</v>
      </c>
      <c r="BF7" s="15">
        <f t="shared" si="3"/>
        <v>883.75271922151467</v>
      </c>
      <c r="BG7" s="15">
        <f t="shared" si="3"/>
        <v>927.13348917962503</v>
      </c>
      <c r="BH7" s="15">
        <f t="shared" si="3"/>
        <v>972.64800408552298</v>
      </c>
      <c r="BI7" s="15">
        <f t="shared" si="3"/>
        <v>954.63062689744208</v>
      </c>
      <c r="BJ7" s="96">
        <f t="shared" si="3"/>
        <v>1003.11637301138</v>
      </c>
      <c r="BK7" s="15">
        <f t="shared" si="3"/>
        <v>1052.8444997387869</v>
      </c>
      <c r="BL7" s="15">
        <f t="shared" si="3"/>
        <v>1009.2505393302855</v>
      </c>
      <c r="BM7" s="15">
        <f t="shared" si="3"/>
        <v>1051.7314295400543</v>
      </c>
      <c r="BN7" s="15">
        <f t="shared" si="3"/>
        <v>1095.1363630277212</v>
      </c>
      <c r="BO7" s="15">
        <f t="shared" si="3"/>
        <v>1047.1645694840765</v>
      </c>
      <c r="BP7" s="15">
        <f t="shared" si="3"/>
        <v>1084.7442399014344</v>
      </c>
      <c r="BQ7" s="15">
        <f t="shared" si="3"/>
        <v>1124.1328250535871</v>
      </c>
      <c r="BR7" s="15">
        <f t="shared" si="3"/>
        <v>1074.6316415511249</v>
      </c>
      <c r="BS7" s="15">
        <f t="shared" si="3"/>
        <v>1118.1230661349491</v>
      </c>
      <c r="BT7" s="15">
        <f t="shared" si="3"/>
        <v>1163.9269633460822</v>
      </c>
      <c r="BU7" s="15">
        <f t="shared" si="3"/>
        <v>1117.1357621099594</v>
      </c>
      <c r="BV7" s="96">
        <f t="shared" si="3"/>
        <v>1165.2179928594235</v>
      </c>
      <c r="BW7" s="15">
        <f t="shared" si="3"/>
        <v>1214.2816789585577</v>
      </c>
      <c r="BX7" s="15">
        <f t="shared" si="3"/>
        <v>1186.4289827048085</v>
      </c>
      <c r="BY7" s="15">
        <f t="shared" si="3"/>
        <v>1237.0253990557458</v>
      </c>
      <c r="BZ7" s="15">
        <f t="shared" si="3"/>
        <v>1288.0737923471456</v>
      </c>
      <c r="CA7" s="15">
        <f t="shared" si="3"/>
        <v>1249.4688442466374</v>
      </c>
      <c r="CB7" s="15">
        <f t="shared" si="3"/>
        <v>1292.5956412177372</v>
      </c>
      <c r="CC7" s="15">
        <f t="shared" si="3"/>
        <v>1337.5593012436682</v>
      </c>
      <c r="CD7" s="15">
        <f t="shared" si="3"/>
        <v>1294.5953166252716</v>
      </c>
      <c r="CE7" s="15">
        <f t="shared" si="3"/>
        <v>1344.1208585783231</v>
      </c>
      <c r="CF7" s="15">
        <f t="shared" si="3"/>
        <v>1396.4066384327971</v>
      </c>
      <c r="CG7" s="15">
        <f t="shared" si="3"/>
        <v>1359.1154342904899</v>
      </c>
      <c r="CH7" s="96">
        <f t="shared" si="3"/>
        <v>1413.9692337966576</v>
      </c>
      <c r="CI7" s="15">
        <f t="shared" ref="CI7:CT7" si="4">CH11</f>
        <v>1469.9822814257402</v>
      </c>
      <c r="CJ7" s="15">
        <f t="shared" si="4"/>
        <v>1432.3398848921568</v>
      </c>
      <c r="CK7" s="15">
        <f t="shared" si="4"/>
        <v>1490.4041767247722</v>
      </c>
      <c r="CL7" s="15">
        <f t="shared" si="4"/>
        <v>1549.1189734863467</v>
      </c>
      <c r="CM7" s="15">
        <f t="shared" si="4"/>
        <v>1499.7955547645843</v>
      </c>
      <c r="CN7" s="15">
        <f t="shared" si="4"/>
        <v>1549.1826821421953</v>
      </c>
      <c r="CO7" s="15">
        <f t="shared" si="4"/>
        <v>1600.9155999840536</v>
      </c>
      <c r="CP7" s="15">
        <f t="shared" si="4"/>
        <v>1547.5753662482218</v>
      </c>
      <c r="CQ7" s="15">
        <f t="shared" si="4"/>
        <v>1604.9301986064124</v>
      </c>
      <c r="CR7" s="15">
        <f t="shared" si="4"/>
        <v>1665.5914381868042</v>
      </c>
      <c r="CS7" s="15">
        <f t="shared" si="4"/>
        <v>1619.5786857479561</v>
      </c>
      <c r="CT7" s="96">
        <f t="shared" si="4"/>
        <v>1683.3374636689612</v>
      </c>
    </row>
    <row r="8" spans="1:98" s="221" customFormat="1" x14ac:dyDescent="0.25">
      <c r="A8" s="221" t="s">
        <v>137</v>
      </c>
      <c r="B8" s="221" t="s">
        <v>42</v>
      </c>
      <c r="F8" s="221">
        <v>48</v>
      </c>
      <c r="G8" s="221">
        <v>33</v>
      </c>
      <c r="H8" s="221">
        <v>40</v>
      </c>
      <c r="I8" s="221">
        <v>36</v>
      </c>
      <c r="J8" s="221">
        <v>39</v>
      </c>
      <c r="K8" s="221">
        <v>67</v>
      </c>
      <c r="L8" s="221">
        <v>33</v>
      </c>
      <c r="M8" s="221">
        <v>49</v>
      </c>
      <c r="N8" s="222">
        <v>32</v>
      </c>
      <c r="O8" s="377">
        <v>8</v>
      </c>
      <c r="P8" s="378">
        <v>8</v>
      </c>
      <c r="Q8" s="379">
        <v>31</v>
      </c>
      <c r="R8" s="380">
        <v>57</v>
      </c>
      <c r="S8" s="381">
        <v>91</v>
      </c>
      <c r="T8" s="382">
        <v>136</v>
      </c>
      <c r="U8" s="383">
        <v>81</v>
      </c>
      <c r="V8" s="384">
        <v>84</v>
      </c>
      <c r="W8" s="385">
        <v>151</v>
      </c>
      <c r="X8" s="386">
        <v>122</v>
      </c>
      <c r="Y8" s="387">
        <v>149</v>
      </c>
      <c r="Z8" s="388">
        <v>114</v>
      </c>
      <c r="AA8" s="389">
        <v>39</v>
      </c>
      <c r="AB8" s="390">
        <v>74</v>
      </c>
      <c r="AC8" s="391">
        <v>38</v>
      </c>
      <c r="AD8" s="392">
        <v>35</v>
      </c>
      <c r="AE8" s="393">
        <v>36</v>
      </c>
      <c r="AF8" s="394">
        <v>35</v>
      </c>
      <c r="AG8" s="395">
        <v>32</v>
      </c>
      <c r="AH8" s="300">
        <v>30</v>
      </c>
      <c r="AI8" s="300">
        <v>30</v>
      </c>
      <c r="AJ8" s="300">
        <v>30</v>
      </c>
      <c r="AK8" s="300">
        <v>20</v>
      </c>
      <c r="AL8" s="301">
        <v>20</v>
      </c>
      <c r="AM8" s="300">
        <v>10</v>
      </c>
      <c r="AN8" s="300">
        <v>10</v>
      </c>
      <c r="AO8" s="302">
        <v>35</v>
      </c>
      <c r="AP8" s="302">
        <v>35</v>
      </c>
      <c r="AQ8" s="302">
        <v>30</v>
      </c>
      <c r="AR8" s="302">
        <v>30</v>
      </c>
      <c r="AS8" s="302">
        <v>30</v>
      </c>
      <c r="AT8" s="302">
        <v>30</v>
      </c>
      <c r="AU8" s="302">
        <v>30</v>
      </c>
      <c r="AV8" s="302">
        <v>30</v>
      </c>
      <c r="AW8" s="302">
        <v>30</v>
      </c>
      <c r="AX8" s="301">
        <v>30</v>
      </c>
      <c r="AY8" s="300">
        <v>10</v>
      </c>
      <c r="AZ8" s="300">
        <v>10</v>
      </c>
      <c r="BA8" s="300">
        <v>30</v>
      </c>
      <c r="BB8" s="300">
        <v>20</v>
      </c>
      <c r="BC8" s="300">
        <v>20</v>
      </c>
      <c r="BD8" s="300">
        <v>20</v>
      </c>
      <c r="BE8" s="300">
        <v>20</v>
      </c>
      <c r="BF8" s="300">
        <v>20</v>
      </c>
      <c r="BG8" s="300">
        <v>20</v>
      </c>
      <c r="BH8" s="300">
        <v>20</v>
      </c>
      <c r="BI8" s="300">
        <v>20</v>
      </c>
      <c r="BJ8" s="301">
        <v>20</v>
      </c>
      <c r="BK8" s="300">
        <v>10</v>
      </c>
      <c r="BL8" s="300">
        <v>10</v>
      </c>
      <c r="BM8" s="300">
        <v>10</v>
      </c>
      <c r="BN8" s="300">
        <v>10</v>
      </c>
      <c r="BO8" s="300">
        <v>10</v>
      </c>
      <c r="BP8" s="300">
        <v>10</v>
      </c>
      <c r="BQ8" s="300">
        <v>10</v>
      </c>
      <c r="BR8" s="300">
        <v>10</v>
      </c>
      <c r="BS8" s="300">
        <v>10</v>
      </c>
      <c r="BT8" s="300">
        <v>10</v>
      </c>
      <c r="BU8" s="300">
        <v>10</v>
      </c>
      <c r="BV8" s="301">
        <v>10</v>
      </c>
      <c r="BW8" s="300">
        <v>10</v>
      </c>
      <c r="BX8" s="300">
        <v>10</v>
      </c>
      <c r="BY8" s="300">
        <v>10</v>
      </c>
      <c r="BZ8" s="300">
        <v>10</v>
      </c>
      <c r="CA8" s="300">
        <v>10</v>
      </c>
      <c r="CB8" s="300">
        <v>10</v>
      </c>
      <c r="CC8" s="300">
        <v>10</v>
      </c>
      <c r="CD8" s="300">
        <v>10</v>
      </c>
      <c r="CE8" s="300">
        <v>10</v>
      </c>
      <c r="CF8" s="300">
        <v>10</v>
      </c>
      <c r="CG8" s="300">
        <v>10</v>
      </c>
      <c r="CH8" s="301">
        <v>10</v>
      </c>
      <c r="CI8" s="300">
        <v>10</v>
      </c>
      <c r="CJ8" s="300">
        <v>10</v>
      </c>
      <c r="CK8" s="300">
        <v>10</v>
      </c>
      <c r="CL8" s="300">
        <v>10</v>
      </c>
      <c r="CM8" s="300">
        <v>10</v>
      </c>
      <c r="CN8" s="300">
        <v>10</v>
      </c>
      <c r="CO8" s="300">
        <v>10</v>
      </c>
      <c r="CP8" s="300">
        <v>10</v>
      </c>
      <c r="CQ8" s="300">
        <v>10</v>
      </c>
      <c r="CR8" s="300">
        <v>10</v>
      </c>
      <c r="CS8" s="300">
        <v>10</v>
      </c>
      <c r="CT8" s="301">
        <v>10</v>
      </c>
    </row>
    <row r="9" spans="1:98" s="15" customFormat="1" x14ac:dyDescent="0.25">
      <c r="B9" s="15" t="s">
        <v>63</v>
      </c>
      <c r="N9" s="96"/>
      <c r="U9" s="15">
        <f>(SUM(U33,U37:U39)-U7)*U17</f>
        <v>10.799999999999999</v>
      </c>
      <c r="V9" s="15">
        <f t="shared" ref="V9:CG9" si="5">(SUM(V33,V37:V39)-V7)*V17</f>
        <v>7.83</v>
      </c>
      <c r="W9" s="15">
        <f t="shared" si="5"/>
        <v>9.370000000000001</v>
      </c>
      <c r="X9" s="15">
        <f t="shared" si="5"/>
        <v>20.204999999999998</v>
      </c>
      <c r="Y9" s="15">
        <f t="shared" si="5"/>
        <v>14.14</v>
      </c>
      <c r="Z9" s="96">
        <f t="shared" si="5"/>
        <v>17.36</v>
      </c>
      <c r="AA9" s="15">
        <f t="shared" si="5"/>
        <v>34.409999999999997</v>
      </c>
      <c r="AB9" s="15">
        <f t="shared" si="5"/>
        <v>7.83</v>
      </c>
      <c r="AC9" s="15">
        <f t="shared" si="5"/>
        <v>9.39</v>
      </c>
      <c r="AD9" s="15">
        <f t="shared" si="5"/>
        <v>18.100000000000001</v>
      </c>
      <c r="AE9" s="15">
        <f t="shared" si="5"/>
        <v>9.4600000000000009</v>
      </c>
      <c r="AF9" s="15">
        <f t="shared" si="5"/>
        <v>8.93</v>
      </c>
      <c r="AG9" s="15">
        <f t="shared" si="5"/>
        <v>21.625</v>
      </c>
      <c r="AH9" s="15">
        <f t="shared" si="5"/>
        <v>36.388499999999993</v>
      </c>
      <c r="AI9" s="15">
        <f t="shared" si="5"/>
        <v>55.102499999999999</v>
      </c>
      <c r="AJ9" s="15">
        <f t="shared" si="5"/>
        <v>139.62868750000001</v>
      </c>
      <c r="AK9" s="15">
        <f t="shared" si="5"/>
        <v>49.527290624999999</v>
      </c>
      <c r="AL9" s="96">
        <f t="shared" si="5"/>
        <v>45.231749118749995</v>
      </c>
      <c r="AM9" s="15">
        <f t="shared" si="5"/>
        <v>37.439263202562501</v>
      </c>
      <c r="AN9" s="15">
        <f t="shared" si="5"/>
        <v>34.907475133229376</v>
      </c>
      <c r="AO9" s="15">
        <f t="shared" si="5"/>
        <v>32.354716257031086</v>
      </c>
      <c r="AP9" s="15">
        <f t="shared" si="5"/>
        <v>33.085227559517151</v>
      </c>
      <c r="AQ9" s="15">
        <f t="shared" si="5"/>
        <v>23.841725862408694</v>
      </c>
      <c r="AR9" s="15">
        <f t="shared" si="5"/>
        <v>22.506466241194367</v>
      </c>
      <c r="AS9" s="15">
        <f t="shared" si="5"/>
        <v>24.496672621070381</v>
      </c>
      <c r="AT9" s="15">
        <f t="shared" si="5"/>
        <v>21.706650493937975</v>
      </c>
      <c r="AU9" s="15">
        <f t="shared" si="5"/>
        <v>21.474768419858066</v>
      </c>
      <c r="AV9" s="15">
        <f t="shared" si="5"/>
        <v>23.931381066983015</v>
      </c>
      <c r="AW9" s="15">
        <f t="shared" si="5"/>
        <v>20.433028095999909</v>
      </c>
      <c r="AX9" s="96">
        <f t="shared" si="5"/>
        <v>20.613654715052174</v>
      </c>
      <c r="AY9" s="15">
        <f t="shared" si="5"/>
        <v>26.814383843745432</v>
      </c>
      <c r="AZ9" s="15">
        <f t="shared" si="5"/>
        <v>17.869619420876862</v>
      </c>
      <c r="BA9" s="15">
        <f t="shared" si="5"/>
        <v>19.883977985907251</v>
      </c>
      <c r="BB9" s="15">
        <f t="shared" si="5"/>
        <v>27.064849355810527</v>
      </c>
      <c r="BC9" s="15">
        <f t="shared" si="5"/>
        <v>17.020805999014556</v>
      </c>
      <c r="BD9" s="15">
        <f t="shared" si="5"/>
        <v>19.282276326916612</v>
      </c>
      <c r="BE9" s="15">
        <f t="shared" si="5"/>
        <v>31.105901070370969</v>
      </c>
      <c r="BF9" s="15">
        <f t="shared" si="5"/>
        <v>23.380769958110346</v>
      </c>
      <c r="BG9" s="15">
        <f t="shared" si="5"/>
        <v>25.514514905897968</v>
      </c>
      <c r="BH9" s="15">
        <f t="shared" si="5"/>
        <v>39.794463138760882</v>
      </c>
      <c r="BI9" s="15">
        <f t="shared" si="5"/>
        <v>28.485746113937939</v>
      </c>
      <c r="BJ9" s="96">
        <f t="shared" si="5"/>
        <v>29.728126727406959</v>
      </c>
      <c r="BK9" s="15">
        <f t="shared" si="5"/>
        <v>30.633599570601472</v>
      </c>
      <c r="BL9" s="15">
        <f t="shared" si="5"/>
        <v>32.480890209768823</v>
      </c>
      <c r="BM9" s="15">
        <f t="shared" si="5"/>
        <v>33.40493348766703</v>
      </c>
      <c r="BN9" s="15">
        <f t="shared" si="5"/>
        <v>29.639115498572838</v>
      </c>
      <c r="BO9" s="15">
        <f t="shared" si="5"/>
        <v>27.579670417357775</v>
      </c>
      <c r="BP9" s="15">
        <f t="shared" si="5"/>
        <v>29.388585152152785</v>
      </c>
      <c r="BQ9" s="15">
        <f t="shared" si="5"/>
        <v>30.429442501824798</v>
      </c>
      <c r="BR9" s="15">
        <f t="shared" si="5"/>
        <v>33.491424583824326</v>
      </c>
      <c r="BS9" s="15">
        <f t="shared" si="5"/>
        <v>35.803897211133133</v>
      </c>
      <c r="BT9" s="15">
        <f t="shared" si="5"/>
        <v>36.322955831563768</v>
      </c>
      <c r="BU9" s="15">
        <f t="shared" si="5"/>
        <v>38.082230749464074</v>
      </c>
      <c r="BV9" s="96">
        <f t="shared" si="5"/>
        <v>39.063686099134159</v>
      </c>
      <c r="BW9" s="15">
        <f t="shared" si="5"/>
        <v>59.289838062935395</v>
      </c>
      <c r="BX9" s="15">
        <f t="shared" si="5"/>
        <v>40.596416350937183</v>
      </c>
      <c r="BY9" s="15">
        <f t="shared" si="5"/>
        <v>41.048393291399869</v>
      </c>
      <c r="BZ9" s="15">
        <f t="shared" si="5"/>
        <v>54.440955287263556</v>
      </c>
      <c r="CA9" s="15">
        <f t="shared" si="5"/>
        <v>33.126796971099722</v>
      </c>
      <c r="CB9" s="15">
        <f t="shared" si="5"/>
        <v>34.963660025930878</v>
      </c>
      <c r="CC9" s="15">
        <f t="shared" si="5"/>
        <v>54.040759481096984</v>
      </c>
      <c r="CD9" s="15">
        <f t="shared" si="5"/>
        <v>39.525541953051622</v>
      </c>
      <c r="CE9" s="15">
        <f t="shared" si="5"/>
        <v>42.285779854473866</v>
      </c>
      <c r="CF9" s="15">
        <f t="shared" si="5"/>
        <v>64.421326932316603</v>
      </c>
      <c r="CG9" s="15">
        <f t="shared" si="5"/>
        <v>44.853799506167562</v>
      </c>
      <c r="CH9" s="96">
        <f t="shared" ref="CH9:CT9" si="6">(SUM(CH33,CH37:CH39)-CH7)*CH17</f>
        <v>46.013047629082578</v>
      </c>
      <c r="CI9" s="15">
        <f t="shared" si="6"/>
        <v>69.956185980475723</v>
      </c>
      <c r="CJ9" s="15">
        <f t="shared" si="6"/>
        <v>48.064291832615382</v>
      </c>
      <c r="CK9" s="15">
        <f t="shared" si="6"/>
        <v>48.714796761574398</v>
      </c>
      <c r="CL9" s="15">
        <f t="shared" si="6"/>
        <v>64.606099157145394</v>
      </c>
      <c r="CM9" s="15">
        <f t="shared" si="6"/>
        <v>39.387127377610916</v>
      </c>
      <c r="CN9" s="15">
        <f t="shared" si="6"/>
        <v>41.732917841858324</v>
      </c>
      <c r="CO9" s="15">
        <f t="shared" si="6"/>
        <v>64.733014262892624</v>
      </c>
      <c r="CP9" s="15">
        <f t="shared" si="6"/>
        <v>47.354832358190706</v>
      </c>
      <c r="CQ9" s="15">
        <f t="shared" si="6"/>
        <v>50.661239580391793</v>
      </c>
      <c r="CR9" s="15">
        <f t="shared" si="6"/>
        <v>77.234562616096227</v>
      </c>
      <c r="CS9" s="15">
        <f t="shared" si="6"/>
        <v>53.758777921005112</v>
      </c>
      <c r="CT9" s="96">
        <f t="shared" si="6"/>
        <v>55.140656904534694</v>
      </c>
    </row>
    <row r="10" spans="1:98" s="15" customFormat="1" x14ac:dyDescent="0.25">
      <c r="B10" s="15" t="s">
        <v>64</v>
      </c>
      <c r="N10" s="96"/>
      <c r="U10" s="143">
        <f t="shared" ref="U10:AZ10" si="7">U7*U18</f>
        <v>60.800000000000004</v>
      </c>
      <c r="V10" s="143">
        <f t="shared" si="7"/>
        <v>0</v>
      </c>
      <c r="W10" s="143">
        <f t="shared" si="7"/>
        <v>0</v>
      </c>
      <c r="X10" s="143">
        <f t="shared" si="7"/>
        <v>52.2</v>
      </c>
      <c r="Y10" s="143">
        <f t="shared" si="7"/>
        <v>0</v>
      </c>
      <c r="Z10" s="96">
        <f t="shared" si="7"/>
        <v>0</v>
      </c>
      <c r="AA10" s="15">
        <f t="shared" si="7"/>
        <v>135.30000000000001</v>
      </c>
      <c r="AB10" s="15">
        <f t="shared" si="7"/>
        <v>0</v>
      </c>
      <c r="AC10" s="15">
        <f t="shared" si="7"/>
        <v>0</v>
      </c>
      <c r="AD10" s="15">
        <f t="shared" si="7"/>
        <v>139.9</v>
      </c>
      <c r="AE10" s="15">
        <f t="shared" si="7"/>
        <v>0</v>
      </c>
      <c r="AF10" s="15">
        <f t="shared" si="7"/>
        <v>0</v>
      </c>
      <c r="AG10" s="15">
        <f t="shared" si="7"/>
        <v>131.4</v>
      </c>
      <c r="AH10" s="15">
        <f t="shared" si="7"/>
        <v>0</v>
      </c>
      <c r="AI10" s="15">
        <f t="shared" si="7"/>
        <v>0</v>
      </c>
      <c r="AJ10" s="15">
        <f t="shared" si="7"/>
        <v>8.5102499999999992</v>
      </c>
      <c r="AK10" s="15">
        <f t="shared" si="7"/>
        <v>0</v>
      </c>
      <c r="AL10" s="96">
        <f t="shared" si="7"/>
        <v>0</v>
      </c>
      <c r="AM10" s="15">
        <f t="shared" si="7"/>
        <v>45.717597269249993</v>
      </c>
      <c r="AN10" s="15">
        <f t="shared" si="7"/>
        <v>0</v>
      </c>
      <c r="AO10" s="15">
        <f t="shared" si="7"/>
        <v>0</v>
      </c>
      <c r="AP10" s="15">
        <f t="shared" si="7"/>
        <v>49.496383456732289</v>
      </c>
      <c r="AQ10" s="15">
        <f t="shared" si="7"/>
        <v>0</v>
      </c>
      <c r="AR10" s="15">
        <f t="shared" si="7"/>
        <v>0</v>
      </c>
      <c r="AS10" s="15">
        <f t="shared" si="7"/>
        <v>61.990087077371101</v>
      </c>
      <c r="AT10" s="15">
        <f t="shared" si="7"/>
        <v>0</v>
      </c>
      <c r="AU10" s="15">
        <f t="shared" si="7"/>
        <v>0</v>
      </c>
      <c r="AV10" s="15">
        <f t="shared" si="7"/>
        <v>71.558887523120632</v>
      </c>
      <c r="AW10" s="15">
        <f t="shared" si="7"/>
        <v>0</v>
      </c>
      <c r="AX10" s="96">
        <f t="shared" si="7"/>
        <v>0</v>
      </c>
      <c r="AY10" s="15">
        <f t="shared" si="7"/>
        <v>63.920644126889655</v>
      </c>
      <c r="AZ10" s="15">
        <f t="shared" si="7"/>
        <v>0</v>
      </c>
      <c r="BA10" s="15">
        <f t="shared" ref="BA10:CF10" si="8">BA7*BA18</f>
        <v>0</v>
      </c>
      <c r="BB10" s="15">
        <f t="shared" si="8"/>
        <v>67.972431096780852</v>
      </c>
      <c r="BC10" s="15">
        <f t="shared" si="8"/>
        <v>0</v>
      </c>
      <c r="BD10" s="15">
        <f t="shared" si="8"/>
        <v>0</v>
      </c>
      <c r="BE10" s="15">
        <f t="shared" si="8"/>
        <v>72.404071143577724</v>
      </c>
      <c r="BF10" s="15">
        <f t="shared" si="8"/>
        <v>0</v>
      </c>
      <c r="BG10" s="15">
        <f t="shared" si="8"/>
        <v>0</v>
      </c>
      <c r="BH10" s="15">
        <f t="shared" si="8"/>
        <v>77.811840326841846</v>
      </c>
      <c r="BI10" s="15">
        <f t="shared" si="8"/>
        <v>0</v>
      </c>
      <c r="BJ10" s="96">
        <f t="shared" si="8"/>
        <v>0</v>
      </c>
      <c r="BK10" s="15">
        <f t="shared" si="8"/>
        <v>84.227559979102949</v>
      </c>
      <c r="BL10" s="15">
        <f t="shared" si="8"/>
        <v>0</v>
      </c>
      <c r="BM10" s="15">
        <f t="shared" si="8"/>
        <v>0</v>
      </c>
      <c r="BN10" s="15">
        <f t="shared" si="8"/>
        <v>87.610909042217699</v>
      </c>
      <c r="BO10" s="15">
        <f t="shared" si="8"/>
        <v>0</v>
      </c>
      <c r="BP10" s="15">
        <f t="shared" si="8"/>
        <v>0</v>
      </c>
      <c r="BQ10" s="15">
        <f t="shared" si="8"/>
        <v>89.930626004286964</v>
      </c>
      <c r="BR10" s="15">
        <f t="shared" si="8"/>
        <v>0</v>
      </c>
      <c r="BS10" s="15">
        <f t="shared" si="8"/>
        <v>0</v>
      </c>
      <c r="BT10" s="15">
        <f t="shared" si="8"/>
        <v>93.114157067686577</v>
      </c>
      <c r="BU10" s="15">
        <f t="shared" si="8"/>
        <v>0</v>
      </c>
      <c r="BV10" s="96">
        <f t="shared" si="8"/>
        <v>0</v>
      </c>
      <c r="BW10" s="15">
        <f t="shared" si="8"/>
        <v>97.142534316684618</v>
      </c>
      <c r="BX10" s="15">
        <f t="shared" si="8"/>
        <v>0</v>
      </c>
      <c r="BY10" s="15">
        <f t="shared" si="8"/>
        <v>0</v>
      </c>
      <c r="BZ10" s="15">
        <f t="shared" si="8"/>
        <v>103.04590338777166</v>
      </c>
      <c r="CA10" s="15">
        <f t="shared" si="8"/>
        <v>0</v>
      </c>
      <c r="CB10" s="15">
        <f t="shared" si="8"/>
        <v>0</v>
      </c>
      <c r="CC10" s="15">
        <f t="shared" si="8"/>
        <v>107.00474409949345</v>
      </c>
      <c r="CD10" s="15">
        <f t="shared" si="8"/>
        <v>0</v>
      </c>
      <c r="CE10" s="15">
        <f t="shared" si="8"/>
        <v>0</v>
      </c>
      <c r="CF10" s="15">
        <f t="shared" si="8"/>
        <v>111.71253107462377</v>
      </c>
      <c r="CG10" s="15">
        <f t="shared" ref="CG10:CT10" si="9">CG7*CG18</f>
        <v>0</v>
      </c>
      <c r="CH10" s="96">
        <f t="shared" si="9"/>
        <v>0</v>
      </c>
      <c r="CI10" s="15">
        <f t="shared" si="9"/>
        <v>117.59858251405922</v>
      </c>
      <c r="CJ10" s="15">
        <f t="shared" si="9"/>
        <v>0</v>
      </c>
      <c r="CK10" s="15">
        <f t="shared" si="9"/>
        <v>0</v>
      </c>
      <c r="CL10" s="15">
        <f t="shared" si="9"/>
        <v>123.92951787890775</v>
      </c>
      <c r="CM10" s="15">
        <f t="shared" si="9"/>
        <v>0</v>
      </c>
      <c r="CN10" s="15">
        <f t="shared" si="9"/>
        <v>0</v>
      </c>
      <c r="CO10" s="15">
        <f t="shared" si="9"/>
        <v>128.0732479987243</v>
      </c>
      <c r="CP10" s="15">
        <f t="shared" si="9"/>
        <v>0</v>
      </c>
      <c r="CQ10" s="15">
        <f t="shared" si="9"/>
        <v>0</v>
      </c>
      <c r="CR10" s="15">
        <f t="shared" si="9"/>
        <v>133.24731505494435</v>
      </c>
      <c r="CS10" s="15">
        <f t="shared" si="9"/>
        <v>0</v>
      </c>
      <c r="CT10" s="96">
        <f t="shared" si="9"/>
        <v>0</v>
      </c>
    </row>
    <row r="11" spans="1:98" s="163" customFormat="1" x14ac:dyDescent="0.25">
      <c r="A11" s="163" t="s">
        <v>189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396">
        <v>503</v>
      </c>
      <c r="P11" s="397">
        <v>509</v>
      </c>
      <c r="Q11" s="398">
        <v>533</v>
      </c>
      <c r="R11" s="399">
        <v>593</v>
      </c>
      <c r="S11" s="400">
        <v>653</v>
      </c>
      <c r="T11" s="401">
        <v>760</v>
      </c>
      <c r="U11" s="402">
        <v>801</v>
      </c>
      <c r="V11" s="403">
        <v>893</v>
      </c>
      <c r="W11" s="404">
        <v>1044</v>
      </c>
      <c r="X11" s="405">
        <v>1158</v>
      </c>
      <c r="Y11" s="406">
        <v>1245</v>
      </c>
      <c r="Z11" s="407">
        <v>1353</v>
      </c>
      <c r="AA11" s="408">
        <v>1355</v>
      </c>
      <c r="AB11" s="409">
        <v>1416</v>
      </c>
      <c r="AC11" s="410">
        <v>1399</v>
      </c>
      <c r="AD11" s="411">
        <v>1270</v>
      </c>
      <c r="AE11" s="412">
        <v>1319</v>
      </c>
      <c r="AF11" s="413">
        <v>1314</v>
      </c>
      <c r="AG11" s="414">
        <v>1180</v>
      </c>
      <c r="AH11" s="415">
        <v>0</v>
      </c>
      <c r="AI11" s="163">
        <f t="shared" ref="AI11:CG11" si="10">AI7+AI8+AI9-AI10</f>
        <v>85.102499999999992</v>
      </c>
      <c r="AJ11" s="163">
        <f t="shared" si="10"/>
        <v>246.22093749999999</v>
      </c>
      <c r="AK11" s="163">
        <f t="shared" si="10"/>
        <v>315.74822812499997</v>
      </c>
      <c r="AL11" s="164">
        <f t="shared" si="10"/>
        <v>380.97997724374994</v>
      </c>
      <c r="AM11" s="163">
        <f>AM7+AM8+AM9-AM10</f>
        <v>382.70164317706241</v>
      </c>
      <c r="AN11" s="163">
        <f t="shared" si="10"/>
        <v>427.60911831029176</v>
      </c>
      <c r="AO11" s="163">
        <f t="shared" si="10"/>
        <v>494.96383456732286</v>
      </c>
      <c r="AP11" s="163">
        <f t="shared" si="10"/>
        <v>513.55267867010787</v>
      </c>
      <c r="AQ11" s="163">
        <f t="shared" si="10"/>
        <v>567.39440453251655</v>
      </c>
      <c r="AR11" s="163">
        <f t="shared" si="10"/>
        <v>619.90087077371095</v>
      </c>
      <c r="AS11" s="163">
        <f t="shared" si="10"/>
        <v>612.40745631741027</v>
      </c>
      <c r="AT11" s="163">
        <f t="shared" si="10"/>
        <v>664.11410681134828</v>
      </c>
      <c r="AU11" s="163">
        <f t="shared" si="10"/>
        <v>715.58887523120632</v>
      </c>
      <c r="AV11" s="163">
        <f t="shared" si="10"/>
        <v>697.96136877506865</v>
      </c>
      <c r="AW11" s="163">
        <f t="shared" si="10"/>
        <v>748.39439687106858</v>
      </c>
      <c r="AX11" s="164">
        <f t="shared" si="10"/>
        <v>799.0080515861207</v>
      </c>
      <c r="AY11" s="163">
        <f t="shared" si="10"/>
        <v>771.90179130297645</v>
      </c>
      <c r="AZ11" s="163">
        <f t="shared" si="10"/>
        <v>799.77141072385336</v>
      </c>
      <c r="BA11" s="163">
        <f t="shared" si="10"/>
        <v>849.65538870976059</v>
      </c>
      <c r="BB11" s="163">
        <f t="shared" si="10"/>
        <v>828.74780696879031</v>
      </c>
      <c r="BC11" s="163">
        <f t="shared" si="10"/>
        <v>865.76861296780487</v>
      </c>
      <c r="BD11" s="163">
        <f t="shared" si="10"/>
        <v>905.05088929472151</v>
      </c>
      <c r="BE11" s="163">
        <f t="shared" si="10"/>
        <v>883.75271922151467</v>
      </c>
      <c r="BF11" s="163">
        <f t="shared" si="10"/>
        <v>927.13348917962503</v>
      </c>
      <c r="BG11" s="163">
        <f t="shared" si="10"/>
        <v>972.64800408552298</v>
      </c>
      <c r="BH11" s="163">
        <f t="shared" si="10"/>
        <v>954.63062689744208</v>
      </c>
      <c r="BI11" s="163">
        <f t="shared" si="10"/>
        <v>1003.11637301138</v>
      </c>
      <c r="BJ11" s="164">
        <f t="shared" si="10"/>
        <v>1052.8444997387869</v>
      </c>
      <c r="BK11" s="163">
        <f t="shared" si="10"/>
        <v>1009.2505393302855</v>
      </c>
      <c r="BL11" s="163">
        <f t="shared" si="10"/>
        <v>1051.7314295400543</v>
      </c>
      <c r="BM11" s="163">
        <f t="shared" si="10"/>
        <v>1095.1363630277212</v>
      </c>
      <c r="BN11" s="163">
        <f t="shared" si="10"/>
        <v>1047.1645694840765</v>
      </c>
      <c r="BO11" s="163">
        <f t="shared" si="10"/>
        <v>1084.7442399014344</v>
      </c>
      <c r="BP11" s="163">
        <f t="shared" si="10"/>
        <v>1124.1328250535871</v>
      </c>
      <c r="BQ11" s="163">
        <f t="shared" si="10"/>
        <v>1074.6316415511249</v>
      </c>
      <c r="BR11" s="163">
        <f t="shared" si="10"/>
        <v>1118.1230661349491</v>
      </c>
      <c r="BS11" s="163">
        <f t="shared" si="10"/>
        <v>1163.9269633460822</v>
      </c>
      <c r="BT11" s="163">
        <f t="shared" si="10"/>
        <v>1117.1357621099594</v>
      </c>
      <c r="BU11" s="163">
        <f t="shared" si="10"/>
        <v>1165.2179928594235</v>
      </c>
      <c r="BV11" s="164">
        <f t="shared" si="10"/>
        <v>1214.2816789585577</v>
      </c>
      <c r="BW11" s="163">
        <f t="shared" si="10"/>
        <v>1186.4289827048085</v>
      </c>
      <c r="BX11" s="163">
        <f t="shared" si="10"/>
        <v>1237.0253990557458</v>
      </c>
      <c r="BY11" s="163">
        <f t="shared" si="10"/>
        <v>1288.0737923471456</v>
      </c>
      <c r="BZ11" s="163">
        <f t="shared" si="10"/>
        <v>1249.4688442466374</v>
      </c>
      <c r="CA11" s="163">
        <f t="shared" si="10"/>
        <v>1292.5956412177372</v>
      </c>
      <c r="CB11" s="163">
        <f t="shared" si="10"/>
        <v>1337.5593012436682</v>
      </c>
      <c r="CC11" s="163">
        <f t="shared" si="10"/>
        <v>1294.5953166252716</v>
      </c>
      <c r="CD11" s="163">
        <f t="shared" si="10"/>
        <v>1344.1208585783231</v>
      </c>
      <c r="CE11" s="163">
        <f t="shared" si="10"/>
        <v>1396.4066384327971</v>
      </c>
      <c r="CF11" s="163">
        <f t="shared" si="10"/>
        <v>1359.1154342904899</v>
      </c>
      <c r="CG11" s="163">
        <f t="shared" si="10"/>
        <v>1413.9692337966576</v>
      </c>
      <c r="CH11" s="164">
        <f t="shared" ref="CH11:CT11" si="11">CH7+CH8+CH9-CH10</f>
        <v>1469.9822814257402</v>
      </c>
      <c r="CI11" s="163">
        <f t="shared" si="11"/>
        <v>1432.3398848921568</v>
      </c>
      <c r="CJ11" s="163">
        <f t="shared" si="11"/>
        <v>1490.4041767247722</v>
      </c>
      <c r="CK11" s="163">
        <f t="shared" si="11"/>
        <v>1549.1189734863467</v>
      </c>
      <c r="CL11" s="163">
        <f t="shared" si="11"/>
        <v>1499.7955547645843</v>
      </c>
      <c r="CM11" s="163">
        <f t="shared" si="11"/>
        <v>1549.1826821421953</v>
      </c>
      <c r="CN11" s="163">
        <f t="shared" si="11"/>
        <v>1600.9155999840536</v>
      </c>
      <c r="CO11" s="163">
        <f t="shared" si="11"/>
        <v>1547.5753662482218</v>
      </c>
      <c r="CP11" s="163">
        <f t="shared" si="11"/>
        <v>1604.9301986064124</v>
      </c>
      <c r="CQ11" s="163">
        <f t="shared" si="11"/>
        <v>1665.5914381868042</v>
      </c>
      <c r="CR11" s="163">
        <f t="shared" si="11"/>
        <v>1619.5786857479561</v>
      </c>
      <c r="CS11" s="163">
        <f t="shared" si="11"/>
        <v>1683.3374636689612</v>
      </c>
      <c r="CT11" s="164">
        <f t="shared" si="11"/>
        <v>1748.4781205734957</v>
      </c>
    </row>
    <row r="12" spans="1:98" s="161" customFormat="1" x14ac:dyDescent="0.25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v>0.18091451292246521</v>
      </c>
      <c r="P12" s="161">
        <v>0.14734774066797643</v>
      </c>
      <c r="Q12" s="161">
        <v>0.34521575984990621</v>
      </c>
      <c r="R12" s="161">
        <v>0.25126475548060706</v>
      </c>
      <c r="S12" s="161">
        <v>0.34303215926493108</v>
      </c>
      <c r="T12" s="161">
        <v>0.44473684210526315</v>
      </c>
      <c r="U12" s="294">
        <v>0.4</v>
      </c>
      <c r="V12" s="294">
        <v>0.4</v>
      </c>
      <c r="W12" s="294">
        <v>0.4</v>
      </c>
      <c r="X12" s="294">
        <v>0.4</v>
      </c>
      <c r="Y12" s="294">
        <v>0.4</v>
      </c>
      <c r="Z12" s="295">
        <v>0.4</v>
      </c>
      <c r="AA12" s="294">
        <v>0.15</v>
      </c>
      <c r="AB12" s="294">
        <v>0.15</v>
      </c>
      <c r="AC12" s="294">
        <v>0.3</v>
      </c>
      <c r="AD12" s="294">
        <v>0.3</v>
      </c>
      <c r="AE12" s="294">
        <v>0.35</v>
      </c>
      <c r="AF12" s="294">
        <v>0.4</v>
      </c>
      <c r="AG12" s="294">
        <v>0.3</v>
      </c>
      <c r="AH12" s="294">
        <v>0.35</v>
      </c>
      <c r="AI12" s="294">
        <v>0.35</v>
      </c>
      <c r="AJ12" s="296">
        <v>0.3</v>
      </c>
      <c r="AK12" s="296">
        <v>0.35</v>
      </c>
      <c r="AL12" s="295">
        <v>0.35</v>
      </c>
      <c r="AM12" s="294">
        <v>0.15</v>
      </c>
      <c r="AN12" s="294">
        <v>0.15</v>
      </c>
      <c r="AO12" s="294">
        <v>0.35</v>
      </c>
      <c r="AP12" s="294">
        <v>0.3</v>
      </c>
      <c r="AQ12" s="294">
        <v>0.35</v>
      </c>
      <c r="AR12" s="294">
        <v>0.35</v>
      </c>
      <c r="AS12" s="294">
        <v>0.3</v>
      </c>
      <c r="AT12" s="294">
        <v>0.35</v>
      </c>
      <c r="AU12" s="294">
        <v>0.35</v>
      </c>
      <c r="AV12" s="294">
        <v>0.3</v>
      </c>
      <c r="AW12" s="294">
        <v>0.35</v>
      </c>
      <c r="AX12" s="295">
        <v>0.35</v>
      </c>
      <c r="AY12" s="294">
        <v>0.15</v>
      </c>
      <c r="AZ12" s="294">
        <v>0.15</v>
      </c>
      <c r="BA12" s="294">
        <v>0.35</v>
      </c>
      <c r="BB12" s="294">
        <v>0.35</v>
      </c>
      <c r="BC12" s="294">
        <v>0.35</v>
      </c>
      <c r="BD12" s="294">
        <v>0.35</v>
      </c>
      <c r="BE12" s="294">
        <v>0.35</v>
      </c>
      <c r="BF12" s="294">
        <v>0.35</v>
      </c>
      <c r="BG12" s="294">
        <v>0.35</v>
      </c>
      <c r="BH12" s="294">
        <v>0.35</v>
      </c>
      <c r="BI12" s="294">
        <v>0.35</v>
      </c>
      <c r="BJ12" s="295">
        <v>0.35</v>
      </c>
      <c r="BK12" s="294">
        <v>0.15</v>
      </c>
      <c r="BL12" s="294">
        <v>0.15</v>
      </c>
      <c r="BM12" s="294">
        <v>0.35</v>
      </c>
      <c r="BN12" s="294">
        <v>0.35</v>
      </c>
      <c r="BO12" s="294">
        <v>0.35</v>
      </c>
      <c r="BP12" s="294">
        <v>0.35</v>
      </c>
      <c r="BQ12" s="294">
        <v>0.35</v>
      </c>
      <c r="BR12" s="294">
        <v>0.35</v>
      </c>
      <c r="BS12" s="294">
        <v>0.35</v>
      </c>
      <c r="BT12" s="294">
        <v>0.35</v>
      </c>
      <c r="BU12" s="294">
        <v>0.35</v>
      </c>
      <c r="BV12" s="295">
        <v>0.35</v>
      </c>
      <c r="BW12" s="294">
        <v>0.15</v>
      </c>
      <c r="BX12" s="294">
        <v>0.15</v>
      </c>
      <c r="BY12" s="294">
        <v>0.35</v>
      </c>
      <c r="BZ12" s="294">
        <v>0.35</v>
      </c>
      <c r="CA12" s="294">
        <v>0.35</v>
      </c>
      <c r="CB12" s="294">
        <v>0.35</v>
      </c>
      <c r="CC12" s="294">
        <v>0.35</v>
      </c>
      <c r="CD12" s="294">
        <v>0.35</v>
      </c>
      <c r="CE12" s="294">
        <v>0.35</v>
      </c>
      <c r="CF12" s="294">
        <v>0.35</v>
      </c>
      <c r="CG12" s="294">
        <v>0.35</v>
      </c>
      <c r="CH12" s="295">
        <v>0.35</v>
      </c>
      <c r="CI12" s="294">
        <v>0.15</v>
      </c>
      <c r="CJ12" s="294">
        <v>0.15</v>
      </c>
      <c r="CK12" s="294">
        <v>0.35</v>
      </c>
      <c r="CL12" s="294">
        <v>0.35</v>
      </c>
      <c r="CM12" s="294">
        <v>0.35</v>
      </c>
      <c r="CN12" s="294">
        <v>0.35</v>
      </c>
      <c r="CO12" s="294">
        <v>0.35</v>
      </c>
      <c r="CP12" s="294">
        <v>0.35</v>
      </c>
      <c r="CQ12" s="294">
        <v>0.35</v>
      </c>
      <c r="CR12" s="294">
        <v>0.35</v>
      </c>
      <c r="CS12" s="294">
        <v>0.35</v>
      </c>
      <c r="CT12" s="295">
        <v>0.35</v>
      </c>
    </row>
    <row r="13" spans="1:98" s="15" customFormat="1" x14ac:dyDescent="0.25">
      <c r="A13" s="15" t="s">
        <v>188</v>
      </c>
      <c r="B13" s="15" t="s">
        <v>70</v>
      </c>
      <c r="N13" s="96"/>
      <c r="O13" s="15">
        <f>O11*O12</f>
        <v>91</v>
      </c>
      <c r="P13" s="15">
        <f>P12*P11</f>
        <v>75</v>
      </c>
      <c r="Q13" s="15">
        <f t="shared" ref="Q13:U13" si="12">Q12*Q11</f>
        <v>184</v>
      </c>
      <c r="R13" s="15">
        <f t="shared" si="12"/>
        <v>149</v>
      </c>
      <c r="S13" s="15">
        <f t="shared" si="12"/>
        <v>224</v>
      </c>
      <c r="T13" s="15">
        <f t="shared" si="12"/>
        <v>338</v>
      </c>
      <c r="U13" s="15">
        <f t="shared" si="12"/>
        <v>320.40000000000003</v>
      </c>
      <c r="V13" s="15">
        <f t="shared" ref="V13" si="13">V12*V11</f>
        <v>357.20000000000005</v>
      </c>
      <c r="W13" s="15">
        <f t="shared" ref="W13" si="14">W12*W11</f>
        <v>417.6</v>
      </c>
      <c r="X13" s="15">
        <f>X12*X11</f>
        <v>463.20000000000005</v>
      </c>
      <c r="Y13" s="15">
        <f t="shared" ref="Y13" si="15">Y12*Y11</f>
        <v>498</v>
      </c>
      <c r="Z13" s="96">
        <f t="shared" ref="Z13" si="16">Z12*Z11</f>
        <v>541.20000000000005</v>
      </c>
      <c r="AA13" s="15">
        <f t="shared" ref="AA13" si="17">AA12*AA11</f>
        <v>203.25</v>
      </c>
      <c r="AB13" s="15">
        <f t="shared" ref="AB13" si="18">AB12*AB11</f>
        <v>212.4</v>
      </c>
      <c r="AC13" s="15">
        <f t="shared" ref="AC13" si="19">AC12*AC11</f>
        <v>419.7</v>
      </c>
      <c r="AD13" s="15">
        <f t="shared" ref="AD13" si="20">AD12*AD11</f>
        <v>381</v>
      </c>
      <c r="AE13" s="15">
        <f t="shared" ref="AE13" si="21">AE12*AE11</f>
        <v>461.65</v>
      </c>
      <c r="AF13" s="15">
        <f t="shared" ref="AF13" si="22">AF12*AF11</f>
        <v>525.6</v>
      </c>
      <c r="AG13" s="15">
        <f t="shared" ref="AG13" si="23">AG12*AG11</f>
        <v>354</v>
      </c>
      <c r="AH13" s="15">
        <f t="shared" ref="AH13" si="24">AH12*AH11</f>
        <v>0</v>
      </c>
      <c r="AI13" s="15">
        <f t="shared" ref="AI13" si="25">AI12*AI11</f>
        <v>29.785874999999994</v>
      </c>
      <c r="AJ13" s="15">
        <f t="shared" ref="AJ13" si="26">AJ12*AJ11</f>
        <v>73.86628125</v>
      </c>
      <c r="AK13" s="15">
        <f t="shared" ref="AK13" si="27">AK12*AK11</f>
        <v>110.51187984374998</v>
      </c>
      <c r="AL13" s="96">
        <f t="shared" ref="AL13" si="28">AL12*AL11</f>
        <v>133.34299203531248</v>
      </c>
      <c r="AM13" s="15">
        <f t="shared" ref="AM13" si="29">AM12*AM11</f>
        <v>57.405246476559363</v>
      </c>
      <c r="AN13" s="15">
        <f t="shared" ref="AN13" si="30">AN12*AN11</f>
        <v>64.141367746543764</v>
      </c>
      <c r="AO13" s="15">
        <f t="shared" ref="AO13" si="31">AO12*AO11</f>
        <v>173.237342098563</v>
      </c>
      <c r="AP13" s="15">
        <f t="shared" ref="AP13" si="32">AP12*AP11</f>
        <v>154.06580360103234</v>
      </c>
      <c r="AQ13" s="15">
        <f t="shared" ref="AQ13" si="33">AQ12*AQ11</f>
        <v>198.58804158638077</v>
      </c>
      <c r="AR13" s="15">
        <f t="shared" ref="AR13" si="34">AR12*AR11</f>
        <v>216.96530477079881</v>
      </c>
      <c r="AS13" s="15">
        <f t="shared" ref="AS13" si="35">AS12*AS11</f>
        <v>183.72223689522306</v>
      </c>
      <c r="AT13" s="15">
        <f t="shared" ref="AT13" si="36">AT12*AT11</f>
        <v>232.43993738397188</v>
      </c>
      <c r="AU13" s="15">
        <f t="shared" ref="AU13" si="37">AU12*AU11</f>
        <v>250.45610633092218</v>
      </c>
      <c r="AV13" s="15">
        <f t="shared" ref="AV13" si="38">AV12*AV11</f>
        <v>209.38841063252059</v>
      </c>
      <c r="AW13" s="15">
        <f t="shared" ref="AW13" si="39">AW12*AW11</f>
        <v>261.93803890487396</v>
      </c>
      <c r="AX13" s="96">
        <f t="shared" ref="AX13" si="40">AX12*AX11</f>
        <v>279.65281805514223</v>
      </c>
      <c r="AY13" s="15">
        <f t="shared" ref="AY13" si="41">AY12*AY11</f>
        <v>115.78526869544646</v>
      </c>
      <c r="AZ13" s="15">
        <f t="shared" ref="AZ13" si="42">AZ12*AZ11</f>
        <v>119.965711608578</v>
      </c>
      <c r="BA13" s="15">
        <f t="shared" ref="BA13" si="43">BA12*BA11</f>
        <v>297.37938604841617</v>
      </c>
      <c r="BB13" s="15">
        <f t="shared" ref="BB13" si="44">BB12*BB11</f>
        <v>290.06173243907659</v>
      </c>
      <c r="BC13" s="15">
        <f t="shared" ref="BC13" si="45">BC12*BC11</f>
        <v>303.01901453873171</v>
      </c>
      <c r="BD13" s="15">
        <f t="shared" ref="BD13" si="46">BD12*BD11</f>
        <v>316.7678112531525</v>
      </c>
      <c r="BE13" s="15">
        <f t="shared" ref="BE13" si="47">BE12*BE11</f>
        <v>309.31345172753009</v>
      </c>
      <c r="BF13" s="15">
        <f t="shared" ref="BF13" si="48">BF12*BF11</f>
        <v>324.49672121286875</v>
      </c>
      <c r="BG13" s="15">
        <f t="shared" ref="BG13" si="49">BG12*BG11</f>
        <v>340.42680142993305</v>
      </c>
      <c r="BH13" s="15">
        <f t="shared" ref="BH13" si="50">BH12*BH11</f>
        <v>334.12071941410471</v>
      </c>
      <c r="BI13" s="15">
        <f t="shared" ref="BI13" si="51">BI12*BI11</f>
        <v>351.09073055398301</v>
      </c>
      <c r="BJ13" s="96">
        <f t="shared" ref="BJ13" si="52">BJ12*BJ11</f>
        <v>368.49557490857541</v>
      </c>
      <c r="BK13" s="15">
        <f t="shared" ref="BK13" si="53">BK12*BK11</f>
        <v>151.38758089954283</v>
      </c>
      <c r="BL13" s="15">
        <f t="shared" ref="BL13" si="54">BL12*BL11</f>
        <v>157.75971443100812</v>
      </c>
      <c r="BM13" s="15">
        <f t="shared" ref="BM13" si="55">BM12*BM11</f>
        <v>383.29772705970242</v>
      </c>
      <c r="BN13" s="15">
        <f t="shared" ref="BN13" si="56">BN12*BN11</f>
        <v>366.50759931942679</v>
      </c>
      <c r="BO13" s="15">
        <f t="shared" ref="BO13" si="57">BO12*BO11</f>
        <v>379.66048396550201</v>
      </c>
      <c r="BP13" s="15">
        <f t="shared" ref="BP13" si="58">BP12*BP11</f>
        <v>393.44648876875544</v>
      </c>
      <c r="BQ13" s="15">
        <f t="shared" ref="BQ13" si="59">BQ12*BQ11</f>
        <v>376.12107454289367</v>
      </c>
      <c r="BR13" s="15">
        <f t="shared" ref="BR13" si="60">BR12*BR11</f>
        <v>391.34307314723219</v>
      </c>
      <c r="BS13" s="15">
        <f t="shared" ref="BS13" si="61">BS12*BS11</f>
        <v>407.37443717112876</v>
      </c>
      <c r="BT13" s="15">
        <f t="shared" ref="BT13" si="62">BT12*BT11</f>
        <v>390.99751673848579</v>
      </c>
      <c r="BU13" s="15">
        <f t="shared" ref="BU13" si="63">BU12*BU11</f>
        <v>407.8262975007982</v>
      </c>
      <c r="BV13" s="96">
        <f t="shared" ref="BV13" si="64">BV12*BV11</f>
        <v>424.99858763549514</v>
      </c>
      <c r="BW13" s="15">
        <f t="shared" ref="BW13" si="65">BW12*BW11</f>
        <v>177.96434740572127</v>
      </c>
      <c r="BX13" s="15">
        <f t="shared" ref="BX13" si="66">BX12*BX11</f>
        <v>185.55380985836186</v>
      </c>
      <c r="BY13" s="15">
        <f t="shared" ref="BY13" si="67">BY12*BY11</f>
        <v>450.82582732150092</v>
      </c>
      <c r="BZ13" s="15">
        <f t="shared" ref="BZ13" si="68">BZ12*BZ11</f>
        <v>437.31409548632308</v>
      </c>
      <c r="CA13" s="15">
        <f t="shared" ref="CA13" si="69">CA12*CA11</f>
        <v>452.40847442620799</v>
      </c>
      <c r="CB13" s="15">
        <f t="shared" ref="CB13" si="70">CB12*CB11</f>
        <v>468.14575543528383</v>
      </c>
      <c r="CC13" s="15">
        <f t="shared" ref="CC13" si="71">CC12*CC11</f>
        <v>453.10836081884503</v>
      </c>
      <c r="CD13" s="15">
        <f t="shared" ref="CD13" si="72">CD12*CD11</f>
        <v>470.44230050241305</v>
      </c>
      <c r="CE13" s="15">
        <f t="shared" ref="CE13" si="73">CE12*CE11</f>
        <v>488.74232345147897</v>
      </c>
      <c r="CF13" s="15">
        <f t="shared" ref="CF13" si="74">CF12*CF11</f>
        <v>475.69040200167143</v>
      </c>
      <c r="CG13" s="15">
        <f t="shared" ref="CG13" si="75">CG12*CG11</f>
        <v>494.88923182883013</v>
      </c>
      <c r="CH13" s="96">
        <f t="shared" ref="CH13" si="76">CH12*CH11</f>
        <v>514.49379849900902</v>
      </c>
      <c r="CI13" s="15">
        <f t="shared" ref="CI13" si="77">CI12*CI11</f>
        <v>214.85098273382351</v>
      </c>
      <c r="CJ13" s="15">
        <f t="shared" ref="CJ13" si="78">CJ12*CJ11</f>
        <v>223.56062650871584</v>
      </c>
      <c r="CK13" s="15">
        <f t="shared" ref="CK13" si="79">CK12*CK11</f>
        <v>542.19164072022136</v>
      </c>
      <c r="CL13" s="15">
        <f t="shared" ref="CL13" si="80">CL12*CL11</f>
        <v>524.92844416760443</v>
      </c>
      <c r="CM13" s="15">
        <f t="shared" ref="CM13" si="81">CM12*CM11</f>
        <v>542.21393874976832</v>
      </c>
      <c r="CN13" s="15">
        <f t="shared" ref="CN13" si="82">CN12*CN11</f>
        <v>560.32045999441868</v>
      </c>
      <c r="CO13" s="15">
        <f t="shared" ref="CO13" si="83">CO12*CO11</f>
        <v>541.65137818687765</v>
      </c>
      <c r="CP13" s="15">
        <f t="shared" ref="CP13" si="84">CP12*CP11</f>
        <v>561.72556951224431</v>
      </c>
      <c r="CQ13" s="15">
        <f t="shared" ref="CQ13" si="85">CQ12*CQ11</f>
        <v>582.95700336538141</v>
      </c>
      <c r="CR13" s="15">
        <f t="shared" ref="CR13" si="86">CR12*CR11</f>
        <v>566.85254001178464</v>
      </c>
      <c r="CS13" s="15">
        <f t="shared" ref="CS13" si="87">CS12*CS11</f>
        <v>589.16811228413633</v>
      </c>
      <c r="CT13" s="96">
        <f t="shared" ref="CT13" si="88">CT12*CT11</f>
        <v>611.96734220072346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f>O15/O13</f>
        <v>1.3846153846153846</v>
      </c>
      <c r="P14" s="167">
        <f>P15/P13</f>
        <v>1.5466666666666666</v>
      </c>
      <c r="Q14" s="167">
        <f>Q15/Q13</f>
        <v>1.8369565217391304</v>
      </c>
      <c r="R14" s="167">
        <f>R15/R13</f>
        <v>1.9328859060402686</v>
      </c>
      <c r="S14" s="167">
        <f t="shared" ref="S14:U14" si="89">S15/S13</f>
        <v>2</v>
      </c>
      <c r="T14" s="167">
        <f t="shared" si="89"/>
        <v>2.526627218934911</v>
      </c>
      <c r="U14" s="167">
        <f t="shared" si="89"/>
        <v>1.8789013732833955</v>
      </c>
      <c r="V14" s="167">
        <f t="shared" ref="V14" si="90">V15/V13</f>
        <v>2.0660694288913772</v>
      </c>
      <c r="W14" s="167">
        <f t="shared" ref="W14:X14" si="91">W15/W13</f>
        <v>1.9013409961685823</v>
      </c>
      <c r="X14" s="167">
        <f t="shared" si="91"/>
        <v>1.6429188255613125</v>
      </c>
      <c r="Y14" s="167">
        <f t="shared" ref="Y14" si="92">Y15/Y13</f>
        <v>1.5923694779116466</v>
      </c>
      <c r="Z14" s="167">
        <f t="shared" ref="Z14" si="93">Z15/Z13</f>
        <v>1.8662232076866221</v>
      </c>
      <c r="AA14" s="297">
        <v>1.5</v>
      </c>
      <c r="AB14" s="297">
        <v>1.5</v>
      </c>
      <c r="AC14" s="297">
        <v>2</v>
      </c>
      <c r="AD14" s="297">
        <v>2</v>
      </c>
      <c r="AE14" s="297">
        <v>2</v>
      </c>
      <c r="AF14" s="297">
        <v>2.2000000000000002</v>
      </c>
      <c r="AG14" s="297">
        <v>2</v>
      </c>
      <c r="AH14" s="297">
        <v>2</v>
      </c>
      <c r="AI14" s="297">
        <v>2.2000000000000002</v>
      </c>
      <c r="AJ14" s="297">
        <v>2</v>
      </c>
      <c r="AK14" s="297">
        <v>2</v>
      </c>
      <c r="AL14" s="298">
        <v>2.2000000000000002</v>
      </c>
      <c r="AM14" s="297">
        <v>1.5</v>
      </c>
      <c r="AN14" s="297">
        <v>1.5</v>
      </c>
      <c r="AO14" s="299">
        <v>2</v>
      </c>
      <c r="AP14" s="299">
        <v>2</v>
      </c>
      <c r="AQ14" s="299">
        <v>2</v>
      </c>
      <c r="AR14" s="299">
        <v>2</v>
      </c>
      <c r="AS14" s="299">
        <v>2</v>
      </c>
      <c r="AT14" s="299">
        <v>2</v>
      </c>
      <c r="AU14" s="299">
        <v>2</v>
      </c>
      <c r="AV14" s="299">
        <v>2</v>
      </c>
      <c r="AW14" s="299">
        <v>2</v>
      </c>
      <c r="AX14" s="298">
        <v>2</v>
      </c>
      <c r="AY14" s="299">
        <v>1.5</v>
      </c>
      <c r="AZ14" s="299">
        <v>1.5</v>
      </c>
      <c r="BA14" s="299">
        <v>2.1</v>
      </c>
      <c r="BB14" s="299">
        <v>2.1</v>
      </c>
      <c r="BC14" s="299">
        <v>2.1</v>
      </c>
      <c r="BD14" s="299">
        <v>2.1</v>
      </c>
      <c r="BE14" s="299">
        <v>2.1</v>
      </c>
      <c r="BF14" s="299">
        <v>2.1</v>
      </c>
      <c r="BG14" s="299">
        <v>2.1</v>
      </c>
      <c r="BH14" s="299">
        <v>2.1</v>
      </c>
      <c r="BI14" s="299">
        <v>2.1</v>
      </c>
      <c r="BJ14" s="298">
        <v>2.1</v>
      </c>
      <c r="BK14" s="299">
        <v>1.5</v>
      </c>
      <c r="BL14" s="299">
        <v>1.5</v>
      </c>
      <c r="BM14" s="299">
        <v>2.1</v>
      </c>
      <c r="BN14" s="299">
        <v>2.1</v>
      </c>
      <c r="BO14" s="299">
        <v>2.1</v>
      </c>
      <c r="BP14" s="299">
        <v>2.1</v>
      </c>
      <c r="BQ14" s="299">
        <v>2.1</v>
      </c>
      <c r="BR14" s="299">
        <v>2.1</v>
      </c>
      <c r="BS14" s="299">
        <v>2.1</v>
      </c>
      <c r="BT14" s="299">
        <v>2.1</v>
      </c>
      <c r="BU14" s="299">
        <v>2.1</v>
      </c>
      <c r="BV14" s="298">
        <v>2.1</v>
      </c>
      <c r="BW14" s="299">
        <v>1.5</v>
      </c>
      <c r="BX14" s="299">
        <v>1.5</v>
      </c>
      <c r="BY14" s="299">
        <v>2.1</v>
      </c>
      <c r="BZ14" s="299">
        <v>2.1</v>
      </c>
      <c r="CA14" s="299">
        <v>2.1</v>
      </c>
      <c r="CB14" s="299">
        <v>2.1</v>
      </c>
      <c r="CC14" s="299">
        <v>2.1</v>
      </c>
      <c r="CD14" s="299">
        <v>2.1</v>
      </c>
      <c r="CE14" s="299">
        <v>2.1</v>
      </c>
      <c r="CF14" s="299">
        <v>2.1</v>
      </c>
      <c r="CG14" s="299">
        <v>2.1</v>
      </c>
      <c r="CH14" s="298">
        <v>2.1</v>
      </c>
      <c r="CI14" s="299">
        <v>1.5</v>
      </c>
      <c r="CJ14" s="299">
        <v>1.5</v>
      </c>
      <c r="CK14" s="299">
        <v>2.1</v>
      </c>
      <c r="CL14" s="299">
        <v>2.1</v>
      </c>
      <c r="CM14" s="299">
        <v>2.1</v>
      </c>
      <c r="CN14" s="299">
        <v>2.1</v>
      </c>
      <c r="CO14" s="299">
        <v>2.1</v>
      </c>
      <c r="CP14" s="299">
        <v>2.1</v>
      </c>
      <c r="CQ14" s="299">
        <v>2.1</v>
      </c>
      <c r="CR14" s="299">
        <v>2.1</v>
      </c>
      <c r="CS14" s="299">
        <v>2.1</v>
      </c>
      <c r="CT14" s="298">
        <v>2.1</v>
      </c>
    </row>
    <row r="15" spans="1:98" s="15" customFormat="1" x14ac:dyDescent="0.25">
      <c r="A15" s="15" t="s">
        <v>187</v>
      </c>
      <c r="B15" s="15" t="s">
        <v>92</v>
      </c>
      <c r="N15" s="96"/>
      <c r="O15" s="416">
        <v>126</v>
      </c>
      <c r="P15" s="417">
        <v>116</v>
      </c>
      <c r="Q15" s="418">
        <v>338</v>
      </c>
      <c r="R15" s="419">
        <v>288</v>
      </c>
      <c r="S15" s="420">
        <v>448</v>
      </c>
      <c r="T15" s="421">
        <v>854</v>
      </c>
      <c r="U15" s="422">
        <v>602</v>
      </c>
      <c r="V15" s="423">
        <v>738</v>
      </c>
      <c r="W15" s="424">
        <v>794</v>
      </c>
      <c r="X15" s="425">
        <v>761</v>
      </c>
      <c r="Y15" s="426">
        <v>793</v>
      </c>
      <c r="Z15" s="427">
        <v>1010</v>
      </c>
      <c r="AA15" s="428">
        <v>281</v>
      </c>
      <c r="AB15" s="429">
        <v>597</v>
      </c>
      <c r="AC15" s="430">
        <v>823</v>
      </c>
      <c r="AD15" s="431">
        <v>633</v>
      </c>
      <c r="AE15" s="432">
        <v>565</v>
      </c>
      <c r="AF15" s="433">
        <v>1292</v>
      </c>
      <c r="AG15" s="434">
        <v>794</v>
      </c>
      <c r="AH15" s="15">
        <f t="shared" ref="AH15" si="94">AH13*AH14</f>
        <v>0</v>
      </c>
      <c r="AI15" s="15">
        <f t="shared" ref="AI15" si="95">AI13*AI14</f>
        <v>65.528924999999987</v>
      </c>
      <c r="AJ15" s="15">
        <f t="shared" ref="AJ15" si="96">AJ13*AJ14</f>
        <v>147.7325625</v>
      </c>
      <c r="AK15" s="15">
        <f t="shared" ref="AK15" si="97">AK13*AK14</f>
        <v>221.02375968749996</v>
      </c>
      <c r="AL15" s="96">
        <f t="shared" ref="AL15" si="98">AL13*AL14</f>
        <v>293.35458247768747</v>
      </c>
      <c r="AM15" s="15">
        <f t="shared" ref="AM15" si="99">AM13*AM14</f>
        <v>86.10786971483904</v>
      </c>
      <c r="AN15" s="15">
        <f t="shared" ref="AN15" si="100">AN13*AN14</f>
        <v>96.212051619815639</v>
      </c>
      <c r="AO15" s="15">
        <f t="shared" ref="AO15" si="101">AO13*AO14</f>
        <v>346.47468419712601</v>
      </c>
      <c r="AP15" s="15">
        <f t="shared" ref="AP15" si="102">AP13*AP14</f>
        <v>308.13160720206469</v>
      </c>
      <c r="AQ15" s="15">
        <f t="shared" ref="AQ15" si="103">AQ13*AQ14</f>
        <v>397.17608317276154</v>
      </c>
      <c r="AR15" s="15">
        <f t="shared" ref="AR15" si="104">AR13*AR14</f>
        <v>433.93060954159762</v>
      </c>
      <c r="AS15" s="15">
        <f t="shared" ref="AS15" si="105">AS13*AS14</f>
        <v>367.44447379044612</v>
      </c>
      <c r="AT15" s="15">
        <f t="shared" ref="AT15" si="106">AT13*AT14</f>
        <v>464.87987476794376</v>
      </c>
      <c r="AU15" s="15">
        <f t="shared" ref="AU15" si="107">AU13*AU14</f>
        <v>500.91221266184436</v>
      </c>
      <c r="AV15" s="15">
        <f t="shared" ref="AV15" si="108">AV13*AV14</f>
        <v>418.77682126504118</v>
      </c>
      <c r="AW15" s="15">
        <f t="shared" ref="AW15" si="109">AW13*AW14</f>
        <v>523.87607780974793</v>
      </c>
      <c r="AX15" s="96">
        <f t="shared" ref="AX15" si="110">AX13*AX14</f>
        <v>559.30563611028447</v>
      </c>
      <c r="AY15" s="15">
        <f t="shared" ref="AY15" si="111">AY13*AY14</f>
        <v>173.67790304316969</v>
      </c>
      <c r="AZ15" s="15">
        <f t="shared" ref="AZ15" si="112">AZ13*AZ14</f>
        <v>179.94856741286702</v>
      </c>
      <c r="BA15" s="15">
        <f t="shared" ref="BA15" si="113">BA13*BA14</f>
        <v>624.49671070167392</v>
      </c>
      <c r="BB15" s="15">
        <f t="shared" ref="BB15" si="114">BB13*BB14</f>
        <v>609.1296381220609</v>
      </c>
      <c r="BC15" s="15">
        <f t="shared" ref="BC15" si="115">BC13*BC14</f>
        <v>636.33993053133656</v>
      </c>
      <c r="BD15" s="15">
        <f t="shared" ref="BD15" si="116">BD13*BD14</f>
        <v>665.2124036316203</v>
      </c>
      <c r="BE15" s="15">
        <f t="shared" ref="BE15" si="117">BE13*BE14</f>
        <v>649.55824862781321</v>
      </c>
      <c r="BF15" s="15">
        <f t="shared" ref="BF15" si="118">BF13*BF14</f>
        <v>681.44311454702438</v>
      </c>
      <c r="BG15" s="15">
        <f t="shared" ref="BG15" si="119">BG13*BG14</f>
        <v>714.89628300285949</v>
      </c>
      <c r="BH15" s="15">
        <f t="shared" ref="BH15" si="120">BH13*BH14</f>
        <v>701.65351076961997</v>
      </c>
      <c r="BI15" s="15">
        <f t="shared" ref="BI15" si="121">BI13*BI14</f>
        <v>737.29053416336433</v>
      </c>
      <c r="BJ15" s="96">
        <f t="shared" ref="BJ15" si="122">BJ13*BJ14</f>
        <v>773.8407073080084</v>
      </c>
      <c r="BK15" s="15">
        <f t="shared" ref="BK15" si="123">BK13*BK14</f>
        <v>227.08137134931422</v>
      </c>
      <c r="BL15" s="15">
        <f t="shared" ref="BL15" si="124">BL13*BL14</f>
        <v>236.6395716465122</v>
      </c>
      <c r="BM15" s="15">
        <f t="shared" ref="BM15" si="125">BM13*BM14</f>
        <v>804.92522682537515</v>
      </c>
      <c r="BN15" s="15">
        <f t="shared" ref="BN15" si="126">BN13*BN14</f>
        <v>769.66595857079631</v>
      </c>
      <c r="BO15" s="15">
        <f t="shared" ref="BO15" si="127">BO13*BO14</f>
        <v>797.28701632755428</v>
      </c>
      <c r="BP15" s="15">
        <f t="shared" ref="BP15" si="128">BP13*BP14</f>
        <v>826.23762641438645</v>
      </c>
      <c r="BQ15" s="15">
        <f t="shared" ref="BQ15" si="129">BQ13*BQ14</f>
        <v>789.85425654007668</v>
      </c>
      <c r="BR15" s="15">
        <f t="shared" ref="BR15" si="130">BR13*BR14</f>
        <v>821.82045360918767</v>
      </c>
      <c r="BS15" s="15">
        <f t="shared" ref="BS15" si="131">BS13*BS14</f>
        <v>855.48631805937043</v>
      </c>
      <c r="BT15" s="15">
        <f t="shared" ref="BT15" si="132">BT13*BT14</f>
        <v>821.09478515082014</v>
      </c>
      <c r="BU15" s="15">
        <f t="shared" ref="BU15" si="133">BU13*BU14</f>
        <v>856.43522475167629</v>
      </c>
      <c r="BV15" s="96">
        <f t="shared" ref="BV15" si="134">BV13*BV14</f>
        <v>892.49703403453987</v>
      </c>
      <c r="BW15" s="15">
        <f t="shared" ref="BW15" si="135">BW13*BW14</f>
        <v>266.94652110858192</v>
      </c>
      <c r="BX15" s="15">
        <f t="shared" ref="BX15" si="136">BX13*BX14</f>
        <v>278.33071478754277</v>
      </c>
      <c r="BY15" s="15">
        <f t="shared" ref="BY15" si="137">BY13*BY14</f>
        <v>946.73423737515202</v>
      </c>
      <c r="BZ15" s="15">
        <f t="shared" ref="BZ15" si="138">BZ13*BZ14</f>
        <v>918.35960052127848</v>
      </c>
      <c r="CA15" s="15">
        <f t="shared" ref="CA15" si="139">CA13*CA14</f>
        <v>950.05779629503684</v>
      </c>
      <c r="CB15" s="15">
        <f t="shared" ref="CB15" si="140">CB13*CB14</f>
        <v>983.10608641409613</v>
      </c>
      <c r="CC15" s="15">
        <f t="shared" ref="CC15" si="141">CC13*CC14</f>
        <v>951.52755771957459</v>
      </c>
      <c r="CD15" s="15">
        <f t="shared" ref="CD15" si="142">CD13*CD14</f>
        <v>987.92883105506746</v>
      </c>
      <c r="CE15" s="15">
        <f t="shared" ref="CE15" si="143">CE13*CE14</f>
        <v>1026.3588792481059</v>
      </c>
      <c r="CF15" s="15">
        <f t="shared" ref="CF15" si="144">CF13*CF14</f>
        <v>998.94984420351</v>
      </c>
      <c r="CG15" s="15">
        <f t="shared" ref="CG15" si="145">CG13*CG14</f>
        <v>1039.2673868405434</v>
      </c>
      <c r="CH15" s="96">
        <f t="shared" ref="CH15" si="146">CH13*CH14</f>
        <v>1080.4369768479189</v>
      </c>
      <c r="CI15" s="15">
        <f t="shared" ref="CI15" si="147">CI13*CI14</f>
        <v>322.2764741007353</v>
      </c>
      <c r="CJ15" s="15">
        <f t="shared" ref="CJ15" si="148">CJ13*CJ14</f>
        <v>335.34093976307378</v>
      </c>
      <c r="CK15" s="15">
        <f t="shared" ref="CK15" si="149">CK13*CK14</f>
        <v>1138.602445512465</v>
      </c>
      <c r="CL15" s="15">
        <f t="shared" ref="CL15" si="150">CL13*CL14</f>
        <v>1102.3497327519694</v>
      </c>
      <c r="CM15" s="15">
        <f t="shared" ref="CM15" si="151">CM13*CM14</f>
        <v>1138.6492713745135</v>
      </c>
      <c r="CN15" s="15">
        <f t="shared" ref="CN15" si="152">CN13*CN14</f>
        <v>1176.6729659882792</v>
      </c>
      <c r="CO15" s="15">
        <f t="shared" ref="CO15" si="153">CO13*CO14</f>
        <v>1137.4678941924431</v>
      </c>
      <c r="CP15" s="15">
        <f t="shared" ref="CP15" si="154">CP13*CP14</f>
        <v>1179.6236959757132</v>
      </c>
      <c r="CQ15" s="15">
        <f t="shared" ref="CQ15" si="155">CQ13*CQ14</f>
        <v>1224.209707067301</v>
      </c>
      <c r="CR15" s="15">
        <f t="shared" ref="CR15" si="156">CR13*CR14</f>
        <v>1190.3903340247477</v>
      </c>
      <c r="CS15" s="15">
        <f t="shared" ref="CS15" si="157">CS13*CS14</f>
        <v>1237.2530357966864</v>
      </c>
      <c r="CT15" s="96">
        <f t="shared" ref="CT15" si="158">CT13*CT14</f>
        <v>1285.1314186215193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14" customFormat="1" x14ac:dyDescent="0.25">
      <c r="B17" s="214" t="s">
        <v>67</v>
      </c>
      <c r="N17" s="215"/>
      <c r="U17" s="303">
        <v>1.4999999999999999E-2</v>
      </c>
      <c r="V17" s="303">
        <v>0.01</v>
      </c>
      <c r="W17" s="303">
        <v>0.01</v>
      </c>
      <c r="X17" s="303">
        <v>1.4999999999999999E-2</v>
      </c>
      <c r="Y17" s="303">
        <v>0.01</v>
      </c>
      <c r="Z17" s="304">
        <v>0.01</v>
      </c>
      <c r="AA17" s="303">
        <v>1.4999999999999999E-2</v>
      </c>
      <c r="AB17" s="303">
        <v>0.01</v>
      </c>
      <c r="AC17" s="303">
        <v>0.01</v>
      </c>
      <c r="AD17" s="303">
        <v>0.02</v>
      </c>
      <c r="AE17" s="303">
        <v>0.01</v>
      </c>
      <c r="AF17" s="303">
        <v>0.01</v>
      </c>
      <c r="AG17" s="303">
        <v>2.5000000000000001E-2</v>
      </c>
      <c r="AH17" s="303">
        <v>0.01</v>
      </c>
      <c r="AI17" s="303">
        <v>0.01</v>
      </c>
      <c r="AJ17" s="303">
        <v>2.5000000000000001E-2</v>
      </c>
      <c r="AK17" s="303">
        <v>0.01</v>
      </c>
      <c r="AL17" s="304">
        <v>0.01</v>
      </c>
      <c r="AM17" s="303">
        <v>0.01</v>
      </c>
      <c r="AN17" s="303">
        <v>0.01</v>
      </c>
      <c r="AO17" s="303">
        <v>0.01</v>
      </c>
      <c r="AP17" s="303">
        <v>1.2E-2</v>
      </c>
      <c r="AQ17" s="303">
        <v>0.01</v>
      </c>
      <c r="AR17" s="303">
        <v>0.01</v>
      </c>
      <c r="AS17" s="303">
        <v>1.2E-2</v>
      </c>
      <c r="AT17" s="303">
        <v>0.01</v>
      </c>
      <c r="AU17" s="303">
        <v>0.01</v>
      </c>
      <c r="AV17" s="303">
        <v>1.2E-2</v>
      </c>
      <c r="AW17" s="303">
        <v>0.01</v>
      </c>
      <c r="AX17" s="304">
        <v>0.01</v>
      </c>
      <c r="AY17" s="303">
        <v>1.4999999999999999E-2</v>
      </c>
      <c r="AZ17" s="303">
        <v>0.01</v>
      </c>
      <c r="BA17" s="303">
        <v>0.01</v>
      </c>
      <c r="BB17" s="303">
        <v>1.4999999999999999E-2</v>
      </c>
      <c r="BC17" s="303">
        <v>0.01</v>
      </c>
      <c r="BD17" s="303">
        <v>0.01</v>
      </c>
      <c r="BE17" s="303">
        <v>1.4999999999999999E-2</v>
      </c>
      <c r="BF17" s="303">
        <v>0.01</v>
      </c>
      <c r="BG17" s="303">
        <v>0.01</v>
      </c>
      <c r="BH17" s="303">
        <v>1.4999999999999999E-2</v>
      </c>
      <c r="BI17" s="303">
        <v>0.01</v>
      </c>
      <c r="BJ17" s="304">
        <v>0.01</v>
      </c>
      <c r="BK17" s="303">
        <v>0.01</v>
      </c>
      <c r="BL17" s="303">
        <v>0.01</v>
      </c>
      <c r="BM17" s="303">
        <v>0.01</v>
      </c>
      <c r="BN17" s="303">
        <v>0.01</v>
      </c>
      <c r="BO17" s="303">
        <v>0.01</v>
      </c>
      <c r="BP17" s="303">
        <v>0.01</v>
      </c>
      <c r="BQ17" s="303">
        <v>0.01</v>
      </c>
      <c r="BR17" s="303">
        <v>0.01</v>
      </c>
      <c r="BS17" s="303">
        <v>0.01</v>
      </c>
      <c r="BT17" s="303">
        <v>0.01</v>
      </c>
      <c r="BU17" s="303">
        <v>0.01</v>
      </c>
      <c r="BV17" s="304">
        <v>0.01</v>
      </c>
      <c r="BW17" s="303">
        <v>1.4999999999999999E-2</v>
      </c>
      <c r="BX17" s="303">
        <v>0.01</v>
      </c>
      <c r="BY17" s="303">
        <v>0.01</v>
      </c>
      <c r="BZ17" s="303">
        <v>1.4999999999999999E-2</v>
      </c>
      <c r="CA17" s="303">
        <v>0.01</v>
      </c>
      <c r="CB17" s="303">
        <v>0.01</v>
      </c>
      <c r="CC17" s="303">
        <v>1.4999999999999999E-2</v>
      </c>
      <c r="CD17" s="303">
        <v>0.01</v>
      </c>
      <c r="CE17" s="303">
        <v>0.01</v>
      </c>
      <c r="CF17" s="303">
        <v>1.4999999999999999E-2</v>
      </c>
      <c r="CG17" s="303">
        <v>0.01</v>
      </c>
      <c r="CH17" s="304">
        <v>0.01</v>
      </c>
      <c r="CI17" s="303">
        <v>1.4999999999999999E-2</v>
      </c>
      <c r="CJ17" s="303">
        <v>0.01</v>
      </c>
      <c r="CK17" s="303">
        <v>0.01</v>
      </c>
      <c r="CL17" s="303">
        <v>1.4999999999999999E-2</v>
      </c>
      <c r="CM17" s="303">
        <v>0.01</v>
      </c>
      <c r="CN17" s="303">
        <v>0.01</v>
      </c>
      <c r="CO17" s="303">
        <v>1.4999999999999999E-2</v>
      </c>
      <c r="CP17" s="303">
        <v>0.01</v>
      </c>
      <c r="CQ17" s="303">
        <v>0.01</v>
      </c>
      <c r="CR17" s="303">
        <v>1.4999999999999999E-2</v>
      </c>
      <c r="CS17" s="303">
        <v>0.01</v>
      </c>
      <c r="CT17" s="304">
        <v>0.01</v>
      </c>
    </row>
    <row r="18" spans="1:98" s="161" customFormat="1" x14ac:dyDescent="0.25">
      <c r="B18" s="161" t="s">
        <v>68</v>
      </c>
      <c r="N18" s="162"/>
      <c r="U18" s="294">
        <v>0.08</v>
      </c>
      <c r="V18" s="294">
        <v>0</v>
      </c>
      <c r="W18" s="294">
        <v>0</v>
      </c>
      <c r="X18" s="294">
        <v>0.05</v>
      </c>
      <c r="Y18" s="294">
        <v>0</v>
      </c>
      <c r="Z18" s="295">
        <v>0</v>
      </c>
      <c r="AA18" s="294">
        <v>0.1</v>
      </c>
      <c r="AB18" s="294">
        <v>0</v>
      </c>
      <c r="AC18" s="294">
        <v>0</v>
      </c>
      <c r="AD18" s="294">
        <v>0.1</v>
      </c>
      <c r="AE18" s="294">
        <v>0</v>
      </c>
      <c r="AF18" s="294">
        <v>0</v>
      </c>
      <c r="AG18" s="294">
        <v>0.1</v>
      </c>
      <c r="AH18" s="294">
        <v>0</v>
      </c>
      <c r="AI18" s="294">
        <v>0</v>
      </c>
      <c r="AJ18" s="294">
        <v>0.1</v>
      </c>
      <c r="AK18" s="294">
        <v>0</v>
      </c>
      <c r="AL18" s="295">
        <v>0</v>
      </c>
      <c r="AM18" s="294">
        <v>0.12</v>
      </c>
      <c r="AN18" s="294">
        <v>0</v>
      </c>
      <c r="AO18" s="294">
        <v>0</v>
      </c>
      <c r="AP18" s="294">
        <v>0.1</v>
      </c>
      <c r="AQ18" s="294">
        <v>0</v>
      </c>
      <c r="AR18" s="294">
        <v>0</v>
      </c>
      <c r="AS18" s="294">
        <v>0.1</v>
      </c>
      <c r="AT18" s="294">
        <v>0</v>
      </c>
      <c r="AU18" s="294">
        <v>0</v>
      </c>
      <c r="AV18" s="294">
        <v>0.1</v>
      </c>
      <c r="AW18" s="294">
        <v>0</v>
      </c>
      <c r="AX18" s="295">
        <v>0</v>
      </c>
      <c r="AY18" s="294">
        <v>0.08</v>
      </c>
      <c r="AZ18" s="294">
        <v>0</v>
      </c>
      <c r="BA18" s="294">
        <v>0</v>
      </c>
      <c r="BB18" s="294">
        <v>0.08</v>
      </c>
      <c r="BC18" s="294">
        <v>0</v>
      </c>
      <c r="BD18" s="294">
        <v>0</v>
      </c>
      <c r="BE18" s="294">
        <v>0.08</v>
      </c>
      <c r="BF18" s="294">
        <v>0</v>
      </c>
      <c r="BG18" s="294">
        <v>0</v>
      </c>
      <c r="BH18" s="294">
        <v>0.08</v>
      </c>
      <c r="BI18" s="294">
        <v>0</v>
      </c>
      <c r="BJ18" s="295">
        <v>0</v>
      </c>
      <c r="BK18" s="294">
        <v>0.08</v>
      </c>
      <c r="BL18" s="294">
        <v>0</v>
      </c>
      <c r="BM18" s="294">
        <v>0</v>
      </c>
      <c r="BN18" s="294">
        <v>0.08</v>
      </c>
      <c r="BO18" s="294">
        <v>0</v>
      </c>
      <c r="BP18" s="294">
        <v>0</v>
      </c>
      <c r="BQ18" s="294">
        <v>0.08</v>
      </c>
      <c r="BR18" s="294">
        <v>0</v>
      </c>
      <c r="BS18" s="294">
        <v>0</v>
      </c>
      <c r="BT18" s="294">
        <v>0.08</v>
      </c>
      <c r="BU18" s="294">
        <v>0</v>
      </c>
      <c r="BV18" s="295">
        <v>0</v>
      </c>
      <c r="BW18" s="294">
        <v>0.08</v>
      </c>
      <c r="BX18" s="294">
        <v>0</v>
      </c>
      <c r="BY18" s="294">
        <v>0</v>
      </c>
      <c r="BZ18" s="294">
        <v>0.08</v>
      </c>
      <c r="CA18" s="294">
        <v>0</v>
      </c>
      <c r="CB18" s="294">
        <v>0</v>
      </c>
      <c r="CC18" s="294">
        <v>0.08</v>
      </c>
      <c r="CD18" s="294">
        <v>0</v>
      </c>
      <c r="CE18" s="294">
        <v>0</v>
      </c>
      <c r="CF18" s="294">
        <v>0.08</v>
      </c>
      <c r="CG18" s="294">
        <v>0</v>
      </c>
      <c r="CH18" s="295">
        <v>0</v>
      </c>
      <c r="CI18" s="294">
        <v>0.08</v>
      </c>
      <c r="CJ18" s="294">
        <v>0</v>
      </c>
      <c r="CK18" s="294">
        <v>0</v>
      </c>
      <c r="CL18" s="294">
        <v>0.08</v>
      </c>
      <c r="CM18" s="294">
        <v>0</v>
      </c>
      <c r="CN18" s="294">
        <v>0</v>
      </c>
      <c r="CO18" s="294">
        <v>0.08</v>
      </c>
      <c r="CP18" s="294">
        <v>0</v>
      </c>
      <c r="CQ18" s="294">
        <v>0</v>
      </c>
      <c r="CR18" s="294">
        <v>0.08</v>
      </c>
      <c r="CS18" s="294">
        <v>0</v>
      </c>
      <c r="CT18" s="295">
        <v>0</v>
      </c>
    </row>
    <row r="20" spans="1:98" s="116" customFormat="1" x14ac:dyDescent="0.25">
      <c r="B20" s="63"/>
      <c r="C20" s="6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5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5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5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5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5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5"/>
    </row>
    <row r="21" spans="1:98" s="104" customFormat="1" x14ac:dyDescent="0.25">
      <c r="B21" s="104" t="s">
        <v>0</v>
      </c>
      <c r="C21" s="104">
        <v>42005</v>
      </c>
      <c r="D21" s="104">
        <v>42036</v>
      </c>
      <c r="E21" s="104">
        <v>42064</v>
      </c>
      <c r="F21" s="104">
        <v>42095</v>
      </c>
      <c r="G21" s="104">
        <v>42125</v>
      </c>
      <c r="H21" s="104">
        <v>42156</v>
      </c>
      <c r="I21" s="104">
        <v>42186</v>
      </c>
      <c r="J21" s="104">
        <v>42217</v>
      </c>
      <c r="K21" s="104">
        <v>42248</v>
      </c>
      <c r="L21" s="104">
        <v>42278</v>
      </c>
      <c r="M21" s="104">
        <v>42309</v>
      </c>
      <c r="N21" s="105">
        <v>42339</v>
      </c>
      <c r="O21" s="144">
        <v>42370</v>
      </c>
      <c r="P21" s="144">
        <v>42401</v>
      </c>
      <c r="Q21" s="144">
        <v>42430</v>
      </c>
      <c r="R21" s="144">
        <v>42461</v>
      </c>
      <c r="S21" s="144">
        <v>42491</v>
      </c>
      <c r="T21" s="144">
        <v>42522</v>
      </c>
      <c r="U21" s="144">
        <v>42552</v>
      </c>
      <c r="V21" s="144">
        <v>42583</v>
      </c>
      <c r="W21" s="104">
        <v>42614</v>
      </c>
      <c r="X21" s="104">
        <v>42644</v>
      </c>
      <c r="Y21" s="104">
        <v>42675</v>
      </c>
      <c r="Z21" s="105">
        <v>42705</v>
      </c>
      <c r="AA21" s="104">
        <v>42752</v>
      </c>
      <c r="AB21" s="104">
        <v>42783</v>
      </c>
      <c r="AC21" s="104">
        <v>42811</v>
      </c>
      <c r="AD21" s="104">
        <v>42842</v>
      </c>
      <c r="AE21" s="104">
        <v>42872</v>
      </c>
      <c r="AF21" s="104">
        <v>42903</v>
      </c>
      <c r="AG21" s="104">
        <v>42933</v>
      </c>
      <c r="AH21" s="104">
        <v>42964</v>
      </c>
      <c r="AI21" s="104">
        <v>42995</v>
      </c>
      <c r="AJ21" s="104">
        <v>43025</v>
      </c>
      <c r="AK21" s="104">
        <v>43056</v>
      </c>
      <c r="AL21" s="105">
        <v>43086</v>
      </c>
      <c r="AM21" s="104">
        <v>43118</v>
      </c>
      <c r="AN21" s="104">
        <v>43149</v>
      </c>
      <c r="AO21" s="104">
        <v>43177</v>
      </c>
      <c r="AP21" s="104">
        <v>43208</v>
      </c>
      <c r="AQ21" s="104">
        <v>43238</v>
      </c>
      <c r="AR21" s="104">
        <v>43269</v>
      </c>
      <c r="AS21" s="104">
        <v>43299</v>
      </c>
      <c r="AT21" s="104">
        <v>43330</v>
      </c>
      <c r="AU21" s="104">
        <v>43361</v>
      </c>
      <c r="AV21" s="104">
        <v>43391</v>
      </c>
      <c r="AW21" s="104">
        <v>43422</v>
      </c>
      <c r="AX21" s="105">
        <v>43452</v>
      </c>
      <c r="AY21" s="104">
        <v>43483</v>
      </c>
      <c r="AZ21" s="104">
        <v>43514</v>
      </c>
      <c r="BA21" s="104">
        <v>43542</v>
      </c>
      <c r="BB21" s="104">
        <v>43573</v>
      </c>
      <c r="BC21" s="104">
        <v>43603</v>
      </c>
      <c r="BD21" s="104">
        <v>43634</v>
      </c>
      <c r="BE21" s="104">
        <v>43664</v>
      </c>
      <c r="BF21" s="104">
        <v>43695</v>
      </c>
      <c r="BG21" s="104">
        <v>43726</v>
      </c>
      <c r="BH21" s="104">
        <v>43756</v>
      </c>
      <c r="BI21" s="104">
        <v>43787</v>
      </c>
      <c r="BJ21" s="105">
        <v>43817</v>
      </c>
      <c r="BK21" s="104">
        <v>43848</v>
      </c>
      <c r="BL21" s="104">
        <v>43879</v>
      </c>
      <c r="BM21" s="104">
        <v>43908</v>
      </c>
      <c r="BN21" s="104">
        <v>43939</v>
      </c>
      <c r="BO21" s="104">
        <v>43969</v>
      </c>
      <c r="BP21" s="104">
        <v>44000</v>
      </c>
      <c r="BQ21" s="104">
        <v>44030</v>
      </c>
      <c r="BR21" s="104">
        <v>44061</v>
      </c>
      <c r="BS21" s="104">
        <v>44092</v>
      </c>
      <c r="BT21" s="104">
        <v>44122</v>
      </c>
      <c r="BU21" s="104">
        <v>44153</v>
      </c>
      <c r="BV21" s="105">
        <v>44183</v>
      </c>
      <c r="BW21" s="104">
        <v>44214</v>
      </c>
      <c r="BX21" s="104">
        <v>44245</v>
      </c>
      <c r="BY21" s="104">
        <v>44273</v>
      </c>
      <c r="BZ21" s="104">
        <v>44304</v>
      </c>
      <c r="CA21" s="104">
        <v>44334</v>
      </c>
      <c r="CB21" s="104">
        <v>44365</v>
      </c>
      <c r="CC21" s="104">
        <v>44395</v>
      </c>
      <c r="CD21" s="104">
        <v>44426</v>
      </c>
      <c r="CE21" s="104">
        <v>44457</v>
      </c>
      <c r="CF21" s="104">
        <v>44487</v>
      </c>
      <c r="CG21" s="104">
        <v>44518</v>
      </c>
      <c r="CH21" s="105">
        <v>44548</v>
      </c>
      <c r="CI21" s="104">
        <v>44579</v>
      </c>
      <c r="CJ21" s="104">
        <v>44610</v>
      </c>
      <c r="CK21" s="104">
        <v>44638</v>
      </c>
      <c r="CL21" s="104">
        <v>44669</v>
      </c>
      <c r="CM21" s="104">
        <v>44699</v>
      </c>
      <c r="CN21" s="104">
        <v>44730</v>
      </c>
      <c r="CO21" s="104">
        <v>44760</v>
      </c>
      <c r="CP21" s="104">
        <v>44791</v>
      </c>
      <c r="CQ21" s="104">
        <v>44822</v>
      </c>
      <c r="CR21" s="104">
        <v>44852</v>
      </c>
      <c r="CS21" s="104">
        <v>44883</v>
      </c>
      <c r="CT21" s="105">
        <v>44913</v>
      </c>
    </row>
    <row r="22" spans="1:98" x14ac:dyDescent="0.25">
      <c r="A22" s="4" t="s">
        <v>152</v>
      </c>
      <c r="B22" t="s">
        <v>4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6">
        <v>3179.1134999999999</v>
      </c>
      <c r="O22" s="435">
        <v>672.32799999999997</v>
      </c>
      <c r="P22" s="436">
        <v>439.19</v>
      </c>
      <c r="Q22" s="437">
        <v>760.67499999999995</v>
      </c>
      <c r="R22" s="438">
        <v>1140.2950000000001</v>
      </c>
      <c r="S22" s="439">
        <v>1084.577</v>
      </c>
      <c r="T22" s="440">
        <v>1344.498</v>
      </c>
      <c r="U22" s="441">
        <v>1045.5150000000001</v>
      </c>
      <c r="V22" s="442">
        <v>678.625</v>
      </c>
      <c r="W22" s="443">
        <v>1128.6179999999999</v>
      </c>
      <c r="X22" s="444">
        <v>523.58199999999999</v>
      </c>
      <c r="Y22" s="445">
        <v>653.01499999999999</v>
      </c>
      <c r="Z22" s="446">
        <v>1904.2725</v>
      </c>
      <c r="AA22" s="447">
        <v>1097.587</v>
      </c>
      <c r="AB22" s="448">
        <v>2116.5275000000001</v>
      </c>
      <c r="AC22" s="449">
        <v>2115.21</v>
      </c>
      <c r="AD22" s="450">
        <v>2215.6280000000002</v>
      </c>
      <c r="AE22" s="451">
        <v>2226.8000000000002</v>
      </c>
      <c r="AF22" s="452">
        <v>1857.83</v>
      </c>
      <c r="AG22" s="453">
        <v>1859.4570000000001</v>
      </c>
      <c r="AH22" s="15">
        <f t="shared" ref="AH22:CL22" si="159">AH70*AH92</f>
        <v>1046.7440851203776</v>
      </c>
      <c r="AI22" s="15">
        <f t="shared" si="159"/>
        <v>1157.8983379688748</v>
      </c>
      <c r="AJ22" s="15">
        <f t="shared" si="159"/>
        <v>1052.5295892137071</v>
      </c>
      <c r="AK22" s="15">
        <f t="shared" si="159"/>
        <v>1129.8167861028296</v>
      </c>
      <c r="AL22" s="96">
        <f t="shared" si="159"/>
        <v>1192.9838155076695</v>
      </c>
      <c r="AM22" s="15">
        <f t="shared" si="159"/>
        <v>1015.91377858441</v>
      </c>
      <c r="AN22" s="15">
        <f t="shared" si="159"/>
        <v>1342.4574931293973</v>
      </c>
      <c r="AO22" s="15">
        <f t="shared" si="159"/>
        <v>3068.7579927623474</v>
      </c>
      <c r="AP22" s="15">
        <f t="shared" si="159"/>
        <v>3176.696335511625</v>
      </c>
      <c r="AQ22" s="15">
        <f t="shared" si="159"/>
        <v>3523.1563045151966</v>
      </c>
      <c r="AR22" s="15">
        <f t="shared" si="159"/>
        <v>2657.8196683184847</v>
      </c>
      <c r="AS22" s="15">
        <f t="shared" si="159"/>
        <v>2583.4079187426178</v>
      </c>
      <c r="AT22" s="15">
        <f t="shared" si="159"/>
        <v>1470.085125663024</v>
      </c>
      <c r="AU22" s="15">
        <f t="shared" si="159"/>
        <v>1626.1941651977163</v>
      </c>
      <c r="AV22" s="15">
        <f t="shared" si="159"/>
        <v>1506.3668865678617</v>
      </c>
      <c r="AW22" s="15">
        <f t="shared" si="159"/>
        <v>1616.9793342771929</v>
      </c>
      <c r="AX22" s="96">
        <f t="shared" si="159"/>
        <v>2611.7686880644128</v>
      </c>
      <c r="AY22" s="15">
        <f t="shared" si="159"/>
        <v>1589.0142021799491</v>
      </c>
      <c r="AZ22" s="15">
        <f t="shared" si="159"/>
        <v>2099.7687671663589</v>
      </c>
      <c r="BA22" s="15">
        <f t="shared" si="159"/>
        <v>5087.9101598249354</v>
      </c>
      <c r="BB22" s="15">
        <f t="shared" si="159"/>
        <v>5266.8687456775688</v>
      </c>
      <c r="BC22" s="15">
        <f t="shared" si="159"/>
        <v>5841.2891465118337</v>
      </c>
      <c r="BD22" s="15">
        <f t="shared" si="159"/>
        <v>4365.0149779048261</v>
      </c>
      <c r="BE22" s="15">
        <f t="shared" si="159"/>
        <v>4242.8063851614907</v>
      </c>
      <c r="BF22" s="15">
        <f t="shared" si="159"/>
        <v>2414.3637993220168</v>
      </c>
      <c r="BG22" s="15">
        <f t="shared" si="159"/>
        <v>2670.7462408690681</v>
      </c>
      <c r="BH22" s="15">
        <f t="shared" si="159"/>
        <v>2473.9503964347446</v>
      </c>
      <c r="BI22" s="15">
        <f t="shared" si="159"/>
        <v>2655.6124545304369</v>
      </c>
      <c r="BJ22" s="96">
        <f t="shared" si="159"/>
        <v>2857.4964818638082</v>
      </c>
      <c r="BK22" s="15">
        <f t="shared" si="159"/>
        <v>2147.552694246202</v>
      </c>
      <c r="BL22" s="15">
        <f t="shared" si="159"/>
        <v>2837.8374888253352</v>
      </c>
      <c r="BM22" s="15">
        <f t="shared" si="159"/>
        <v>6876.310581003404</v>
      </c>
      <c r="BN22" s="15">
        <f t="shared" si="159"/>
        <v>7118.1731097832371</v>
      </c>
      <c r="BO22" s="15">
        <f t="shared" si="159"/>
        <v>7894.5022815107495</v>
      </c>
      <c r="BP22" s="15">
        <f t="shared" si="159"/>
        <v>5899.3177426383763</v>
      </c>
      <c r="BQ22" s="15">
        <f t="shared" si="159"/>
        <v>5791.4943578412149</v>
      </c>
      <c r="BR22" s="15">
        <f t="shared" si="159"/>
        <v>3295.642801531545</v>
      </c>
      <c r="BS22" s="15">
        <f t="shared" si="159"/>
        <v>3645.6086799798927</v>
      </c>
      <c r="BT22" s="15">
        <f t="shared" si="159"/>
        <v>3376.9794003893753</v>
      </c>
      <c r="BU22" s="15">
        <f t="shared" si="159"/>
        <v>3624.9508346208659</v>
      </c>
      <c r="BV22" s="96">
        <f t="shared" si="159"/>
        <v>3900.5255601913282</v>
      </c>
      <c r="BW22" s="15">
        <f t="shared" si="159"/>
        <v>2866.7251404953713</v>
      </c>
      <c r="BX22" s="15">
        <f t="shared" si="159"/>
        <v>3788.1725070831649</v>
      </c>
      <c r="BY22" s="15">
        <f t="shared" si="159"/>
        <v>9179.0494683698234</v>
      </c>
      <c r="BZ22" s="15">
        <f t="shared" si="159"/>
        <v>9501.9069207874509</v>
      </c>
      <c r="CA22" s="15">
        <f t="shared" si="159"/>
        <v>10538.21320554307</v>
      </c>
      <c r="CB22" s="15">
        <f t="shared" si="159"/>
        <v>7874.8812682931157</v>
      </c>
      <c r="CC22" s="15">
        <f t="shared" si="159"/>
        <v>7730.9499883950812</v>
      </c>
      <c r="CD22" s="15">
        <f t="shared" si="159"/>
        <v>4487.2734161665967</v>
      </c>
      <c r="CE22" s="15">
        <f t="shared" si="159"/>
        <v>4963.7791170261926</v>
      </c>
      <c r="CF22" s="15">
        <f t="shared" si="159"/>
        <v>4598.0195072316055</v>
      </c>
      <c r="CG22" s="15">
        <f t="shared" si="159"/>
        <v>4984.0406012222638</v>
      </c>
      <c r="CH22" s="96">
        <f t="shared" si="159"/>
        <v>5623.2722445712579</v>
      </c>
      <c r="CI22" s="15">
        <f t="shared" si="159"/>
        <v>3754.8843677731793</v>
      </c>
      <c r="CJ22" s="15">
        <f t="shared" si="159"/>
        <v>4961.8114859859807</v>
      </c>
      <c r="CK22" s="15">
        <f t="shared" si="159"/>
        <v>12022.871977828605</v>
      </c>
      <c r="CL22" s="15">
        <f t="shared" si="159"/>
        <v>12445.756049962753</v>
      </c>
      <c r="CM22" s="15">
        <f t="shared" ref="CM22:CT22" si="160">CM70*CM92</f>
        <v>13803.127293507076</v>
      </c>
      <c r="CN22" s="15">
        <f t="shared" si="160"/>
        <v>10314.650733231463</v>
      </c>
      <c r="CO22" s="15">
        <f t="shared" si="160"/>
        <v>10126.127143966351</v>
      </c>
      <c r="CP22" s="15">
        <f t="shared" si="160"/>
        <v>5877.5055083852803</v>
      </c>
      <c r="CQ22" s="15">
        <f t="shared" si="160"/>
        <v>6501.6406171328572</v>
      </c>
      <c r="CR22" s="15">
        <f t="shared" si="160"/>
        <v>6143.0138359150205</v>
      </c>
      <c r="CS22" s="15">
        <f t="shared" si="160"/>
        <v>6658.7430357607618</v>
      </c>
      <c r="CT22" s="96">
        <f t="shared" si="160"/>
        <v>7512.7648212863805</v>
      </c>
    </row>
    <row r="23" spans="1:98" x14ac:dyDescent="0.25">
      <c r="A23" s="4" t="s">
        <v>153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6">
        <v>3187.8090000000002</v>
      </c>
      <c r="O23" s="454">
        <v>1056.748</v>
      </c>
      <c r="P23" s="455">
        <v>604.54399999999998</v>
      </c>
      <c r="Q23" s="456">
        <v>4455.8940000000002</v>
      </c>
      <c r="R23" s="457">
        <v>5200.0320000000102</v>
      </c>
      <c r="S23" s="458">
        <v>4443.8230000000003</v>
      </c>
      <c r="T23" s="459">
        <v>9751.3800000000701</v>
      </c>
      <c r="U23" s="460">
        <v>4760.9380000000101</v>
      </c>
      <c r="V23" s="461">
        <v>5674.0470000000196</v>
      </c>
      <c r="W23" s="462">
        <v>9491.9935000000496</v>
      </c>
      <c r="X23" s="463">
        <v>6519.5280000000203</v>
      </c>
      <c r="Y23" s="464">
        <v>7622.0060000000503</v>
      </c>
      <c r="Z23" s="465">
        <v>15125.7075000001</v>
      </c>
      <c r="AA23" s="466">
        <v>2756.6320000000001</v>
      </c>
      <c r="AB23" s="467">
        <v>3733.1240000000098</v>
      </c>
      <c r="AC23" s="468">
        <v>10037.33</v>
      </c>
      <c r="AD23" s="469">
        <v>6735.6140000000196</v>
      </c>
      <c r="AE23" s="470">
        <v>6413.6</v>
      </c>
      <c r="AF23" s="471">
        <v>14161.59</v>
      </c>
      <c r="AG23" s="472">
        <v>7721.5930000000699</v>
      </c>
      <c r="AH23" s="15">
        <f t="shared" ref="AH23:CL23" si="161">AH71*AH93</f>
        <v>194.29302467853688</v>
      </c>
      <c r="AI23" s="15">
        <f t="shared" si="161"/>
        <v>669.50749358444614</v>
      </c>
      <c r="AJ23" s="15">
        <f t="shared" si="161"/>
        <v>1132.2737458311583</v>
      </c>
      <c r="AK23" s="15">
        <f t="shared" si="161"/>
        <v>1608.2735982523834</v>
      </c>
      <c r="AL23" s="96">
        <f t="shared" si="161"/>
        <v>2262.6674184489016</v>
      </c>
      <c r="AM23" s="15">
        <f t="shared" si="161"/>
        <v>363.39330940554436</v>
      </c>
      <c r="AN23" s="15">
        <f t="shared" si="161"/>
        <v>304.28339107735087</v>
      </c>
      <c r="AO23" s="15">
        <f t="shared" si="161"/>
        <v>5216.7348208253652</v>
      </c>
      <c r="AP23" s="15">
        <f t="shared" si="161"/>
        <v>3070.0660192002779</v>
      </c>
      <c r="AQ23" s="15">
        <f t="shared" si="161"/>
        <v>4531.3576344551739</v>
      </c>
      <c r="AR23" s="15">
        <f t="shared" si="161"/>
        <v>7370.2474017351196</v>
      </c>
      <c r="AS23" s="15">
        <f t="shared" si="161"/>
        <v>3085.3041471365964</v>
      </c>
      <c r="AT23" s="15">
        <f t="shared" si="161"/>
        <v>3442.9037952813887</v>
      </c>
      <c r="AU23" s="15">
        <f t="shared" si="161"/>
        <v>3996.9839784418273</v>
      </c>
      <c r="AV23" s="15">
        <f t="shared" si="161"/>
        <v>3129.6694584824395</v>
      </c>
      <c r="AW23" s="15">
        <f t="shared" si="161"/>
        <v>4045.7244749406677</v>
      </c>
      <c r="AX23" s="96">
        <f t="shared" si="161"/>
        <v>4658.1008448414314</v>
      </c>
      <c r="AY23" s="15">
        <f t="shared" si="161"/>
        <v>765.69090208382465</v>
      </c>
      <c r="AZ23" s="15">
        <f t="shared" si="161"/>
        <v>599.95554326160232</v>
      </c>
      <c r="BA23" s="15">
        <f t="shared" si="161"/>
        <v>10459.838294822946</v>
      </c>
      <c r="BB23" s="15">
        <f t="shared" si="161"/>
        <v>6578.2685461210467</v>
      </c>
      <c r="BC23" s="15">
        <f t="shared" si="161"/>
        <v>8136.4451440224557</v>
      </c>
      <c r="BD23" s="15">
        <f t="shared" si="161"/>
        <v>12601.497331795015</v>
      </c>
      <c r="BE23" s="15">
        <f t="shared" si="161"/>
        <v>6016.9691121492006</v>
      </c>
      <c r="BF23" s="15">
        <f t="shared" si="161"/>
        <v>5649.1804614212379</v>
      </c>
      <c r="BG23" s="15">
        <f t="shared" si="161"/>
        <v>6404.7714939126608</v>
      </c>
      <c r="BH23" s="15">
        <f t="shared" si="161"/>
        <v>5825.9221855367277</v>
      </c>
      <c r="BI23" s="15">
        <f t="shared" si="161"/>
        <v>6403.4514362996333</v>
      </c>
      <c r="BJ23" s="96">
        <f t="shared" si="161"/>
        <v>7263.8949413781475</v>
      </c>
      <c r="BK23" s="15">
        <f t="shared" si="161"/>
        <v>1068.5627777238403</v>
      </c>
      <c r="BL23" s="15">
        <f t="shared" si="161"/>
        <v>842.27098927701843</v>
      </c>
      <c r="BM23" s="15">
        <f t="shared" si="161"/>
        <v>14081.252992083144</v>
      </c>
      <c r="BN23" s="15">
        <f t="shared" si="161"/>
        <v>8814.2641871111682</v>
      </c>
      <c r="BO23" s="15">
        <f t="shared" si="161"/>
        <v>10820.314369440437</v>
      </c>
      <c r="BP23" s="15">
        <f t="shared" si="161"/>
        <v>16627.719040875701</v>
      </c>
      <c r="BQ23" s="15">
        <f t="shared" si="161"/>
        <v>7849.2414479386816</v>
      </c>
      <c r="BR23" s="15">
        <f t="shared" si="161"/>
        <v>7315.6007826266159</v>
      </c>
      <c r="BS23" s="15">
        <f t="shared" si="161"/>
        <v>8236.9268020930958</v>
      </c>
      <c r="BT23" s="15">
        <f t="shared" si="161"/>
        <v>7326.7929515238075</v>
      </c>
      <c r="BU23" s="15">
        <f t="shared" si="161"/>
        <v>8000.4626633360749</v>
      </c>
      <c r="BV23" s="96">
        <f t="shared" si="161"/>
        <v>9017.9823947608584</v>
      </c>
      <c r="BW23" s="15">
        <f t="shared" si="161"/>
        <v>1388.543550321582</v>
      </c>
      <c r="BX23" s="15">
        <f t="shared" si="161"/>
        <v>1095.3198889093555</v>
      </c>
      <c r="BY23" s="15">
        <f t="shared" si="161"/>
        <v>18389.750424297945</v>
      </c>
      <c r="BZ23" s="15">
        <f t="shared" si="161"/>
        <v>11674.941250933207</v>
      </c>
      <c r="CA23" s="15">
        <f t="shared" si="161"/>
        <v>14314.305109327659</v>
      </c>
      <c r="CB23" s="15">
        <f t="shared" si="161"/>
        <v>21966.435859975933</v>
      </c>
      <c r="CC23" s="15">
        <f t="shared" si="161"/>
        <v>10496.37997794697</v>
      </c>
      <c r="CD23" s="15">
        <f t="shared" si="161"/>
        <v>9958.2064255138557</v>
      </c>
      <c r="CE23" s="15">
        <f t="shared" si="161"/>
        <v>11191.19142703851</v>
      </c>
      <c r="CF23" s="15">
        <f t="shared" si="161"/>
        <v>10092.391548723252</v>
      </c>
      <c r="CG23" s="15">
        <f t="shared" si="161"/>
        <v>11101.032700124479</v>
      </c>
      <c r="CH23" s="96">
        <f t="shared" si="161"/>
        <v>12484.247638047224</v>
      </c>
      <c r="CI23" s="15">
        <f t="shared" si="161"/>
        <v>1870.3673276907582</v>
      </c>
      <c r="CJ23" s="15">
        <f t="shared" si="161"/>
        <v>1472.8613107442191</v>
      </c>
      <c r="CK23" s="15">
        <f t="shared" si="161"/>
        <v>24786.658241870227</v>
      </c>
      <c r="CL23" s="15">
        <f t="shared" si="161"/>
        <v>15705.202783312818</v>
      </c>
      <c r="CM23" s="15">
        <f t="shared" ref="CM23:CT23" si="162">CM71*CM93</f>
        <v>19227.55468988268</v>
      </c>
      <c r="CN23" s="15">
        <f t="shared" si="162"/>
        <v>29468.547116876904</v>
      </c>
      <c r="CO23" s="15">
        <f t="shared" si="162"/>
        <v>14063.132672954187</v>
      </c>
      <c r="CP23" s="15">
        <f t="shared" si="162"/>
        <v>13327.690030392258</v>
      </c>
      <c r="CQ23" s="15">
        <f t="shared" si="162"/>
        <v>14963.005386173396</v>
      </c>
      <c r="CR23" s="15">
        <f t="shared" si="162"/>
        <v>13750.259604717468</v>
      </c>
      <c r="CS23" s="15">
        <f t="shared" si="162"/>
        <v>15111.085805141056</v>
      </c>
      <c r="CT23" s="96">
        <f t="shared" si="162"/>
        <v>16980.072420041237</v>
      </c>
    </row>
    <row r="24" spans="1:98" x14ac:dyDescent="0.25">
      <c r="A24" s="4" t="s">
        <v>154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6">
        <v>5157.00000000002</v>
      </c>
      <c r="O24" s="473">
        <v>925.79899999999895</v>
      </c>
      <c r="P24" s="474">
        <v>756.42700000000002</v>
      </c>
      <c r="Q24" s="475">
        <v>502.48700000000002</v>
      </c>
      <c r="R24" s="476">
        <v>1484.2950000000001</v>
      </c>
      <c r="S24" s="477">
        <v>1717.1189999999999</v>
      </c>
      <c r="T24" s="478">
        <v>4255.2430000000004</v>
      </c>
      <c r="U24" s="479">
        <v>3443.99</v>
      </c>
      <c r="V24" s="480">
        <v>2777.319</v>
      </c>
      <c r="W24" s="481">
        <v>5598.59800000002</v>
      </c>
      <c r="X24" s="482">
        <v>3823.0619999999999</v>
      </c>
      <c r="Y24" s="483">
        <v>3988.2570000000001</v>
      </c>
      <c r="Z24" s="484">
        <v>6872.1940000000304</v>
      </c>
      <c r="AA24" s="485">
        <v>2279.9690000000001</v>
      </c>
      <c r="AB24" s="486">
        <v>1583.258</v>
      </c>
      <c r="AC24" s="487">
        <v>3757.04</v>
      </c>
      <c r="AD24" s="488">
        <v>4106.826</v>
      </c>
      <c r="AE24" s="489">
        <v>2595.56</v>
      </c>
      <c r="AF24" s="490">
        <v>2120.2800000000002</v>
      </c>
      <c r="AG24" s="491">
        <v>3228.527</v>
      </c>
      <c r="AH24" s="15">
        <f t="shared" ref="AH24:CL24" si="163">AH72*AH94</f>
        <v>3409.0184878981163</v>
      </c>
      <c r="AI24" s="15">
        <f t="shared" si="163"/>
        <v>133.55088185317226</v>
      </c>
      <c r="AJ24" s="15">
        <f t="shared" si="163"/>
        <v>386.5665569399373</v>
      </c>
      <c r="AK24" s="15">
        <f t="shared" si="163"/>
        <v>756.67002809570715</v>
      </c>
      <c r="AL24" s="96">
        <f t="shared" si="163"/>
        <v>1105.476419769316</v>
      </c>
      <c r="AM24" s="15">
        <f t="shared" si="163"/>
        <v>789.79563555272068</v>
      </c>
      <c r="AN24" s="15">
        <f t="shared" si="163"/>
        <v>338.03911529894907</v>
      </c>
      <c r="AO24" s="15">
        <f t="shared" si="163"/>
        <v>865.61016073551696</v>
      </c>
      <c r="AP24" s="15">
        <f t="shared" si="163"/>
        <v>2246.0214468074887</v>
      </c>
      <c r="AQ24" s="15">
        <f t="shared" si="163"/>
        <v>1293.870602017663</v>
      </c>
      <c r="AR24" s="15">
        <f t="shared" si="163"/>
        <v>1546.4750431090151</v>
      </c>
      <c r="AS24" s="15">
        <f t="shared" si="163"/>
        <v>1639.8304675223064</v>
      </c>
      <c r="AT24" s="15">
        <f t="shared" si="163"/>
        <v>1680.2452536001119</v>
      </c>
      <c r="AU24" s="15">
        <f t="shared" si="163"/>
        <v>2253.9594814261177</v>
      </c>
      <c r="AV24" s="15">
        <f t="shared" si="163"/>
        <v>2239.8936023715632</v>
      </c>
      <c r="AW24" s="15">
        <f t="shared" si="163"/>
        <v>1991.9811873228614</v>
      </c>
      <c r="AX24" s="96">
        <f t="shared" si="163"/>
        <v>2648.6069846122236</v>
      </c>
      <c r="AY24" s="15">
        <f t="shared" si="163"/>
        <v>1637.5624534938127</v>
      </c>
      <c r="AZ24" s="15">
        <f t="shared" si="163"/>
        <v>712.26813602122218</v>
      </c>
      <c r="BA24" s="15">
        <f t="shared" si="163"/>
        <v>1809.1269100886054</v>
      </c>
      <c r="BB24" s="15">
        <f t="shared" si="163"/>
        <v>4503.3956961978893</v>
      </c>
      <c r="BC24" s="15">
        <f t="shared" si="163"/>
        <v>2772.3925905087358</v>
      </c>
      <c r="BD24" s="15">
        <f t="shared" si="163"/>
        <v>2750.6333888660638</v>
      </c>
      <c r="BE24" s="15">
        <f t="shared" si="163"/>
        <v>2803.7483865485551</v>
      </c>
      <c r="BF24" s="15">
        <f t="shared" si="163"/>
        <v>3276.8191755519579</v>
      </c>
      <c r="BG24" s="15">
        <f t="shared" si="163"/>
        <v>3698.3385596654175</v>
      </c>
      <c r="BH24" s="15">
        <f t="shared" si="163"/>
        <v>3589.2079556094036</v>
      </c>
      <c r="BI24" s="15">
        <f t="shared" si="163"/>
        <v>3708.1000234521011</v>
      </c>
      <c r="BJ24" s="96">
        <f t="shared" si="163"/>
        <v>4192.1357484575419</v>
      </c>
      <c r="BK24" s="15">
        <f t="shared" si="163"/>
        <v>2385.0455614352018</v>
      </c>
      <c r="BL24" s="15">
        <f t="shared" si="163"/>
        <v>994.00843844386804</v>
      </c>
      <c r="BM24" s="15">
        <f t="shared" si="163"/>
        <v>2539.813373511216</v>
      </c>
      <c r="BN24" s="15">
        <f t="shared" si="163"/>
        <v>6062.5654368870219</v>
      </c>
      <c r="BO24" s="15">
        <f t="shared" si="163"/>
        <v>3714.7466011467145</v>
      </c>
      <c r="BP24" s="15">
        <f t="shared" si="163"/>
        <v>3657.9510407534285</v>
      </c>
      <c r="BQ24" s="15">
        <f t="shared" si="163"/>
        <v>3736.5511889101135</v>
      </c>
      <c r="BR24" s="15">
        <f t="shared" si="163"/>
        <v>4274.6679284440534</v>
      </c>
      <c r="BS24" s="15">
        <f t="shared" si="163"/>
        <v>4789.2908796720922</v>
      </c>
      <c r="BT24" s="15">
        <f t="shared" si="163"/>
        <v>4615.9403557088108</v>
      </c>
      <c r="BU24" s="15">
        <f t="shared" si="163"/>
        <v>4663.3786463577944</v>
      </c>
      <c r="BV24" s="96">
        <f t="shared" si="163"/>
        <v>5237.6481447249334</v>
      </c>
      <c r="BW24" s="15">
        <f t="shared" si="163"/>
        <v>3016.2690510498255</v>
      </c>
      <c r="BX24" s="15">
        <f t="shared" si="163"/>
        <v>1291.6639386470993</v>
      </c>
      <c r="BY24" s="15">
        <f t="shared" si="163"/>
        <v>3302.8658680417238</v>
      </c>
      <c r="BZ24" s="15">
        <f t="shared" si="163"/>
        <v>7917.5528895055959</v>
      </c>
      <c r="CA24" s="15">
        <f t="shared" si="163"/>
        <v>4920.3708227749221</v>
      </c>
      <c r="CB24" s="15">
        <f t="shared" si="163"/>
        <v>4839.1410345903869</v>
      </c>
      <c r="CC24" s="15">
        <f t="shared" si="163"/>
        <v>4936.2580536114328</v>
      </c>
      <c r="CD24" s="15">
        <f t="shared" si="163"/>
        <v>5830.615599885874</v>
      </c>
      <c r="CE24" s="15">
        <f t="shared" si="163"/>
        <v>6519.32064484276</v>
      </c>
      <c r="CF24" s="15">
        <f t="shared" si="163"/>
        <v>6271.4982635760098</v>
      </c>
      <c r="CG24" s="15">
        <f t="shared" si="163"/>
        <v>6486.6117582978941</v>
      </c>
      <c r="CH24" s="96">
        <f t="shared" si="163"/>
        <v>7267.492615494928</v>
      </c>
      <c r="CI24" s="15">
        <f t="shared" si="163"/>
        <v>4091.5568265638667</v>
      </c>
      <c r="CJ24" s="15">
        <f t="shared" si="163"/>
        <v>1739.8705489953011</v>
      </c>
      <c r="CK24" s="15">
        <f t="shared" si="163"/>
        <v>4441.3174643073226</v>
      </c>
      <c r="CL24" s="15">
        <f t="shared" si="163"/>
        <v>10671.687927031748</v>
      </c>
      <c r="CM24" s="15">
        <f t="shared" ref="CM24:CT24" si="164">CM72*CM94</f>
        <v>6618.9130959951599</v>
      </c>
      <c r="CN24" s="15">
        <f t="shared" si="164"/>
        <v>6500.1303370298529</v>
      </c>
      <c r="CO24" s="15">
        <f t="shared" si="164"/>
        <v>6622.1190347477232</v>
      </c>
      <c r="CP24" s="15">
        <f t="shared" si="164"/>
        <v>7811.9047632105166</v>
      </c>
      <c r="CQ24" s="15">
        <f t="shared" si="164"/>
        <v>8725.21426555162</v>
      </c>
      <c r="CR24" s="15">
        <f t="shared" si="164"/>
        <v>8552.9116508499956</v>
      </c>
      <c r="CS24" s="15">
        <f t="shared" si="164"/>
        <v>8837.6075384126652</v>
      </c>
      <c r="CT24" s="96">
        <f t="shared" si="164"/>
        <v>9892.7466901112221</v>
      </c>
    </row>
    <row r="25" spans="1:98" x14ac:dyDescent="0.25">
      <c r="A25" s="4" t="s">
        <v>155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6">
        <v>3936.7620000000002</v>
      </c>
      <c r="O25" s="492">
        <v>1277.04</v>
      </c>
      <c r="P25" s="493">
        <v>1869.077</v>
      </c>
      <c r="Q25" s="494">
        <v>2772.25</v>
      </c>
      <c r="R25" s="495">
        <v>1264.825</v>
      </c>
      <c r="S25" s="496">
        <v>1753.539</v>
      </c>
      <c r="T25" s="497">
        <v>3144.2359999999999</v>
      </c>
      <c r="U25" s="498">
        <v>2672.902</v>
      </c>
      <c r="V25" s="499">
        <v>3768.77000000001</v>
      </c>
      <c r="W25" s="500">
        <v>6418.0445</v>
      </c>
      <c r="X25" s="501">
        <v>3671.5749999999998</v>
      </c>
      <c r="Y25" s="502">
        <v>3967.9929999999999</v>
      </c>
      <c r="Z25" s="503">
        <v>7577.5540000000301</v>
      </c>
      <c r="AA25" s="504">
        <v>3159.2165</v>
      </c>
      <c r="AB25" s="505">
        <v>5424.7270000000099</v>
      </c>
      <c r="AC25" s="506">
        <v>4308.79</v>
      </c>
      <c r="AD25" s="507">
        <v>3187.0610000000001</v>
      </c>
      <c r="AE25" s="508">
        <v>3396.29</v>
      </c>
      <c r="AF25" s="509">
        <v>2783</v>
      </c>
      <c r="AG25" s="510">
        <v>3132.0925000000002</v>
      </c>
      <c r="AH25" s="15">
        <f t="shared" ref="AH25:CL25" si="165">AH73*AH95</f>
        <v>2763.6121467241042</v>
      </c>
      <c r="AI25" s="15">
        <f t="shared" si="165"/>
        <v>1864.8655183585945</v>
      </c>
      <c r="AJ25" s="15">
        <f t="shared" si="165"/>
        <v>61.642282043198634</v>
      </c>
      <c r="AK25" s="15">
        <f t="shared" si="165"/>
        <v>207.32051058875479</v>
      </c>
      <c r="AL25" s="96">
        <f t="shared" si="165"/>
        <v>413.92789425473046</v>
      </c>
      <c r="AM25" s="15">
        <f t="shared" si="165"/>
        <v>652.51488319386647</v>
      </c>
      <c r="AN25" s="15">
        <f t="shared" si="165"/>
        <v>753.44329190828068</v>
      </c>
      <c r="AO25" s="15">
        <f t="shared" si="165"/>
        <v>265.23305279456088</v>
      </c>
      <c r="AP25" s="15">
        <f t="shared" si="165"/>
        <v>305.09238210447512</v>
      </c>
      <c r="AQ25" s="15">
        <f t="shared" si="165"/>
        <v>1113.679839811464</v>
      </c>
      <c r="AR25" s="15">
        <f t="shared" si="165"/>
        <v>685.20588404108605</v>
      </c>
      <c r="AS25" s="15">
        <f t="shared" si="165"/>
        <v>977.28968895048411</v>
      </c>
      <c r="AT25" s="15">
        <f t="shared" si="165"/>
        <v>969.26872164722647</v>
      </c>
      <c r="AU25" s="15">
        <f t="shared" si="165"/>
        <v>891.0825641379804</v>
      </c>
      <c r="AV25" s="15">
        <f t="shared" si="165"/>
        <v>1027.7787584898003</v>
      </c>
      <c r="AW25" s="15">
        <f t="shared" si="165"/>
        <v>1164.5884702919138</v>
      </c>
      <c r="AX25" s="96">
        <f t="shared" si="165"/>
        <v>1056.4051291387957</v>
      </c>
      <c r="AY25" s="15">
        <f t="shared" si="165"/>
        <v>1653.1862008735379</v>
      </c>
      <c r="AZ25" s="15">
        <f t="shared" si="165"/>
        <v>1562.1894957704137</v>
      </c>
      <c r="BA25" s="15">
        <f t="shared" si="165"/>
        <v>592.39320596262007</v>
      </c>
      <c r="BB25" s="15">
        <f t="shared" si="165"/>
        <v>637.64366866863406</v>
      </c>
      <c r="BC25" s="15">
        <f t="shared" si="165"/>
        <v>2211.9229835931255</v>
      </c>
      <c r="BD25" s="15">
        <f t="shared" si="165"/>
        <v>1454.3482129354275</v>
      </c>
      <c r="BE25" s="15">
        <f t="shared" si="165"/>
        <v>1738.2534952633143</v>
      </c>
      <c r="BF25" s="15">
        <f t="shared" si="165"/>
        <v>1657.2357132481579</v>
      </c>
      <c r="BG25" s="15">
        <f t="shared" si="165"/>
        <v>1737.7918056373583</v>
      </c>
      <c r="BH25" s="15">
        <f t="shared" si="165"/>
        <v>1686.3984666320948</v>
      </c>
      <c r="BI25" s="15">
        <f t="shared" si="165"/>
        <v>1866.1378371530936</v>
      </c>
      <c r="BJ25" s="96">
        <f t="shared" si="165"/>
        <v>1966.5124897083547</v>
      </c>
      <c r="BK25" s="15">
        <f t="shared" si="165"/>
        <v>2443.8679101064467</v>
      </c>
      <c r="BL25" s="15">
        <f t="shared" si="165"/>
        <v>2275.2678012728998</v>
      </c>
      <c r="BM25" s="15">
        <f t="shared" si="165"/>
        <v>826.71653528260072</v>
      </c>
      <c r="BN25" s="15">
        <f t="shared" si="165"/>
        <v>895.18093406727007</v>
      </c>
      <c r="BO25" s="15">
        <f t="shared" si="165"/>
        <v>2977.7369642888339</v>
      </c>
      <c r="BP25" s="15">
        <f t="shared" si="165"/>
        <v>1948.6904918809894</v>
      </c>
      <c r="BQ25" s="15">
        <f t="shared" si="165"/>
        <v>2334.7461242590734</v>
      </c>
      <c r="BR25" s="15">
        <f t="shared" si="165"/>
        <v>2208.5955017755905</v>
      </c>
      <c r="BS25" s="15">
        <f t="shared" si="165"/>
        <v>2266.9798056890409</v>
      </c>
      <c r="BT25" s="15">
        <f t="shared" si="165"/>
        <v>2183.8597698488634</v>
      </c>
      <c r="BU25" s="15">
        <f t="shared" si="165"/>
        <v>2399.9670842052328</v>
      </c>
      <c r="BV25" s="96">
        <f t="shared" si="165"/>
        <v>2473.1243208926089</v>
      </c>
      <c r="BW25" s="15">
        <f t="shared" si="165"/>
        <v>3110.3716210511548</v>
      </c>
      <c r="BX25" s="15">
        <f t="shared" si="165"/>
        <v>2877.4376317154829</v>
      </c>
      <c r="BY25" s="15">
        <f t="shared" si="165"/>
        <v>1074.2765300660058</v>
      </c>
      <c r="BZ25" s="15">
        <f t="shared" si="165"/>
        <v>1164.1259092848215</v>
      </c>
      <c r="CA25" s="15">
        <f t="shared" si="165"/>
        <v>3888.8470815250398</v>
      </c>
      <c r="CB25" s="15">
        <f t="shared" si="165"/>
        <v>2581.139676098041</v>
      </c>
      <c r="CC25" s="15">
        <f t="shared" si="165"/>
        <v>3088.6596483603739</v>
      </c>
      <c r="CD25" s="15">
        <f t="shared" si="165"/>
        <v>2976.0709052963662</v>
      </c>
      <c r="CE25" s="15">
        <f t="shared" si="165"/>
        <v>3092.1437737241913</v>
      </c>
      <c r="CF25" s="15">
        <f t="shared" si="165"/>
        <v>2972.7327992222577</v>
      </c>
      <c r="CG25" s="15">
        <f t="shared" si="165"/>
        <v>3292.7097993421398</v>
      </c>
      <c r="CH25" s="96">
        <f t="shared" si="165"/>
        <v>3440.0374741527403</v>
      </c>
      <c r="CI25" s="15">
        <f t="shared" si="165"/>
        <v>4228.8869723436701</v>
      </c>
      <c r="CJ25" s="15">
        <f t="shared" si="165"/>
        <v>3903.2325650656185</v>
      </c>
      <c r="CK25" s="15">
        <f t="shared" si="165"/>
        <v>1447.0498402985711</v>
      </c>
      <c r="CL25" s="15">
        <f t="shared" si="165"/>
        <v>1565.3838024687252</v>
      </c>
      <c r="CM25" s="15">
        <f t="shared" ref="CM25:CT25" si="166">CM73*CM95</f>
        <v>5241.5895452988743</v>
      </c>
      <c r="CN25" s="15">
        <f t="shared" si="166"/>
        <v>3472.1649688758694</v>
      </c>
      <c r="CO25" s="15">
        <f t="shared" si="166"/>
        <v>4148.8128032554087</v>
      </c>
      <c r="CP25" s="15">
        <f t="shared" si="166"/>
        <v>3992.4768066579077</v>
      </c>
      <c r="CQ25" s="15">
        <f t="shared" si="166"/>
        <v>4142.8786138740752</v>
      </c>
      <c r="CR25" s="15">
        <f t="shared" si="166"/>
        <v>4058.1659779113825</v>
      </c>
      <c r="CS25" s="15">
        <f t="shared" si="166"/>
        <v>4490.5148374549999</v>
      </c>
      <c r="CT25" s="96">
        <f t="shared" si="166"/>
        <v>4686.8384060605185</v>
      </c>
    </row>
    <row r="26" spans="1:98" x14ac:dyDescent="0.25">
      <c r="A26" s="4" t="s">
        <v>156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6">
        <v>3424.92</v>
      </c>
      <c r="O26" s="511">
        <v>1330.8430000000001</v>
      </c>
      <c r="P26" s="512">
        <v>1199.163</v>
      </c>
      <c r="Q26" s="513">
        <v>3278.7629999999999</v>
      </c>
      <c r="R26" s="514">
        <v>1240.7159999999999</v>
      </c>
      <c r="S26" s="515">
        <v>1410.462</v>
      </c>
      <c r="T26" s="516">
        <v>1192.8679999999999</v>
      </c>
      <c r="U26" s="517">
        <v>1095.511</v>
      </c>
      <c r="V26" s="518">
        <v>1414.9960000000001</v>
      </c>
      <c r="W26" s="519">
        <v>2180.9364999999998</v>
      </c>
      <c r="X26" s="520">
        <v>2984.922</v>
      </c>
      <c r="Y26" s="521">
        <v>2618.1770000000001</v>
      </c>
      <c r="Z26" s="522">
        <v>6715.1760000000204</v>
      </c>
      <c r="AA26" s="523">
        <v>1720.3544999999999</v>
      </c>
      <c r="AB26" s="524">
        <v>3040.5129999999999</v>
      </c>
      <c r="AC26" s="525">
        <v>4865.8</v>
      </c>
      <c r="AD26" s="526">
        <v>4200.0630000000001</v>
      </c>
      <c r="AE26" s="527">
        <v>3037.75</v>
      </c>
      <c r="AF26" s="528">
        <v>1939.3</v>
      </c>
      <c r="AG26" s="529">
        <v>2044.481</v>
      </c>
      <c r="AH26" s="15">
        <f t="shared" ref="AH26:CL26" si="167">AH74*AH96</f>
        <v>3170.4385854554243</v>
      </c>
      <c r="AI26" s="15">
        <f t="shared" si="167"/>
        <v>4465.3329849122683</v>
      </c>
      <c r="AJ26" s="15">
        <f t="shared" si="167"/>
        <v>4234.6833944071914</v>
      </c>
      <c r="AK26" s="15">
        <f t="shared" si="167"/>
        <v>3155.3957601125185</v>
      </c>
      <c r="AL26" s="96">
        <f t="shared" si="167"/>
        <v>1472.8580605524594</v>
      </c>
      <c r="AM26" s="15">
        <f t="shared" si="167"/>
        <v>434.85781858610841</v>
      </c>
      <c r="AN26" s="15">
        <f t="shared" si="167"/>
        <v>848.81698818863936</v>
      </c>
      <c r="AO26" s="15">
        <f t="shared" si="167"/>
        <v>2722.1689502000086</v>
      </c>
      <c r="AP26" s="15">
        <f t="shared" si="167"/>
        <v>1949.0728473473832</v>
      </c>
      <c r="AQ26" s="15">
        <f t="shared" si="167"/>
        <v>1151.4970547625974</v>
      </c>
      <c r="AR26" s="15">
        <f t="shared" si="167"/>
        <v>1274.2746928218396</v>
      </c>
      <c r="AS26" s="15">
        <f t="shared" si="167"/>
        <v>2238.6092313898498</v>
      </c>
      <c r="AT26" s="15">
        <f t="shared" si="167"/>
        <v>1948.9980487473861</v>
      </c>
      <c r="AU26" s="15">
        <f t="shared" si="167"/>
        <v>2304.0869917997857</v>
      </c>
      <c r="AV26" s="15">
        <f t="shared" si="167"/>
        <v>2190.2605265630787</v>
      </c>
      <c r="AW26" s="15">
        <f t="shared" si="167"/>
        <v>2403.8069332912978</v>
      </c>
      <c r="AX26" s="96">
        <f t="shared" si="167"/>
        <v>2787.9492927980973</v>
      </c>
      <c r="AY26" s="15">
        <f t="shared" si="167"/>
        <v>2169.7581287158691</v>
      </c>
      <c r="AZ26" s="15">
        <f t="shared" si="167"/>
        <v>2687.8939752747219</v>
      </c>
      <c r="BA26" s="15">
        <f t="shared" si="167"/>
        <v>6824.2222962173173</v>
      </c>
      <c r="BB26" s="15">
        <f t="shared" si="167"/>
        <v>4607.6721733995473</v>
      </c>
      <c r="BC26" s="15">
        <f t="shared" si="167"/>
        <v>2484.229697203124</v>
      </c>
      <c r="BD26" s="15">
        <f t="shared" si="167"/>
        <v>2587.1516744770443</v>
      </c>
      <c r="BE26" s="15">
        <f t="shared" si="167"/>
        <v>4604.4642294433988</v>
      </c>
      <c r="BF26" s="15">
        <f t="shared" si="167"/>
        <v>3779.2636578340876</v>
      </c>
      <c r="BG26" s="15">
        <f t="shared" si="167"/>
        <v>4217.1217386042126</v>
      </c>
      <c r="BH26" s="15">
        <f t="shared" si="167"/>
        <v>3974.1060174231784</v>
      </c>
      <c r="BI26" s="15">
        <f t="shared" si="167"/>
        <v>4209.886443482611</v>
      </c>
      <c r="BJ26" s="96">
        <f t="shared" si="167"/>
        <v>4733.1915722359618</v>
      </c>
      <c r="BK26" s="15">
        <f t="shared" si="167"/>
        <v>3453.242505524137</v>
      </c>
      <c r="BL26" s="15">
        <f t="shared" si="167"/>
        <v>4192.3868189690393</v>
      </c>
      <c r="BM26" s="15">
        <f t="shared" si="167"/>
        <v>10449.833877749461</v>
      </c>
      <c r="BN26" s="15">
        <f t="shared" si="167"/>
        <v>6702.112477829467</v>
      </c>
      <c r="BO26" s="15">
        <f t="shared" si="167"/>
        <v>3556.2070129384151</v>
      </c>
      <c r="BP26" s="15">
        <f t="shared" si="167"/>
        <v>3527.0938525118704</v>
      </c>
      <c r="BQ26" s="15">
        <f t="shared" si="167"/>
        <v>6275.2903399945008</v>
      </c>
      <c r="BR26" s="15">
        <f t="shared" si="167"/>
        <v>5106.6384741722759</v>
      </c>
      <c r="BS26" s="15">
        <f t="shared" si="167"/>
        <v>5658.4639510821189</v>
      </c>
      <c r="BT26" s="15">
        <f t="shared" si="167"/>
        <v>5265.3272050779478</v>
      </c>
      <c r="BU26" s="15">
        <f t="shared" si="167"/>
        <v>5510.0906806639987</v>
      </c>
      <c r="BV26" s="96">
        <f t="shared" si="167"/>
        <v>6124.881394174683</v>
      </c>
      <c r="BW26" s="15">
        <f t="shared" si="167"/>
        <v>4494.5439213538702</v>
      </c>
      <c r="BX26" s="15">
        <f t="shared" si="167"/>
        <v>5391.6691805581477</v>
      </c>
      <c r="BY26" s="15">
        <f t="shared" si="167"/>
        <v>13289.979222746755</v>
      </c>
      <c r="BZ26" s="15">
        <f t="shared" si="167"/>
        <v>8533.2222649076284</v>
      </c>
      <c r="CA26" s="15">
        <f t="shared" si="167"/>
        <v>4551.7463793567695</v>
      </c>
      <c r="CB26" s="15">
        <f t="shared" si="167"/>
        <v>4599.4194587399506</v>
      </c>
      <c r="CC26" s="15">
        <f t="shared" si="167"/>
        <v>8245.7096551580617</v>
      </c>
      <c r="CD26" s="15">
        <f t="shared" si="167"/>
        <v>6867.8454671072759</v>
      </c>
      <c r="CE26" s="15">
        <f t="shared" si="167"/>
        <v>7633.7880176882263</v>
      </c>
      <c r="CF26" s="15">
        <f t="shared" si="167"/>
        <v>7130.3088303935401</v>
      </c>
      <c r="CG26" s="15">
        <f t="shared" si="167"/>
        <v>7556.8135340505696</v>
      </c>
      <c r="CH26" s="96">
        <f t="shared" si="167"/>
        <v>8417.512273577353</v>
      </c>
      <c r="CI26" s="15">
        <f t="shared" si="167"/>
        <v>6076.8930018580304</v>
      </c>
      <c r="CJ26" s="15">
        <f t="shared" si="167"/>
        <v>7312.6116020720629</v>
      </c>
      <c r="CK26" s="15">
        <f t="shared" si="167"/>
        <v>18064.974023201044</v>
      </c>
      <c r="CL26" s="15">
        <f t="shared" si="167"/>
        <v>11572.261056350228</v>
      </c>
      <c r="CM26" s="15">
        <f t="shared" ref="CM26:CT26" si="168">CM74*CM96</f>
        <v>6152.9153159915286</v>
      </c>
      <c r="CN26" s="15">
        <f t="shared" si="168"/>
        <v>6196.1680268142927</v>
      </c>
      <c r="CO26" s="15">
        <f t="shared" si="168"/>
        <v>11100.926656443378</v>
      </c>
      <c r="CP26" s="15">
        <f t="shared" si="168"/>
        <v>9238.6990589685411</v>
      </c>
      <c r="CQ26" s="15">
        <f t="shared" si="168"/>
        <v>10253.005423386381</v>
      </c>
      <c r="CR26" s="15">
        <f t="shared" si="168"/>
        <v>9755.6143757174086</v>
      </c>
      <c r="CS26" s="15">
        <f t="shared" si="168"/>
        <v>10326.686880664794</v>
      </c>
      <c r="CT26" s="96">
        <f t="shared" si="168"/>
        <v>11489.905395048823</v>
      </c>
    </row>
    <row r="27" spans="1:98" x14ac:dyDescent="0.25">
      <c r="A27" s="4" t="s">
        <v>157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6">
        <v>2987.9360000000001</v>
      </c>
      <c r="O27" s="530">
        <v>719.75</v>
      </c>
      <c r="P27" s="531">
        <v>1248.867</v>
      </c>
      <c r="Q27" s="532">
        <v>2833.0650000000001</v>
      </c>
      <c r="R27" s="533">
        <v>1805.7670000000001</v>
      </c>
      <c r="S27" s="534">
        <v>2847.5729999999999</v>
      </c>
      <c r="T27" s="535">
        <v>3257.7330000000002</v>
      </c>
      <c r="U27" s="536">
        <v>2006.0940000000001</v>
      </c>
      <c r="V27" s="537">
        <v>1248.374</v>
      </c>
      <c r="W27" s="538">
        <v>1755.114</v>
      </c>
      <c r="X27" s="539">
        <v>1052.402</v>
      </c>
      <c r="Y27" s="540">
        <v>2202.0239999999999</v>
      </c>
      <c r="Z27" s="541">
        <v>6668.1910000000098</v>
      </c>
      <c r="AA27" s="542">
        <v>506.363</v>
      </c>
      <c r="AB27" s="543">
        <v>1163.989</v>
      </c>
      <c r="AC27" s="544">
        <v>2121.54</v>
      </c>
      <c r="AD27" s="545">
        <v>2228.7310000000002</v>
      </c>
      <c r="AE27" s="546">
        <v>1652.74</v>
      </c>
      <c r="AF27" s="547">
        <v>1644.53</v>
      </c>
      <c r="AG27" s="548">
        <v>1880.261</v>
      </c>
      <c r="AH27" s="15">
        <f t="shared" ref="AH27:CL27" si="169">AH75*AH97</f>
        <v>3047.2762461914131</v>
      </c>
      <c r="AI27" s="15">
        <f t="shared" si="169"/>
        <v>3286.4138865963646</v>
      </c>
      <c r="AJ27" s="15">
        <f t="shared" si="169"/>
        <v>2834.7624168493558</v>
      </c>
      <c r="AK27" s="15">
        <f t="shared" si="169"/>
        <v>2751.6424694972516</v>
      </c>
      <c r="AL27" s="96">
        <f t="shared" si="169"/>
        <v>3374.9089880641004</v>
      </c>
      <c r="AM27" s="15">
        <f t="shared" si="169"/>
        <v>2949.6805990498101</v>
      </c>
      <c r="AN27" s="15">
        <f t="shared" si="169"/>
        <v>3149.8249360466252</v>
      </c>
      <c r="AO27" s="15">
        <f t="shared" si="169"/>
        <v>4490.0987581150566</v>
      </c>
      <c r="AP27" s="15">
        <f t="shared" si="169"/>
        <v>3570.5180103727766</v>
      </c>
      <c r="AQ27" s="15">
        <f t="shared" si="169"/>
        <v>1834.0532273741733</v>
      </c>
      <c r="AR27" s="15">
        <f t="shared" si="169"/>
        <v>1237.8697348117312</v>
      </c>
      <c r="AS27" s="15">
        <f t="shared" si="169"/>
        <v>896.89291135896724</v>
      </c>
      <c r="AT27" s="15">
        <f t="shared" si="169"/>
        <v>740.69389752289794</v>
      </c>
      <c r="AU27" s="15">
        <f t="shared" si="169"/>
        <v>1049.3804014873558</v>
      </c>
      <c r="AV27" s="15">
        <f t="shared" si="169"/>
        <v>1106.1081871052436</v>
      </c>
      <c r="AW27" s="15">
        <f t="shared" si="169"/>
        <v>1338.5415119858433</v>
      </c>
      <c r="AX27" s="96">
        <f t="shared" si="169"/>
        <v>1629.3848138891042</v>
      </c>
      <c r="AY27" s="15">
        <f t="shared" si="169"/>
        <v>1441.4458883584223</v>
      </c>
      <c r="AZ27" s="15">
        <f t="shared" si="169"/>
        <v>2167.8466934979015</v>
      </c>
      <c r="BA27" s="15">
        <f t="shared" si="169"/>
        <v>4448.2494040845768</v>
      </c>
      <c r="BB27" s="15">
        <f t="shared" si="169"/>
        <v>4395.9886917417971</v>
      </c>
      <c r="BC27" s="15">
        <f t="shared" si="169"/>
        <v>2755.1511142692357</v>
      </c>
      <c r="BD27" s="15">
        <f t="shared" si="169"/>
        <v>2801.1138906784122</v>
      </c>
      <c r="BE27" s="15">
        <f t="shared" si="169"/>
        <v>2787.9069089821978</v>
      </c>
      <c r="BF27" s="15">
        <f t="shared" si="169"/>
        <v>1971.0570353757164</v>
      </c>
      <c r="BG27" s="15">
        <f t="shared" si="169"/>
        <v>2351.5566139716284</v>
      </c>
      <c r="BH27" s="15">
        <f t="shared" si="169"/>
        <v>2381.5609503475971</v>
      </c>
      <c r="BI27" s="15">
        <f t="shared" si="169"/>
        <v>2665.2909855143325</v>
      </c>
      <c r="BJ27" s="96">
        <f t="shared" si="169"/>
        <v>3073.3401024761042</v>
      </c>
      <c r="BK27" s="15">
        <f t="shared" si="169"/>
        <v>2545.1042034889438</v>
      </c>
      <c r="BL27" s="15">
        <f t="shared" si="169"/>
        <v>3689.4264926059668</v>
      </c>
      <c r="BM27" s="15">
        <f t="shared" si="169"/>
        <v>7273.5905534028798</v>
      </c>
      <c r="BN27" s="15">
        <f t="shared" si="169"/>
        <v>7160.8261953410647</v>
      </c>
      <c r="BO27" s="15">
        <f t="shared" si="169"/>
        <v>4377.9804857302479</v>
      </c>
      <c r="BP27" s="15">
        <f t="shared" si="169"/>
        <v>4354.3792045174105</v>
      </c>
      <c r="BQ27" s="15">
        <f t="shared" si="169"/>
        <v>4267.9910002136121</v>
      </c>
      <c r="BR27" s="15">
        <f t="shared" si="169"/>
        <v>2988.0416957796101</v>
      </c>
      <c r="BS27" s="15">
        <f t="shared" si="169"/>
        <v>3443.0463937119071</v>
      </c>
      <c r="BT27" s="15">
        <f t="shared" si="169"/>
        <v>3340.1020454169743</v>
      </c>
      <c r="BU27" s="15">
        <f t="shared" si="169"/>
        <v>3664.0005746863803</v>
      </c>
      <c r="BV27" s="96">
        <f t="shared" si="169"/>
        <v>4154.6105104128019</v>
      </c>
      <c r="BW27" s="15">
        <f t="shared" si="169"/>
        <v>3470.1867531593484</v>
      </c>
      <c r="BX27" s="15">
        <f t="shared" si="169"/>
        <v>4983.6013387481353</v>
      </c>
      <c r="BY27" s="15">
        <f t="shared" si="169"/>
        <v>9729.2525632769048</v>
      </c>
      <c r="BZ27" s="15">
        <f t="shared" si="169"/>
        <v>9458.4444432066193</v>
      </c>
      <c r="CA27" s="15">
        <f t="shared" si="169"/>
        <v>5713.2334922662712</v>
      </c>
      <c r="CB27" s="15">
        <f t="shared" si="169"/>
        <v>5618.0111768840961</v>
      </c>
      <c r="CC27" s="15">
        <f t="shared" si="169"/>
        <v>5489.9882830386778</v>
      </c>
      <c r="CD27" s="15">
        <f t="shared" si="169"/>
        <v>3910.6365216791055</v>
      </c>
      <c r="CE27" s="15">
        <f t="shared" si="169"/>
        <v>4518.2421802351791</v>
      </c>
      <c r="CF27" s="15">
        <f t="shared" si="169"/>
        <v>4422.2421796957278</v>
      </c>
      <c r="CG27" s="15">
        <f t="shared" si="169"/>
        <v>4937.5736145027931</v>
      </c>
      <c r="CH27" s="96">
        <f t="shared" si="169"/>
        <v>5637.3738710040807</v>
      </c>
      <c r="CI27" s="15">
        <f t="shared" si="169"/>
        <v>4632.4334518865453</v>
      </c>
      <c r="CJ27" s="15">
        <f t="shared" si="169"/>
        <v>6670.0768605150834</v>
      </c>
      <c r="CK27" s="15">
        <f t="shared" si="169"/>
        <v>13055.957370986473</v>
      </c>
      <c r="CL27" s="15">
        <f t="shared" si="169"/>
        <v>12740.864076972648</v>
      </c>
      <c r="CM27" s="15">
        <f t="shared" ref="CM27:CT27" si="170">CM75*CM97</f>
        <v>7719.3633700655228</v>
      </c>
      <c r="CN27" s="15">
        <f t="shared" si="170"/>
        <v>7608.2360621332473</v>
      </c>
      <c r="CO27" s="15">
        <f t="shared" si="170"/>
        <v>7434.9928524674524</v>
      </c>
      <c r="CP27" s="15">
        <f t="shared" si="170"/>
        <v>5296.4983709652397</v>
      </c>
      <c r="CQ27" s="15">
        <f t="shared" si="170"/>
        <v>6116.0736809690461</v>
      </c>
      <c r="CR27" s="15">
        <f t="shared" si="170"/>
        <v>6089.5577750462016</v>
      </c>
      <c r="CS27" s="15">
        <f t="shared" si="170"/>
        <v>6783.5414782644248</v>
      </c>
      <c r="CT27" s="96">
        <f t="shared" si="170"/>
        <v>7729.8233042017391</v>
      </c>
    </row>
    <row r="28" spans="1:98" x14ac:dyDescent="0.25">
      <c r="A28" s="4" t="s">
        <v>158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6">
        <v>2183.3744999999999</v>
      </c>
      <c r="O28" s="549">
        <v>793.25400000000002</v>
      </c>
      <c r="P28" s="550">
        <v>856.61</v>
      </c>
      <c r="Q28" s="551">
        <v>1754.029</v>
      </c>
      <c r="R28" s="552">
        <v>419.62599999999998</v>
      </c>
      <c r="S28" s="553">
        <v>1222.71</v>
      </c>
      <c r="T28" s="554">
        <v>1751.6020000000001</v>
      </c>
      <c r="U28" s="555">
        <v>817.55</v>
      </c>
      <c r="V28" s="556">
        <v>2241.4050000000002</v>
      </c>
      <c r="W28" s="557">
        <v>2259.5875000000001</v>
      </c>
      <c r="X28" s="558">
        <v>3182.1260000000002</v>
      </c>
      <c r="Y28" s="559">
        <v>2341.7910000000002</v>
      </c>
      <c r="Z28" s="560">
        <v>6435.8070000000198</v>
      </c>
      <c r="AA28" s="561">
        <v>1340.424</v>
      </c>
      <c r="AB28" s="562">
        <v>1857.0685000000001</v>
      </c>
      <c r="AC28" s="563">
        <v>1777.13</v>
      </c>
      <c r="AD28" s="564">
        <v>1888.9760000000001</v>
      </c>
      <c r="AE28" s="565">
        <v>1737.08</v>
      </c>
      <c r="AF28" s="566">
        <v>2199.79</v>
      </c>
      <c r="AG28" s="567">
        <v>1632.2584999999999</v>
      </c>
      <c r="AH28" s="15">
        <f t="shared" ref="AH28:CL28" si="171">AH76*AH98</f>
        <v>4358.3009514678943</v>
      </c>
      <c r="AI28" s="15">
        <f t="shared" si="171"/>
        <v>5670.1638743760177</v>
      </c>
      <c r="AJ28" s="15">
        <f t="shared" si="171"/>
        <v>5727.9732240507501</v>
      </c>
      <c r="AK28" s="15">
        <f t="shared" si="171"/>
        <v>6747.2424871095709</v>
      </c>
      <c r="AL28" s="96">
        <f t="shared" si="171"/>
        <v>7970.0968272206692</v>
      </c>
      <c r="AM28" s="15">
        <f t="shared" si="171"/>
        <v>4422.5839292732398</v>
      </c>
      <c r="AN28" s="15">
        <f t="shared" si="171"/>
        <v>4946.7886905733649</v>
      </c>
      <c r="AO28" s="15">
        <f t="shared" si="171"/>
        <v>7070.8246176757884</v>
      </c>
      <c r="AP28" s="15">
        <f t="shared" si="171"/>
        <v>9565.4316622804472</v>
      </c>
      <c r="AQ28" s="15">
        <f t="shared" si="171"/>
        <v>7661.9567989005654</v>
      </c>
      <c r="AR28" s="15">
        <f t="shared" si="171"/>
        <v>6808.4637868664022</v>
      </c>
      <c r="AS28" s="15">
        <f t="shared" si="171"/>
        <v>5240.1819116566048</v>
      </c>
      <c r="AT28" s="15">
        <f t="shared" si="171"/>
        <v>5302.0316191808834</v>
      </c>
      <c r="AU28" s="15">
        <f t="shared" si="171"/>
        <v>5030.690168867759</v>
      </c>
      <c r="AV28" s="15">
        <f t="shared" si="171"/>
        <v>3935.2222602232187</v>
      </c>
      <c r="AW28" s="15">
        <f t="shared" si="171"/>
        <v>3694.1509032567919</v>
      </c>
      <c r="AX28" s="96">
        <f t="shared" si="171"/>
        <v>3632.3658798890069</v>
      </c>
      <c r="AY28" s="15">
        <f t="shared" si="171"/>
        <v>1526.1294634760886</v>
      </c>
      <c r="AZ28" s="15">
        <f t="shared" si="171"/>
        <v>1019.7292453433849</v>
      </c>
      <c r="BA28" s="15">
        <f t="shared" si="171"/>
        <v>2042.5802544674477</v>
      </c>
      <c r="BB28" s="15">
        <f t="shared" si="171"/>
        <v>3419.8380089468683</v>
      </c>
      <c r="BC28" s="15">
        <f t="shared" si="171"/>
        <v>3300.3701869836818</v>
      </c>
      <c r="BD28" s="15">
        <f t="shared" si="171"/>
        <v>3051.0072102602567</v>
      </c>
      <c r="BE28" s="15">
        <f t="shared" si="171"/>
        <v>2577.0762480057911</v>
      </c>
      <c r="BF28" s="15">
        <f t="shared" si="171"/>
        <v>3257.9993261241489</v>
      </c>
      <c r="BG28" s="15">
        <f t="shared" si="171"/>
        <v>4064.2253272702346</v>
      </c>
      <c r="BH28" s="15">
        <f t="shared" si="171"/>
        <v>3848.126067212012</v>
      </c>
      <c r="BI28" s="15">
        <f t="shared" si="171"/>
        <v>4340.1780230807235</v>
      </c>
      <c r="BJ28" s="96">
        <f t="shared" si="171"/>
        <v>4885.2074298247362</v>
      </c>
      <c r="BK28" s="15">
        <f t="shared" si="171"/>
        <v>2967.4271152494239</v>
      </c>
      <c r="BL28" s="15">
        <f t="shared" si="171"/>
        <v>3111.520746559298</v>
      </c>
      <c r="BM28" s="15">
        <f t="shared" si="171"/>
        <v>4930.2849894296933</v>
      </c>
      <c r="BN28" s="15">
        <f t="shared" si="171"/>
        <v>7241.5816463773281</v>
      </c>
      <c r="BO28" s="15">
        <f t="shared" si="171"/>
        <v>6463.2652437098423</v>
      </c>
      <c r="BP28" s="15">
        <f t="shared" si="171"/>
        <v>5553.3200465281543</v>
      </c>
      <c r="BQ28" s="15">
        <f t="shared" si="171"/>
        <v>4659.7188194340433</v>
      </c>
      <c r="BR28" s="15">
        <f t="shared" si="171"/>
        <v>5696.9702810401004</v>
      </c>
      <c r="BS28" s="15">
        <f t="shared" si="171"/>
        <v>6909.4209723515505</v>
      </c>
      <c r="BT28" s="15">
        <f t="shared" si="171"/>
        <v>6491.1464245253464</v>
      </c>
      <c r="BU28" s="15">
        <f t="shared" si="171"/>
        <v>7039.132357440637</v>
      </c>
      <c r="BV28" s="96">
        <f t="shared" si="171"/>
        <v>7764.7052424019284</v>
      </c>
      <c r="BW28" s="15">
        <f t="shared" si="171"/>
        <v>4763.0771572566691</v>
      </c>
      <c r="BX28" s="15">
        <f t="shared" si="171"/>
        <v>4851.4474888438399</v>
      </c>
      <c r="BY28" s="15">
        <f t="shared" si="171"/>
        <v>7495.3594203629782</v>
      </c>
      <c r="BZ28" s="15">
        <f t="shared" si="171"/>
        <v>10787.360755880514</v>
      </c>
      <c r="CA28" s="15">
        <f t="shared" si="171"/>
        <v>9227.9440430012837</v>
      </c>
      <c r="CB28" s="15">
        <f t="shared" si="171"/>
        <v>7774.4693392573072</v>
      </c>
      <c r="CC28" s="15">
        <f t="shared" si="171"/>
        <v>6389.2403000913428</v>
      </c>
      <c r="CD28" s="15">
        <f t="shared" si="171"/>
        <v>7900.5910886599277</v>
      </c>
      <c r="CE28" s="15">
        <f t="shared" si="171"/>
        <v>9503.7989035984338</v>
      </c>
      <c r="CF28" s="15">
        <f t="shared" si="171"/>
        <v>8828.3245553939869</v>
      </c>
      <c r="CG28" s="15">
        <f t="shared" si="171"/>
        <v>9558.0286168964758</v>
      </c>
      <c r="CH28" s="96">
        <f t="shared" si="171"/>
        <v>10424.230650765383</v>
      </c>
      <c r="CI28" s="15">
        <f t="shared" si="171"/>
        <v>6226.1030479430228</v>
      </c>
      <c r="CJ28" s="15">
        <f t="shared" si="171"/>
        <v>6316.7803116489058</v>
      </c>
      <c r="CK28" s="15">
        <f t="shared" si="171"/>
        <v>9746.1755916616457</v>
      </c>
      <c r="CL28" s="15">
        <f t="shared" si="171"/>
        <v>14057.425373189193</v>
      </c>
      <c r="CM28" s="15">
        <f t="shared" ref="CM28:CT28" si="172">CM76*CM98</f>
        <v>12094.330435644382</v>
      </c>
      <c r="CN28" s="15">
        <f t="shared" si="172"/>
        <v>10256.080617278823</v>
      </c>
      <c r="CO28" s="15">
        <f t="shared" si="172"/>
        <v>8511.1226412941905</v>
      </c>
      <c r="CP28" s="15">
        <f t="shared" si="172"/>
        <v>10550.946181715903</v>
      </c>
      <c r="CQ28" s="15">
        <f t="shared" si="172"/>
        <v>12714.116496474446</v>
      </c>
      <c r="CR28" s="15">
        <f t="shared" si="172"/>
        <v>12104.59676947922</v>
      </c>
      <c r="CS28" s="15">
        <f t="shared" si="172"/>
        <v>13137.005293193344</v>
      </c>
      <c r="CT28" s="96">
        <f t="shared" si="172"/>
        <v>14359.956267302719</v>
      </c>
    </row>
    <row r="29" spans="1:98" s="5" customFormat="1" x14ac:dyDescent="0.25">
      <c r="B29" s="1" t="s">
        <v>3</v>
      </c>
      <c r="C29" s="16">
        <f>SUM(C22:C28)</f>
        <v>5188.1790000000001</v>
      </c>
      <c r="D29" s="16">
        <f t="shared" ref="D29:R29" si="173">SUM(D22:D28)</f>
        <v>4095.5790000000006</v>
      </c>
      <c r="E29" s="16">
        <f t="shared" si="173"/>
        <v>8135.942</v>
      </c>
      <c r="F29" s="16">
        <f t="shared" si="173"/>
        <v>9821.2939999999999</v>
      </c>
      <c r="G29" s="16">
        <f t="shared" si="173"/>
        <v>7228.6789999999992</v>
      </c>
      <c r="H29" s="16">
        <f t="shared" si="173"/>
        <v>8453.3410000000003</v>
      </c>
      <c r="I29" s="16">
        <f t="shared" si="173"/>
        <v>12617.350999999999</v>
      </c>
      <c r="J29" s="16">
        <f t="shared" si="173"/>
        <v>6747.9770000000008</v>
      </c>
      <c r="K29" s="16">
        <f t="shared" si="173"/>
        <v>16918.547000000002</v>
      </c>
      <c r="L29" s="16">
        <f t="shared" si="173"/>
        <v>11923.806</v>
      </c>
      <c r="M29" s="16">
        <f t="shared" si="173"/>
        <v>21127.814000000031</v>
      </c>
      <c r="N29" s="97">
        <f t="shared" si="173"/>
        <v>24056.915000000023</v>
      </c>
      <c r="O29" s="16">
        <f>SUM(O22:O28)</f>
        <v>6775.7619999999988</v>
      </c>
      <c r="P29" s="16">
        <f t="shared" si="173"/>
        <v>6973.8779999999997</v>
      </c>
      <c r="Q29" s="16">
        <f t="shared" si="173"/>
        <v>16357.163</v>
      </c>
      <c r="R29" s="16">
        <f t="shared" si="173"/>
        <v>12555.556000000011</v>
      </c>
      <c r="S29" s="16">
        <f>SUM(S22:S28)</f>
        <v>14479.803</v>
      </c>
      <c r="T29" s="16">
        <f>SUM(T22:T28)</f>
        <v>24697.560000000067</v>
      </c>
      <c r="U29" s="146">
        <f t="shared" ref="U29:Z29" si="174">SUM(U22:U28)</f>
        <v>15842.500000000011</v>
      </c>
      <c r="V29" s="146">
        <f t="shared" si="174"/>
        <v>17803.536000000029</v>
      </c>
      <c r="W29" s="146">
        <f t="shared" si="174"/>
        <v>28832.892000000073</v>
      </c>
      <c r="X29" s="146">
        <f t="shared" si="174"/>
        <v>21757.197000000018</v>
      </c>
      <c r="Y29" s="146">
        <f t="shared" si="174"/>
        <v>23393.263000000054</v>
      </c>
      <c r="Z29" s="147">
        <f t="shared" si="174"/>
        <v>51298.902000000213</v>
      </c>
      <c r="AA29" s="16">
        <f t="shared" ref="AA29:CL29" si="175">SUM(AA22:AA28)</f>
        <v>12860.545999999998</v>
      </c>
      <c r="AB29" s="16">
        <f t="shared" si="175"/>
        <v>18919.20700000002</v>
      </c>
      <c r="AC29" s="16">
        <f t="shared" si="175"/>
        <v>28982.840000000004</v>
      </c>
      <c r="AD29" s="16">
        <f t="shared" si="175"/>
        <v>24562.899000000019</v>
      </c>
      <c r="AE29" s="16">
        <f t="shared" si="175"/>
        <v>21059.82</v>
      </c>
      <c r="AF29" s="16">
        <f t="shared" si="175"/>
        <v>26706.32</v>
      </c>
      <c r="AG29" s="16">
        <f t="shared" si="175"/>
        <v>21498.670000000071</v>
      </c>
      <c r="AH29" s="16">
        <f t="shared" si="175"/>
        <v>17989.683527535868</v>
      </c>
      <c r="AI29" s="16">
        <f t="shared" si="175"/>
        <v>17247.732977649739</v>
      </c>
      <c r="AJ29" s="16">
        <f t="shared" si="175"/>
        <v>15430.4312093353</v>
      </c>
      <c r="AK29" s="16">
        <f t="shared" si="175"/>
        <v>16356.361639759016</v>
      </c>
      <c r="AL29" s="97">
        <f t="shared" si="175"/>
        <v>17792.919423817846</v>
      </c>
      <c r="AM29" s="16">
        <f t="shared" si="175"/>
        <v>10628.7399536457</v>
      </c>
      <c r="AN29" s="16">
        <f t="shared" si="175"/>
        <v>11683.653906222607</v>
      </c>
      <c r="AO29" s="16">
        <f t="shared" si="175"/>
        <v>23699.428353108648</v>
      </c>
      <c r="AP29" s="16">
        <f t="shared" si="175"/>
        <v>23882.898703624473</v>
      </c>
      <c r="AQ29" s="16">
        <f t="shared" si="175"/>
        <v>21109.571461836837</v>
      </c>
      <c r="AR29" s="16">
        <f t="shared" si="175"/>
        <v>21580.356211703682</v>
      </c>
      <c r="AS29" s="16">
        <f t="shared" si="175"/>
        <v>16661.516276757426</v>
      </c>
      <c r="AT29" s="16">
        <f t="shared" si="175"/>
        <v>15554.22646164292</v>
      </c>
      <c r="AU29" s="16">
        <f t="shared" si="175"/>
        <v>17152.377751358545</v>
      </c>
      <c r="AV29" s="16">
        <f t="shared" si="175"/>
        <v>15135.299679803204</v>
      </c>
      <c r="AW29" s="16">
        <f t="shared" si="175"/>
        <v>16255.772815366568</v>
      </c>
      <c r="AX29" s="97">
        <f t="shared" si="175"/>
        <v>19024.581633233072</v>
      </c>
      <c r="AY29" s="16">
        <f t="shared" si="175"/>
        <v>10782.787239181505</v>
      </c>
      <c r="AZ29" s="16">
        <f t="shared" si="175"/>
        <v>10849.651856335606</v>
      </c>
      <c r="BA29" s="16">
        <f t="shared" si="175"/>
        <v>31264.320525468451</v>
      </c>
      <c r="BB29" s="16">
        <f t="shared" si="175"/>
        <v>29409.675530753353</v>
      </c>
      <c r="BC29" s="16">
        <f t="shared" si="175"/>
        <v>27501.80086309219</v>
      </c>
      <c r="BD29" s="16">
        <f t="shared" si="175"/>
        <v>29610.766686917046</v>
      </c>
      <c r="BE29" s="16">
        <f t="shared" si="175"/>
        <v>24771.224765553947</v>
      </c>
      <c r="BF29" s="16">
        <f t="shared" si="175"/>
        <v>22005.919168877321</v>
      </c>
      <c r="BG29" s="16">
        <f t="shared" si="175"/>
        <v>25144.551779930582</v>
      </c>
      <c r="BH29" s="16">
        <f t="shared" si="175"/>
        <v>23779.272039195759</v>
      </c>
      <c r="BI29" s="16">
        <f t="shared" si="175"/>
        <v>25848.657203512932</v>
      </c>
      <c r="BJ29" s="97">
        <f t="shared" si="175"/>
        <v>28971.778765944655</v>
      </c>
      <c r="BK29" s="16">
        <f t="shared" si="175"/>
        <v>17010.802767774192</v>
      </c>
      <c r="BL29" s="16">
        <f t="shared" si="175"/>
        <v>17942.718775953424</v>
      </c>
      <c r="BM29" s="16">
        <f t="shared" si="175"/>
        <v>46977.802902462405</v>
      </c>
      <c r="BN29" s="16">
        <f t="shared" si="175"/>
        <v>43994.703987396555</v>
      </c>
      <c r="BO29" s="16">
        <f t="shared" si="175"/>
        <v>39804.752958765239</v>
      </c>
      <c r="BP29" s="16">
        <f t="shared" si="175"/>
        <v>41568.471419705929</v>
      </c>
      <c r="BQ29" s="16">
        <f t="shared" si="175"/>
        <v>34915.03327859124</v>
      </c>
      <c r="BR29" s="16">
        <f t="shared" si="175"/>
        <v>30886.157465369793</v>
      </c>
      <c r="BS29" s="16">
        <f t="shared" si="175"/>
        <v>34949.737484579695</v>
      </c>
      <c r="BT29" s="16">
        <f t="shared" si="175"/>
        <v>32600.148152491129</v>
      </c>
      <c r="BU29" s="16">
        <f t="shared" si="175"/>
        <v>34901.982841310979</v>
      </c>
      <c r="BV29" s="97">
        <f t="shared" si="175"/>
        <v>38673.477567559145</v>
      </c>
      <c r="BW29" s="16">
        <f t="shared" si="175"/>
        <v>23109.717194687822</v>
      </c>
      <c r="BX29" s="16">
        <f t="shared" si="175"/>
        <v>24279.311974505224</v>
      </c>
      <c r="BY29" s="16">
        <f t="shared" si="175"/>
        <v>62460.533497162134</v>
      </c>
      <c r="BZ29" s="16">
        <f t="shared" si="175"/>
        <v>59037.554434505852</v>
      </c>
      <c r="CA29" s="16">
        <f t="shared" si="175"/>
        <v>53154.66013379502</v>
      </c>
      <c r="CB29" s="16">
        <f t="shared" si="175"/>
        <v>55253.497813838832</v>
      </c>
      <c r="CC29" s="16">
        <f t="shared" si="175"/>
        <v>46377.185906601939</v>
      </c>
      <c r="CD29" s="16">
        <f t="shared" si="175"/>
        <v>41931.239424309002</v>
      </c>
      <c r="CE29" s="16">
        <f t="shared" si="175"/>
        <v>47422.264064153496</v>
      </c>
      <c r="CF29" s="16">
        <f t="shared" si="175"/>
        <v>44315.51768423638</v>
      </c>
      <c r="CG29" s="16">
        <f t="shared" si="175"/>
        <v>47916.810624436614</v>
      </c>
      <c r="CH29" s="97">
        <f t="shared" si="175"/>
        <v>53294.166767612965</v>
      </c>
      <c r="CI29" s="16">
        <f t="shared" si="175"/>
        <v>30881.124996059069</v>
      </c>
      <c r="CJ29" s="16">
        <f t="shared" si="175"/>
        <v>32377.24468502717</v>
      </c>
      <c r="CK29" s="16">
        <f t="shared" si="175"/>
        <v>83565.0045101539</v>
      </c>
      <c r="CL29" s="16">
        <f t="shared" si="175"/>
        <v>78758.58106928812</v>
      </c>
      <c r="CM29" s="16">
        <f t="shared" ref="CM29:CT29" si="176">SUM(CM22:CM28)</f>
        <v>70857.793746385229</v>
      </c>
      <c r="CN29" s="16">
        <f t="shared" si="176"/>
        <v>73815.977862240456</v>
      </c>
      <c r="CO29" s="16">
        <f t="shared" si="176"/>
        <v>62007.233805128693</v>
      </c>
      <c r="CP29" s="16">
        <f t="shared" si="176"/>
        <v>56095.720720295642</v>
      </c>
      <c r="CQ29" s="16">
        <f t="shared" si="176"/>
        <v>63415.934483561818</v>
      </c>
      <c r="CR29" s="16">
        <f t="shared" si="176"/>
        <v>60454.119989636696</v>
      </c>
      <c r="CS29" s="16">
        <f t="shared" si="176"/>
        <v>65345.184868892044</v>
      </c>
      <c r="CT29" s="97">
        <f t="shared" si="176"/>
        <v>72652.107304052639</v>
      </c>
    </row>
    <row r="31" spans="1:98" s="116" customFormat="1" x14ac:dyDescent="0.25">
      <c r="B31" s="63"/>
      <c r="C31" s="63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5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5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5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5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5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5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5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5"/>
    </row>
    <row r="32" spans="1:98" s="104" customFormat="1" x14ac:dyDescent="0.25">
      <c r="B32" s="104" t="s">
        <v>9</v>
      </c>
      <c r="C32" s="104">
        <f>C21</f>
        <v>42005</v>
      </c>
      <c r="D32" s="104">
        <f t="shared" ref="D32:BO32" si="177">D21</f>
        <v>42036</v>
      </c>
      <c r="E32" s="104">
        <f t="shared" si="177"/>
        <v>42064</v>
      </c>
      <c r="F32" s="104">
        <f t="shared" si="177"/>
        <v>42095</v>
      </c>
      <c r="G32" s="104">
        <f t="shared" si="177"/>
        <v>42125</v>
      </c>
      <c r="H32" s="104">
        <f t="shared" si="177"/>
        <v>42156</v>
      </c>
      <c r="I32" s="104">
        <f t="shared" si="177"/>
        <v>42186</v>
      </c>
      <c r="J32" s="104">
        <f t="shared" si="177"/>
        <v>42217</v>
      </c>
      <c r="K32" s="104">
        <f t="shared" si="177"/>
        <v>42248</v>
      </c>
      <c r="L32" s="104">
        <f t="shared" si="177"/>
        <v>42278</v>
      </c>
      <c r="M32" s="104">
        <f t="shared" si="177"/>
        <v>42309</v>
      </c>
      <c r="N32" s="105">
        <f t="shared" si="177"/>
        <v>42339</v>
      </c>
      <c r="O32" s="144">
        <f t="shared" si="177"/>
        <v>42370</v>
      </c>
      <c r="P32" s="144">
        <f t="shared" si="177"/>
        <v>42401</v>
      </c>
      <c r="Q32" s="144">
        <f t="shared" si="177"/>
        <v>42430</v>
      </c>
      <c r="R32" s="144">
        <f t="shared" si="177"/>
        <v>42461</v>
      </c>
      <c r="S32" s="144">
        <f t="shared" si="177"/>
        <v>42491</v>
      </c>
      <c r="T32" s="144">
        <f t="shared" si="177"/>
        <v>42522</v>
      </c>
      <c r="U32" s="144">
        <f t="shared" si="177"/>
        <v>42552</v>
      </c>
      <c r="V32" s="144">
        <f t="shared" si="177"/>
        <v>42583</v>
      </c>
      <c r="W32" s="104">
        <f t="shared" si="177"/>
        <v>42614</v>
      </c>
      <c r="X32" s="104">
        <f t="shared" si="177"/>
        <v>42644</v>
      </c>
      <c r="Y32" s="104">
        <f t="shared" si="177"/>
        <v>42675</v>
      </c>
      <c r="Z32" s="105">
        <f t="shared" si="177"/>
        <v>42705</v>
      </c>
      <c r="AA32" s="104">
        <f t="shared" si="177"/>
        <v>42752</v>
      </c>
      <c r="AB32" s="104">
        <f t="shared" si="177"/>
        <v>42783</v>
      </c>
      <c r="AC32" s="362">
        <f t="shared" si="177"/>
        <v>42811</v>
      </c>
      <c r="AD32" s="104">
        <f t="shared" si="177"/>
        <v>42842</v>
      </c>
      <c r="AE32" s="104">
        <f t="shared" si="177"/>
        <v>42872</v>
      </c>
      <c r="AF32" s="104">
        <f t="shared" si="177"/>
        <v>42903</v>
      </c>
      <c r="AG32" s="104">
        <f t="shared" si="177"/>
        <v>42933</v>
      </c>
      <c r="AH32" s="104">
        <f t="shared" si="177"/>
        <v>42964</v>
      </c>
      <c r="AI32" s="104">
        <f t="shared" si="177"/>
        <v>42995</v>
      </c>
      <c r="AJ32" s="104">
        <f t="shared" si="177"/>
        <v>43025</v>
      </c>
      <c r="AK32" s="104">
        <f t="shared" si="177"/>
        <v>43056</v>
      </c>
      <c r="AL32" s="105">
        <f t="shared" si="177"/>
        <v>43086</v>
      </c>
      <c r="AM32" s="104">
        <f t="shared" si="177"/>
        <v>43118</v>
      </c>
      <c r="AN32" s="104">
        <f t="shared" si="177"/>
        <v>43149</v>
      </c>
      <c r="AO32" s="104">
        <f t="shared" si="177"/>
        <v>43177</v>
      </c>
      <c r="AP32" s="104">
        <f t="shared" si="177"/>
        <v>43208</v>
      </c>
      <c r="AQ32" s="104">
        <f t="shared" si="177"/>
        <v>43238</v>
      </c>
      <c r="AR32" s="104">
        <f t="shared" si="177"/>
        <v>43269</v>
      </c>
      <c r="AS32" s="104">
        <f t="shared" si="177"/>
        <v>43299</v>
      </c>
      <c r="AT32" s="104">
        <f t="shared" si="177"/>
        <v>43330</v>
      </c>
      <c r="AU32" s="104">
        <f t="shared" si="177"/>
        <v>43361</v>
      </c>
      <c r="AV32" s="104">
        <f t="shared" si="177"/>
        <v>43391</v>
      </c>
      <c r="AW32" s="104">
        <f t="shared" si="177"/>
        <v>43422</v>
      </c>
      <c r="AX32" s="105">
        <f t="shared" si="177"/>
        <v>43452</v>
      </c>
      <c r="AY32" s="104">
        <f t="shared" si="177"/>
        <v>43483</v>
      </c>
      <c r="AZ32" s="104">
        <f t="shared" si="177"/>
        <v>43514</v>
      </c>
      <c r="BA32" s="104">
        <f t="shared" si="177"/>
        <v>43542</v>
      </c>
      <c r="BB32" s="104">
        <f t="shared" si="177"/>
        <v>43573</v>
      </c>
      <c r="BC32" s="104">
        <f t="shared" si="177"/>
        <v>43603</v>
      </c>
      <c r="BD32" s="104">
        <f t="shared" si="177"/>
        <v>43634</v>
      </c>
      <c r="BE32" s="104">
        <f t="shared" si="177"/>
        <v>43664</v>
      </c>
      <c r="BF32" s="104">
        <f t="shared" si="177"/>
        <v>43695</v>
      </c>
      <c r="BG32" s="104">
        <f t="shared" si="177"/>
        <v>43726</v>
      </c>
      <c r="BH32" s="104">
        <f t="shared" si="177"/>
        <v>43756</v>
      </c>
      <c r="BI32" s="104">
        <f t="shared" si="177"/>
        <v>43787</v>
      </c>
      <c r="BJ32" s="105">
        <f t="shared" si="177"/>
        <v>43817</v>
      </c>
      <c r="BK32" s="104">
        <f t="shared" si="177"/>
        <v>43848</v>
      </c>
      <c r="BL32" s="104">
        <f t="shared" si="177"/>
        <v>43879</v>
      </c>
      <c r="BM32" s="104">
        <f t="shared" si="177"/>
        <v>43908</v>
      </c>
      <c r="BN32" s="104">
        <f t="shared" si="177"/>
        <v>43939</v>
      </c>
      <c r="BO32" s="104">
        <f t="shared" si="177"/>
        <v>43969</v>
      </c>
      <c r="BP32" s="104">
        <f t="shared" ref="BP32:CT32" si="178">BP21</f>
        <v>44000</v>
      </c>
      <c r="BQ32" s="104">
        <f t="shared" si="178"/>
        <v>44030</v>
      </c>
      <c r="BR32" s="104">
        <f t="shared" si="178"/>
        <v>44061</v>
      </c>
      <c r="BS32" s="104">
        <f t="shared" si="178"/>
        <v>44092</v>
      </c>
      <c r="BT32" s="104">
        <f t="shared" si="178"/>
        <v>44122</v>
      </c>
      <c r="BU32" s="104">
        <f t="shared" si="178"/>
        <v>44153</v>
      </c>
      <c r="BV32" s="105">
        <f t="shared" si="178"/>
        <v>44183</v>
      </c>
      <c r="BW32" s="104">
        <f t="shared" si="178"/>
        <v>44214</v>
      </c>
      <c r="BX32" s="104">
        <f t="shared" si="178"/>
        <v>44245</v>
      </c>
      <c r="BY32" s="104">
        <f t="shared" si="178"/>
        <v>44273</v>
      </c>
      <c r="BZ32" s="104">
        <f t="shared" si="178"/>
        <v>44304</v>
      </c>
      <c r="CA32" s="104">
        <f t="shared" si="178"/>
        <v>44334</v>
      </c>
      <c r="CB32" s="104">
        <f t="shared" si="178"/>
        <v>44365</v>
      </c>
      <c r="CC32" s="104">
        <f t="shared" si="178"/>
        <v>44395</v>
      </c>
      <c r="CD32" s="104">
        <f t="shared" si="178"/>
        <v>44426</v>
      </c>
      <c r="CE32" s="104">
        <f t="shared" si="178"/>
        <v>44457</v>
      </c>
      <c r="CF32" s="104">
        <f t="shared" si="178"/>
        <v>44487</v>
      </c>
      <c r="CG32" s="104">
        <f t="shared" si="178"/>
        <v>44518</v>
      </c>
      <c r="CH32" s="105">
        <f t="shared" si="178"/>
        <v>44548</v>
      </c>
      <c r="CI32" s="104">
        <f t="shared" si="178"/>
        <v>44579</v>
      </c>
      <c r="CJ32" s="104">
        <f t="shared" si="178"/>
        <v>44610</v>
      </c>
      <c r="CK32" s="104">
        <f t="shared" si="178"/>
        <v>44638</v>
      </c>
      <c r="CL32" s="104">
        <f t="shared" si="178"/>
        <v>44669</v>
      </c>
      <c r="CM32" s="104">
        <f t="shared" si="178"/>
        <v>44699</v>
      </c>
      <c r="CN32" s="104">
        <f t="shared" si="178"/>
        <v>44730</v>
      </c>
      <c r="CO32" s="104">
        <f t="shared" si="178"/>
        <v>44760</v>
      </c>
      <c r="CP32" s="104">
        <f t="shared" si="178"/>
        <v>44791</v>
      </c>
      <c r="CQ32" s="104">
        <f t="shared" si="178"/>
        <v>44822</v>
      </c>
      <c r="CR32" s="104">
        <f t="shared" si="178"/>
        <v>44852</v>
      </c>
      <c r="CS32" s="104">
        <f t="shared" si="178"/>
        <v>44883</v>
      </c>
      <c r="CT32" s="105">
        <f t="shared" si="178"/>
        <v>44913</v>
      </c>
    </row>
    <row r="33" spans="1:98" x14ac:dyDescent="0.25">
      <c r="A33" s="4" t="s">
        <v>180</v>
      </c>
      <c r="B33" t="s">
        <v>4</v>
      </c>
      <c r="C33" s="8">
        <v>18</v>
      </c>
      <c r="D33">
        <v>18</v>
      </c>
      <c r="E33">
        <v>20</v>
      </c>
      <c r="F33">
        <v>20</v>
      </c>
      <c r="G33">
        <v>19</v>
      </c>
      <c r="H33">
        <v>18</v>
      </c>
      <c r="I33">
        <v>23</v>
      </c>
      <c r="J33">
        <v>23</v>
      </c>
      <c r="K33">
        <v>24</v>
      </c>
      <c r="L33">
        <v>24</v>
      </c>
      <c r="M33">
        <v>23</v>
      </c>
      <c r="N33" s="36">
        <v>25</v>
      </c>
      <c r="O33" s="568">
        <v>37</v>
      </c>
      <c r="P33" s="569">
        <v>36</v>
      </c>
      <c r="Q33" s="570">
        <v>37</v>
      </c>
      <c r="R33" s="571">
        <v>36</v>
      </c>
      <c r="S33" s="572">
        <v>32</v>
      </c>
      <c r="T33" s="573">
        <v>30</v>
      </c>
      <c r="U33" s="574">
        <v>29</v>
      </c>
      <c r="V33" s="575">
        <v>26</v>
      </c>
      <c r="W33" s="576">
        <v>26</v>
      </c>
      <c r="X33" s="577">
        <v>26</v>
      </c>
      <c r="Y33" s="578">
        <v>25</v>
      </c>
      <c r="Z33" s="579">
        <v>22</v>
      </c>
      <c r="AA33" s="580">
        <v>48</v>
      </c>
      <c r="AB33" s="581">
        <v>48</v>
      </c>
      <c r="AC33" s="582">
        <v>48</v>
      </c>
      <c r="AD33" s="583">
        <v>47</v>
      </c>
      <c r="AE33" s="584">
        <v>46</v>
      </c>
      <c r="AF33" s="585">
        <v>47</v>
      </c>
      <c r="AG33" s="586">
        <v>46</v>
      </c>
      <c r="AH33" s="15">
        <f t="shared" ref="AH33" si="179">AG33</f>
        <v>46</v>
      </c>
      <c r="AI33" s="15">
        <f t="shared" ref="AI33" si="180">AH33</f>
        <v>46</v>
      </c>
      <c r="AJ33" s="15">
        <f t="shared" ref="AJ33" si="181">AI33</f>
        <v>46</v>
      </c>
      <c r="AK33" s="15">
        <f t="shared" ref="AK33" si="182">AJ33</f>
        <v>46</v>
      </c>
      <c r="AL33" s="96">
        <f t="shared" ref="AL33" si="183">AK33</f>
        <v>46</v>
      </c>
      <c r="AM33" s="15">
        <v>60</v>
      </c>
      <c r="AN33" s="15">
        <f t="shared" ref="AN33" si="184">AM33</f>
        <v>60</v>
      </c>
      <c r="AO33" s="15">
        <f t="shared" ref="AO33" si="185">AN33</f>
        <v>60</v>
      </c>
      <c r="AP33" s="15">
        <f t="shared" ref="AP33" si="186">AO33</f>
        <v>60</v>
      </c>
      <c r="AQ33" s="15">
        <f t="shared" ref="AQ33" si="187">AP33</f>
        <v>60</v>
      </c>
      <c r="AR33" s="15">
        <f t="shared" ref="AR33" si="188">AQ33</f>
        <v>60</v>
      </c>
      <c r="AS33" s="15">
        <f t="shared" ref="AS33" si="189">AR33</f>
        <v>60</v>
      </c>
      <c r="AT33" s="15">
        <f t="shared" ref="AT33" si="190">AS33</f>
        <v>60</v>
      </c>
      <c r="AU33" s="15">
        <f t="shared" ref="AU33" si="191">AT33</f>
        <v>60</v>
      </c>
      <c r="AV33" s="15">
        <f t="shared" ref="AV33" si="192">AU33</f>
        <v>60</v>
      </c>
      <c r="AW33" s="15">
        <f t="shared" ref="AW33" si="193">AV33</f>
        <v>60</v>
      </c>
      <c r="AX33" s="96">
        <f t="shared" ref="AX33" si="194">AW33</f>
        <v>60</v>
      </c>
      <c r="AY33" s="15">
        <v>80</v>
      </c>
      <c r="AZ33" s="15">
        <f t="shared" ref="AZ33" si="195">AY33</f>
        <v>80</v>
      </c>
      <c r="BA33" s="15">
        <f t="shared" ref="BA33" si="196">AZ33</f>
        <v>80</v>
      </c>
      <c r="BB33" s="15">
        <f t="shared" ref="BB33" si="197">BA33</f>
        <v>80</v>
      </c>
      <c r="BC33" s="15">
        <f t="shared" ref="BC33" si="198">BB33</f>
        <v>80</v>
      </c>
      <c r="BD33" s="15">
        <f t="shared" ref="BD33" si="199">BC33</f>
        <v>80</v>
      </c>
      <c r="BE33" s="15">
        <f t="shared" ref="BE33" si="200">BD33</f>
        <v>80</v>
      </c>
      <c r="BF33" s="15">
        <f t="shared" ref="BF33" si="201">BE33</f>
        <v>80</v>
      </c>
      <c r="BG33" s="15">
        <f t="shared" ref="BG33" si="202">BF33</f>
        <v>80</v>
      </c>
      <c r="BH33" s="15">
        <f t="shared" ref="BH33" si="203">BG33</f>
        <v>80</v>
      </c>
      <c r="BI33" s="15">
        <f t="shared" ref="BI33" si="204">BH33</f>
        <v>80</v>
      </c>
      <c r="BJ33" s="96">
        <f t="shared" ref="BJ33" si="205">BI33</f>
        <v>80</v>
      </c>
      <c r="BK33" s="15">
        <v>100</v>
      </c>
      <c r="BL33" s="15">
        <f t="shared" ref="BL33" si="206">BK33</f>
        <v>100</v>
      </c>
      <c r="BM33" s="15">
        <f t="shared" ref="BM33" si="207">BL33</f>
        <v>100</v>
      </c>
      <c r="BN33" s="15">
        <f t="shared" ref="BN33" si="208">BM33</f>
        <v>100</v>
      </c>
      <c r="BO33" s="15">
        <f t="shared" ref="BO33" si="209">BN33</f>
        <v>100</v>
      </c>
      <c r="BP33" s="15">
        <f t="shared" ref="BP33" si="210">BO33</f>
        <v>100</v>
      </c>
      <c r="BQ33" s="15">
        <f t="shared" ref="BQ33" si="211">BP33</f>
        <v>100</v>
      </c>
      <c r="BR33" s="15">
        <f t="shared" ref="BR33" si="212">BQ33</f>
        <v>100</v>
      </c>
      <c r="BS33" s="15">
        <f t="shared" ref="BS33" si="213">BR33</f>
        <v>100</v>
      </c>
      <c r="BT33" s="15">
        <f t="shared" ref="BT33" si="214">BS33</f>
        <v>100</v>
      </c>
      <c r="BU33" s="15">
        <f t="shared" ref="BU33" si="215">BT33</f>
        <v>100</v>
      </c>
      <c r="BV33" s="96">
        <f t="shared" ref="BV33" si="216">BU33</f>
        <v>100</v>
      </c>
      <c r="BW33" s="15">
        <v>120</v>
      </c>
      <c r="BX33" s="15">
        <f t="shared" ref="BX33" si="217">BW33</f>
        <v>120</v>
      </c>
      <c r="BY33" s="15">
        <f t="shared" ref="BY33" si="218">BX33</f>
        <v>120</v>
      </c>
      <c r="BZ33" s="15">
        <f t="shared" ref="BZ33" si="219">BY33</f>
        <v>120</v>
      </c>
      <c r="CA33" s="15">
        <f t="shared" ref="CA33" si="220">BZ33</f>
        <v>120</v>
      </c>
      <c r="CB33" s="15">
        <f t="shared" ref="CB33" si="221">CA33</f>
        <v>120</v>
      </c>
      <c r="CC33" s="15">
        <f t="shared" ref="CC33" si="222">CB33</f>
        <v>120</v>
      </c>
      <c r="CD33" s="15">
        <f t="shared" ref="CD33" si="223">CC33</f>
        <v>120</v>
      </c>
      <c r="CE33" s="15">
        <f t="shared" ref="CE33" si="224">CD33</f>
        <v>120</v>
      </c>
      <c r="CF33" s="15">
        <f t="shared" ref="CF33" si="225">CE33</f>
        <v>120</v>
      </c>
      <c r="CG33" s="15">
        <f t="shared" ref="CG33" si="226">CF33</f>
        <v>120</v>
      </c>
      <c r="CH33" s="96">
        <f t="shared" ref="CH33" si="227">CG33</f>
        <v>120</v>
      </c>
      <c r="CI33" s="15">
        <v>140</v>
      </c>
      <c r="CJ33" s="15">
        <f t="shared" ref="CJ33" si="228">CI33</f>
        <v>140</v>
      </c>
      <c r="CK33" s="15">
        <f t="shared" ref="CK33" si="229">CJ33</f>
        <v>140</v>
      </c>
      <c r="CL33" s="15">
        <f t="shared" ref="CL33" si="230">CK33</f>
        <v>140</v>
      </c>
      <c r="CM33" s="15">
        <f t="shared" ref="CM33" si="231">CL33</f>
        <v>140</v>
      </c>
      <c r="CN33" s="15">
        <f t="shared" ref="CN33" si="232">CM33</f>
        <v>140</v>
      </c>
      <c r="CO33" s="15">
        <f t="shared" ref="CO33" si="233">CN33</f>
        <v>140</v>
      </c>
      <c r="CP33" s="15">
        <f t="shared" ref="CP33" si="234">CO33</f>
        <v>140</v>
      </c>
      <c r="CQ33" s="15">
        <f t="shared" ref="CQ33" si="235">CP33</f>
        <v>140</v>
      </c>
      <c r="CR33" s="15">
        <f t="shared" ref="CR33" si="236">CQ33</f>
        <v>140</v>
      </c>
      <c r="CS33" s="15">
        <f t="shared" ref="CS33" si="237">CR33</f>
        <v>140</v>
      </c>
      <c r="CT33" s="96">
        <f t="shared" ref="CT33" si="238">CS33</f>
        <v>140</v>
      </c>
    </row>
    <row r="34" spans="1:98" x14ac:dyDescent="0.25">
      <c r="A34" s="4" t="s">
        <v>181</v>
      </c>
      <c r="B34" t="s">
        <v>5</v>
      </c>
      <c r="C34" s="26">
        <v>219</v>
      </c>
      <c r="D34" s="27">
        <v>143</v>
      </c>
      <c r="E34" s="27">
        <v>228</v>
      </c>
      <c r="F34" s="27">
        <v>279</v>
      </c>
      <c r="G34" s="27">
        <v>249</v>
      </c>
      <c r="H34" s="27">
        <v>246</v>
      </c>
      <c r="I34" s="27">
        <v>269</v>
      </c>
      <c r="J34">
        <v>261</v>
      </c>
      <c r="K34">
        <v>350</v>
      </c>
      <c r="L34">
        <v>279</v>
      </c>
      <c r="M34">
        <v>494</v>
      </c>
      <c r="N34" s="36">
        <v>344</v>
      </c>
      <c r="O34" s="587">
        <v>134</v>
      </c>
      <c r="P34" s="588">
        <v>122</v>
      </c>
      <c r="Q34" s="589">
        <v>363</v>
      </c>
      <c r="R34" s="590">
        <v>339</v>
      </c>
      <c r="S34" s="591">
        <v>535</v>
      </c>
      <c r="T34" s="592">
        <v>985</v>
      </c>
      <c r="U34" s="593">
        <v>680</v>
      </c>
      <c r="V34" s="594">
        <v>814</v>
      </c>
      <c r="W34" s="595">
        <v>937</v>
      </c>
      <c r="X34" s="596">
        <v>881</v>
      </c>
      <c r="Y34" s="597">
        <v>935</v>
      </c>
      <c r="Z34" s="598">
        <v>1116</v>
      </c>
      <c r="AA34" s="599">
        <v>320</v>
      </c>
      <c r="AB34" s="600">
        <v>666</v>
      </c>
      <c r="AC34" s="601">
        <v>855</v>
      </c>
      <c r="AD34" s="602">
        <v>650</v>
      </c>
      <c r="AE34" s="603">
        <v>587</v>
      </c>
      <c r="AF34" s="604">
        <v>1312</v>
      </c>
      <c r="AG34" s="605">
        <v>825</v>
      </c>
      <c r="AH34" s="15">
        <f t="shared" ref="AH34:AZ34" si="239">AH15+AH8</f>
        <v>30</v>
      </c>
      <c r="AI34" s="15">
        <f t="shared" si="239"/>
        <v>95.528924999999987</v>
      </c>
      <c r="AJ34" s="15">
        <f t="shared" si="239"/>
        <v>177.7325625</v>
      </c>
      <c r="AK34" s="15">
        <f t="shared" si="239"/>
        <v>241.02375968749996</v>
      </c>
      <c r="AL34" s="96">
        <f t="shared" si="239"/>
        <v>313.35458247768747</v>
      </c>
      <c r="AM34" s="15">
        <f t="shared" si="239"/>
        <v>96.10786971483904</v>
      </c>
      <c r="AN34" s="15">
        <f t="shared" si="239"/>
        <v>106.21205161981564</v>
      </c>
      <c r="AO34" s="15">
        <f t="shared" si="239"/>
        <v>381.47468419712601</v>
      </c>
      <c r="AP34" s="15">
        <f t="shared" si="239"/>
        <v>343.13160720206469</v>
      </c>
      <c r="AQ34" s="15">
        <f t="shared" si="239"/>
        <v>427.17608317276154</v>
      </c>
      <c r="AR34" s="15">
        <f t="shared" si="239"/>
        <v>463.93060954159762</v>
      </c>
      <c r="AS34" s="15">
        <f t="shared" si="239"/>
        <v>397.44447379044612</v>
      </c>
      <c r="AT34" s="15">
        <f t="shared" si="239"/>
        <v>494.87987476794376</v>
      </c>
      <c r="AU34" s="15">
        <f t="shared" si="239"/>
        <v>530.91221266184436</v>
      </c>
      <c r="AV34" s="15">
        <f t="shared" si="239"/>
        <v>448.77682126504118</v>
      </c>
      <c r="AW34" s="15">
        <f t="shared" si="239"/>
        <v>553.87607780974793</v>
      </c>
      <c r="AX34" s="96">
        <f t="shared" si="239"/>
        <v>589.30563611028447</v>
      </c>
      <c r="AY34" s="15">
        <f t="shared" si="239"/>
        <v>183.67790304316969</v>
      </c>
      <c r="AZ34" s="15">
        <f t="shared" si="239"/>
        <v>189.94856741286702</v>
      </c>
      <c r="BA34" s="15">
        <f t="shared" ref="BA34:CF34" si="240">BA15+BA8</f>
        <v>654.49671070167392</v>
      </c>
      <c r="BB34" s="15">
        <f t="shared" si="240"/>
        <v>629.1296381220609</v>
      </c>
      <c r="BC34" s="15">
        <f t="shared" si="240"/>
        <v>656.33993053133656</v>
      </c>
      <c r="BD34" s="15">
        <f t="shared" si="240"/>
        <v>685.2124036316203</v>
      </c>
      <c r="BE34" s="15">
        <f t="shared" si="240"/>
        <v>669.55824862781321</v>
      </c>
      <c r="BF34" s="15">
        <f t="shared" si="240"/>
        <v>701.44311454702438</v>
      </c>
      <c r="BG34" s="15">
        <f t="shared" si="240"/>
        <v>734.89628300285949</v>
      </c>
      <c r="BH34" s="15">
        <f t="shared" si="240"/>
        <v>721.65351076961997</v>
      </c>
      <c r="BI34" s="15">
        <f t="shared" si="240"/>
        <v>757.29053416336433</v>
      </c>
      <c r="BJ34" s="96">
        <f t="shared" si="240"/>
        <v>793.8407073080084</v>
      </c>
      <c r="BK34" s="15">
        <f t="shared" si="240"/>
        <v>237.08137134931422</v>
      </c>
      <c r="BL34" s="15">
        <f t="shared" si="240"/>
        <v>246.6395716465122</v>
      </c>
      <c r="BM34" s="15">
        <f t="shared" si="240"/>
        <v>814.92522682537515</v>
      </c>
      <c r="BN34" s="15">
        <f t="shared" si="240"/>
        <v>779.66595857079631</v>
      </c>
      <c r="BO34" s="15">
        <f t="shared" si="240"/>
        <v>807.28701632755428</v>
      </c>
      <c r="BP34" s="15">
        <f t="shared" si="240"/>
        <v>836.23762641438645</v>
      </c>
      <c r="BQ34" s="15">
        <f t="shared" si="240"/>
        <v>799.85425654007668</v>
      </c>
      <c r="BR34" s="15">
        <f t="shared" si="240"/>
        <v>831.82045360918767</v>
      </c>
      <c r="BS34" s="15">
        <f t="shared" si="240"/>
        <v>865.48631805937043</v>
      </c>
      <c r="BT34" s="15">
        <f t="shared" si="240"/>
        <v>831.09478515082014</v>
      </c>
      <c r="BU34" s="15">
        <f t="shared" si="240"/>
        <v>866.43522475167629</v>
      </c>
      <c r="BV34" s="96">
        <f t="shared" si="240"/>
        <v>902.49703403453987</v>
      </c>
      <c r="BW34" s="15">
        <f t="shared" si="240"/>
        <v>276.94652110858192</v>
      </c>
      <c r="BX34" s="15">
        <f t="shared" si="240"/>
        <v>288.33071478754277</v>
      </c>
      <c r="BY34" s="15">
        <f t="shared" si="240"/>
        <v>956.73423737515202</v>
      </c>
      <c r="BZ34" s="15">
        <f t="shared" si="240"/>
        <v>928.35960052127848</v>
      </c>
      <c r="CA34" s="15">
        <f t="shared" si="240"/>
        <v>960.05779629503684</v>
      </c>
      <c r="CB34" s="15">
        <f t="shared" si="240"/>
        <v>993.10608641409613</v>
      </c>
      <c r="CC34" s="15">
        <f t="shared" si="240"/>
        <v>961.52755771957459</v>
      </c>
      <c r="CD34" s="15">
        <f t="shared" si="240"/>
        <v>997.92883105506746</v>
      </c>
      <c r="CE34" s="15">
        <f t="shared" si="240"/>
        <v>1036.3588792481059</v>
      </c>
      <c r="CF34" s="15">
        <f t="shared" si="240"/>
        <v>1008.94984420351</v>
      </c>
      <c r="CG34" s="15">
        <f t="shared" ref="CG34:CT34" si="241">CG15+CG8</f>
        <v>1049.2673868405434</v>
      </c>
      <c r="CH34" s="96">
        <f t="shared" si="241"/>
        <v>1090.4369768479189</v>
      </c>
      <c r="CI34" s="15">
        <f t="shared" si="241"/>
        <v>332.2764741007353</v>
      </c>
      <c r="CJ34" s="15">
        <f t="shared" si="241"/>
        <v>345.34093976307378</v>
      </c>
      <c r="CK34" s="15">
        <f t="shared" si="241"/>
        <v>1148.602445512465</v>
      </c>
      <c r="CL34" s="15">
        <f t="shared" si="241"/>
        <v>1112.3497327519694</v>
      </c>
      <c r="CM34" s="15">
        <f t="shared" si="241"/>
        <v>1148.6492713745135</v>
      </c>
      <c r="CN34" s="15">
        <f t="shared" si="241"/>
        <v>1186.6729659882792</v>
      </c>
      <c r="CO34" s="15">
        <f t="shared" si="241"/>
        <v>1147.4678941924431</v>
      </c>
      <c r="CP34" s="15">
        <f t="shared" si="241"/>
        <v>1189.6236959757132</v>
      </c>
      <c r="CQ34" s="15">
        <f t="shared" si="241"/>
        <v>1234.209707067301</v>
      </c>
      <c r="CR34" s="15">
        <f t="shared" si="241"/>
        <v>1200.3903340247477</v>
      </c>
      <c r="CS34" s="15">
        <f t="shared" si="241"/>
        <v>1247.2530357966864</v>
      </c>
      <c r="CT34" s="96">
        <f t="shared" si="241"/>
        <v>1295.1314186215193</v>
      </c>
    </row>
    <row r="35" spans="1:98" x14ac:dyDescent="0.25">
      <c r="A35" s="4" t="s">
        <v>182</v>
      </c>
      <c r="B35" t="s">
        <v>6</v>
      </c>
      <c r="C35" s="8">
        <v>170</v>
      </c>
      <c r="D35">
        <v>218</v>
      </c>
      <c r="E35">
        <v>140</v>
      </c>
      <c r="F35">
        <v>226</v>
      </c>
      <c r="G35">
        <v>266</v>
      </c>
      <c r="H35">
        <v>227</v>
      </c>
      <c r="I35">
        <v>234</v>
      </c>
      <c r="J35">
        <v>262</v>
      </c>
      <c r="K35">
        <v>257</v>
      </c>
      <c r="L35">
        <v>345</v>
      </c>
      <c r="M35">
        <v>271</v>
      </c>
      <c r="N35" s="36">
        <v>468</v>
      </c>
      <c r="O35" s="606">
        <v>344</v>
      </c>
      <c r="P35" s="607">
        <v>134</v>
      </c>
      <c r="Q35" s="608">
        <v>120</v>
      </c>
      <c r="R35" s="609">
        <v>357</v>
      </c>
      <c r="S35" s="610">
        <v>338</v>
      </c>
      <c r="T35" s="611">
        <v>524</v>
      </c>
      <c r="U35" s="612">
        <v>976</v>
      </c>
      <c r="V35" s="613">
        <v>669</v>
      </c>
      <c r="W35" s="614">
        <v>808</v>
      </c>
      <c r="X35" s="615">
        <v>934</v>
      </c>
      <c r="Y35" s="616">
        <v>873</v>
      </c>
      <c r="Z35" s="617">
        <v>914</v>
      </c>
      <c r="AA35" s="618">
        <v>1116</v>
      </c>
      <c r="AB35" s="619">
        <v>319</v>
      </c>
      <c r="AC35" s="620">
        <v>661</v>
      </c>
      <c r="AD35" s="621">
        <v>850</v>
      </c>
      <c r="AE35" s="622">
        <v>650</v>
      </c>
      <c r="AF35" s="623">
        <v>563</v>
      </c>
      <c r="AG35" s="624">
        <v>1306</v>
      </c>
      <c r="AH35" s="15">
        <f t="shared" ref="AH35" si="242">AG34</f>
        <v>825</v>
      </c>
      <c r="AI35" s="15">
        <f t="shared" ref="AI35" si="243">AH34</f>
        <v>30</v>
      </c>
      <c r="AJ35" s="15">
        <f t="shared" ref="AJ35" si="244">AI34</f>
        <v>95.528924999999987</v>
      </c>
      <c r="AK35" s="15">
        <f t="shared" ref="AK35" si="245">AJ34</f>
        <v>177.7325625</v>
      </c>
      <c r="AL35" s="96">
        <f t="shared" ref="AL35" si="246">AK34</f>
        <v>241.02375968749996</v>
      </c>
      <c r="AM35" s="15">
        <f t="shared" ref="AM35" si="247">AL34</f>
        <v>313.35458247768747</v>
      </c>
      <c r="AN35" s="15">
        <f t="shared" ref="AN35" si="248">AM34</f>
        <v>96.10786971483904</v>
      </c>
      <c r="AO35" s="15">
        <f t="shared" ref="AO35" si="249">AN34</f>
        <v>106.21205161981564</v>
      </c>
      <c r="AP35" s="15">
        <f t="shared" ref="AP35" si="250">AO34</f>
        <v>381.47468419712601</v>
      </c>
      <c r="AQ35" s="15">
        <f t="shared" ref="AQ35" si="251">AP34</f>
        <v>343.13160720206469</v>
      </c>
      <c r="AR35" s="15">
        <f t="shared" ref="AR35" si="252">AQ34</f>
        <v>427.17608317276154</v>
      </c>
      <c r="AS35" s="15">
        <f t="shared" ref="AS35" si="253">AR34</f>
        <v>463.93060954159762</v>
      </c>
      <c r="AT35" s="15">
        <f t="shared" ref="AT35" si="254">AS34</f>
        <v>397.44447379044612</v>
      </c>
      <c r="AU35" s="15">
        <f t="shared" ref="AU35" si="255">AT34</f>
        <v>494.87987476794376</v>
      </c>
      <c r="AV35" s="15">
        <f t="shared" ref="AV35" si="256">AU34</f>
        <v>530.91221266184436</v>
      </c>
      <c r="AW35" s="15">
        <f t="shared" ref="AW35" si="257">AV34</f>
        <v>448.77682126504118</v>
      </c>
      <c r="AX35" s="96">
        <f t="shared" ref="AX35" si="258">AW34</f>
        <v>553.87607780974793</v>
      </c>
      <c r="AY35" s="15">
        <f t="shared" ref="AY35" si="259">AX34</f>
        <v>589.30563611028447</v>
      </c>
      <c r="AZ35" s="15">
        <f t="shared" ref="AZ35" si="260">AY34</f>
        <v>183.67790304316969</v>
      </c>
      <c r="BA35" s="15">
        <f t="shared" ref="BA35" si="261">AZ34</f>
        <v>189.94856741286702</v>
      </c>
      <c r="BB35" s="15">
        <f t="shared" ref="BB35" si="262">BA34</f>
        <v>654.49671070167392</v>
      </c>
      <c r="BC35" s="15">
        <f t="shared" ref="BC35" si="263">BB34</f>
        <v>629.1296381220609</v>
      </c>
      <c r="BD35" s="15">
        <f t="shared" ref="BD35" si="264">BC34</f>
        <v>656.33993053133656</v>
      </c>
      <c r="BE35" s="15">
        <f t="shared" ref="BE35" si="265">BD34</f>
        <v>685.2124036316203</v>
      </c>
      <c r="BF35" s="15">
        <f t="shared" ref="BF35" si="266">BE34</f>
        <v>669.55824862781321</v>
      </c>
      <c r="BG35" s="15">
        <f t="shared" ref="BG35" si="267">BF34</f>
        <v>701.44311454702438</v>
      </c>
      <c r="BH35" s="15">
        <f t="shared" ref="BH35" si="268">BG34</f>
        <v>734.89628300285949</v>
      </c>
      <c r="BI35" s="15">
        <f t="shared" ref="BI35" si="269">BH34</f>
        <v>721.65351076961997</v>
      </c>
      <c r="BJ35" s="96">
        <f t="shared" ref="BJ35" si="270">BI34</f>
        <v>757.29053416336433</v>
      </c>
      <c r="BK35" s="15">
        <f t="shared" ref="BK35" si="271">BJ34</f>
        <v>793.8407073080084</v>
      </c>
      <c r="BL35" s="15">
        <f t="shared" ref="BL35" si="272">BK34</f>
        <v>237.08137134931422</v>
      </c>
      <c r="BM35" s="15">
        <f t="shared" ref="BM35" si="273">BL34</f>
        <v>246.6395716465122</v>
      </c>
      <c r="BN35" s="15">
        <f t="shared" ref="BN35" si="274">BM34</f>
        <v>814.92522682537515</v>
      </c>
      <c r="BO35" s="15">
        <f t="shared" ref="BO35" si="275">BN34</f>
        <v>779.66595857079631</v>
      </c>
      <c r="BP35" s="15">
        <f t="shared" ref="BP35" si="276">BO34</f>
        <v>807.28701632755428</v>
      </c>
      <c r="BQ35" s="15">
        <f t="shared" ref="BQ35" si="277">BP34</f>
        <v>836.23762641438645</v>
      </c>
      <c r="BR35" s="15">
        <f t="shared" ref="BR35" si="278">BQ34</f>
        <v>799.85425654007668</v>
      </c>
      <c r="BS35" s="15">
        <f t="shared" ref="BS35" si="279">BR34</f>
        <v>831.82045360918767</v>
      </c>
      <c r="BT35" s="15">
        <f t="shared" ref="BT35" si="280">BS34</f>
        <v>865.48631805937043</v>
      </c>
      <c r="BU35" s="15">
        <f t="shared" ref="BU35" si="281">BT34</f>
        <v>831.09478515082014</v>
      </c>
      <c r="BV35" s="96">
        <f t="shared" ref="BV35" si="282">BU34</f>
        <v>866.43522475167629</v>
      </c>
      <c r="BW35" s="15">
        <f t="shared" ref="BW35" si="283">BV34</f>
        <v>902.49703403453987</v>
      </c>
      <c r="BX35" s="15">
        <f t="shared" ref="BX35" si="284">BW34</f>
        <v>276.94652110858192</v>
      </c>
      <c r="BY35" s="15">
        <f t="shared" ref="BY35" si="285">BX34</f>
        <v>288.33071478754277</v>
      </c>
      <c r="BZ35" s="15">
        <f t="shared" ref="BZ35" si="286">BY34</f>
        <v>956.73423737515202</v>
      </c>
      <c r="CA35" s="15">
        <f t="shared" ref="CA35" si="287">BZ34</f>
        <v>928.35960052127848</v>
      </c>
      <c r="CB35" s="15">
        <f t="shared" ref="CB35" si="288">CA34</f>
        <v>960.05779629503684</v>
      </c>
      <c r="CC35" s="15">
        <f t="shared" ref="CC35" si="289">CB34</f>
        <v>993.10608641409613</v>
      </c>
      <c r="CD35" s="15">
        <f t="shared" ref="CD35" si="290">CC34</f>
        <v>961.52755771957459</v>
      </c>
      <c r="CE35" s="15">
        <f t="shared" ref="CE35" si="291">CD34</f>
        <v>997.92883105506746</v>
      </c>
      <c r="CF35" s="15">
        <f t="shared" ref="CF35" si="292">CE34</f>
        <v>1036.3588792481059</v>
      </c>
      <c r="CG35" s="15">
        <f t="shared" ref="CG35" si="293">CF34</f>
        <v>1008.94984420351</v>
      </c>
      <c r="CH35" s="96">
        <f t="shared" ref="CH35" si="294">CG34</f>
        <v>1049.2673868405434</v>
      </c>
      <c r="CI35" s="15">
        <f t="shared" ref="CI35" si="295">CH34</f>
        <v>1090.4369768479189</v>
      </c>
      <c r="CJ35" s="15">
        <f t="shared" ref="CJ35" si="296">CI34</f>
        <v>332.2764741007353</v>
      </c>
      <c r="CK35" s="15">
        <f t="shared" ref="CK35" si="297">CJ34</f>
        <v>345.34093976307378</v>
      </c>
      <c r="CL35" s="15">
        <f t="shared" ref="CL35" si="298">CK34</f>
        <v>1148.602445512465</v>
      </c>
      <c r="CM35" s="15">
        <f t="shared" ref="CM35" si="299">CL34</f>
        <v>1112.3497327519694</v>
      </c>
      <c r="CN35" s="15">
        <f t="shared" ref="CN35" si="300">CM34</f>
        <v>1148.6492713745135</v>
      </c>
      <c r="CO35" s="15">
        <f t="shared" ref="CO35" si="301">CN34</f>
        <v>1186.6729659882792</v>
      </c>
      <c r="CP35" s="15">
        <f t="shared" ref="CP35" si="302">CO34</f>
        <v>1147.4678941924431</v>
      </c>
      <c r="CQ35" s="15">
        <f t="shared" ref="CQ35" si="303">CP34</f>
        <v>1189.6236959757132</v>
      </c>
      <c r="CR35" s="15">
        <f t="shared" ref="CR35" si="304">CQ34</f>
        <v>1234.209707067301</v>
      </c>
      <c r="CS35" s="15">
        <f t="shared" ref="CS35" si="305">CR34</f>
        <v>1200.3903340247477</v>
      </c>
      <c r="CT35" s="96">
        <f t="shared" ref="CT35" si="306">CS34</f>
        <v>1247.2530357966864</v>
      </c>
    </row>
    <row r="36" spans="1:98" x14ac:dyDescent="0.25">
      <c r="A36" s="4" t="s">
        <v>183</v>
      </c>
      <c r="B36" t="s">
        <v>7</v>
      </c>
      <c r="C36" s="8">
        <v>271</v>
      </c>
      <c r="D36">
        <v>340</v>
      </c>
      <c r="E36">
        <v>364</v>
      </c>
      <c r="F36">
        <v>343</v>
      </c>
      <c r="G36">
        <v>277</v>
      </c>
      <c r="H36">
        <v>372</v>
      </c>
      <c r="I36">
        <v>400</v>
      </c>
      <c r="J36">
        <v>397</v>
      </c>
      <c r="K36">
        <v>422</v>
      </c>
      <c r="L36">
        <v>451</v>
      </c>
      <c r="M36">
        <v>509</v>
      </c>
      <c r="N36" s="36">
        <v>488</v>
      </c>
      <c r="O36" s="625">
        <v>627</v>
      </c>
      <c r="P36" s="626">
        <v>711</v>
      </c>
      <c r="Q36" s="627">
        <v>415</v>
      </c>
      <c r="R36" s="628">
        <v>230</v>
      </c>
      <c r="S36" s="629">
        <v>428</v>
      </c>
      <c r="T36" s="630">
        <v>634</v>
      </c>
      <c r="U36" s="631">
        <v>821</v>
      </c>
      <c r="V36" s="632">
        <v>1403</v>
      </c>
      <c r="W36" s="633">
        <v>1507</v>
      </c>
      <c r="X36" s="634">
        <v>1390</v>
      </c>
      <c r="Y36" s="635">
        <v>1640</v>
      </c>
      <c r="Z36" s="636">
        <v>1690</v>
      </c>
      <c r="AA36" s="637">
        <v>1727</v>
      </c>
      <c r="AB36" s="638">
        <v>1989</v>
      </c>
      <c r="AC36" s="639">
        <v>1372</v>
      </c>
      <c r="AD36" s="640">
        <v>926</v>
      </c>
      <c r="AE36" s="641">
        <v>1491</v>
      </c>
      <c r="AF36" s="642">
        <v>1437</v>
      </c>
      <c r="AG36" s="643">
        <v>1143</v>
      </c>
      <c r="AH36" s="15">
        <f>AF34*Assumption!$D$5</f>
        <v>1246.3999999999999</v>
      </c>
      <c r="AI36" s="15">
        <f>AG34*Assumption!$D$5</f>
        <v>783.75</v>
      </c>
      <c r="AJ36" s="15">
        <f>AH34*Assumption!$D$5</f>
        <v>28.5</v>
      </c>
      <c r="AK36" s="15">
        <f>AI34*Assumption!$D$5</f>
        <v>90.75247874999998</v>
      </c>
      <c r="AL36" s="96">
        <f>AJ34*Assumption!$D$5</f>
        <v>168.84593437499998</v>
      </c>
      <c r="AM36" s="15">
        <f>AK34*Assumption!$D$5</f>
        <v>228.97257170312494</v>
      </c>
      <c r="AN36" s="15">
        <f>AL34*Assumption!$D$5</f>
        <v>297.68685335380309</v>
      </c>
      <c r="AO36" s="15">
        <f>AM34*Assumption!$D$5</f>
        <v>91.302476229097081</v>
      </c>
      <c r="AP36" s="15">
        <f>AN34*Assumption!$D$5</f>
        <v>100.90144903882485</v>
      </c>
      <c r="AQ36" s="15">
        <f>AO34*Assumption!$D$5</f>
        <v>362.40094998726971</v>
      </c>
      <c r="AR36" s="15">
        <f>AP34*Assumption!$D$5</f>
        <v>325.97502684196144</v>
      </c>
      <c r="AS36" s="15">
        <f>AQ34*Assumption!$D$5</f>
        <v>405.81727901412341</v>
      </c>
      <c r="AT36" s="15">
        <f>AR34*Assumption!$D$5</f>
        <v>440.73407906451774</v>
      </c>
      <c r="AU36" s="15">
        <f>AS34*Assumption!$D$5</f>
        <v>377.57225010092378</v>
      </c>
      <c r="AV36" s="15">
        <f>AT34*Assumption!$D$5</f>
        <v>470.13588102954657</v>
      </c>
      <c r="AW36" s="15">
        <f>AU34*Assumption!$D$5</f>
        <v>504.36660202875214</v>
      </c>
      <c r="AX36" s="96">
        <f>AV34*Assumption!$D$5</f>
        <v>426.33798020178909</v>
      </c>
      <c r="AY36" s="15">
        <f>AW34*Assumption!$D$5</f>
        <v>526.18227391926052</v>
      </c>
      <c r="AZ36" s="15">
        <f>AX34*Assumption!$D$5</f>
        <v>559.84035430477024</v>
      </c>
      <c r="BA36" s="15">
        <f>AY34*Assumption!$D$5</f>
        <v>174.49400789101119</v>
      </c>
      <c r="BB36" s="15">
        <f>AZ34*Assumption!$D$5</f>
        <v>180.45113904222367</v>
      </c>
      <c r="BC36" s="15">
        <f>BA34*Assumption!$D$5</f>
        <v>621.77187516659023</v>
      </c>
      <c r="BD36" s="15">
        <f>BB34*Assumption!$D$5</f>
        <v>597.67315621595787</v>
      </c>
      <c r="BE36" s="15">
        <f>BC34*Assumption!$D$5</f>
        <v>623.5229340047697</v>
      </c>
      <c r="BF36" s="15">
        <f>BD34*Assumption!$D$5</f>
        <v>650.95178345003922</v>
      </c>
      <c r="BG36" s="15">
        <f>BE34*Assumption!$D$5</f>
        <v>636.08033619642254</v>
      </c>
      <c r="BH36" s="15">
        <f>BF34*Assumption!$D$5</f>
        <v>666.37095881967309</v>
      </c>
      <c r="BI36" s="15">
        <f>BG34*Assumption!$D$5</f>
        <v>698.15146885271645</v>
      </c>
      <c r="BJ36" s="96">
        <f>BH34*Assumption!$D$5</f>
        <v>685.57083523113897</v>
      </c>
      <c r="BK36" s="15">
        <f>BI34*Assumption!$D$5</f>
        <v>719.4260074551961</v>
      </c>
      <c r="BL36" s="15">
        <f>BJ34*Assumption!$D$5</f>
        <v>754.14867194260796</v>
      </c>
      <c r="BM36" s="15">
        <f>BK34*Assumption!$D$5</f>
        <v>225.22730278184849</v>
      </c>
      <c r="BN36" s="15">
        <f>BL34*Assumption!$D$5</f>
        <v>234.30759306418656</v>
      </c>
      <c r="BO36" s="15">
        <f>BM34*Assumption!$D$5</f>
        <v>774.17896548410636</v>
      </c>
      <c r="BP36" s="15">
        <f>BN34*Assumption!$D$5</f>
        <v>740.68266064225645</v>
      </c>
      <c r="BQ36" s="15">
        <f>BO34*Assumption!$D$5</f>
        <v>766.92266551117655</v>
      </c>
      <c r="BR36" s="15">
        <f>BP34*Assumption!$D$5</f>
        <v>794.42574509366705</v>
      </c>
      <c r="BS36" s="15">
        <f>BQ34*Assumption!$D$5</f>
        <v>759.86154371307282</v>
      </c>
      <c r="BT36" s="15">
        <f>BR34*Assumption!$D$5</f>
        <v>790.22943092872822</v>
      </c>
      <c r="BU36" s="15">
        <f>BS34*Assumption!$D$5</f>
        <v>822.21200215640192</v>
      </c>
      <c r="BV36" s="96">
        <f>BT34*Assumption!$D$5</f>
        <v>789.54004589327906</v>
      </c>
      <c r="BW36" s="15">
        <f>BU34*Assumption!$D$5</f>
        <v>823.11346351409247</v>
      </c>
      <c r="BX36" s="15">
        <f>BV34*Assumption!$D$5</f>
        <v>857.37218233281283</v>
      </c>
      <c r="BY36" s="15">
        <f>BW34*Assumption!$D$5</f>
        <v>263.09919505315281</v>
      </c>
      <c r="BZ36" s="15">
        <f>BX34*Assumption!$D$5</f>
        <v>273.91417904816564</v>
      </c>
      <c r="CA36" s="15">
        <f>BY34*Assumption!$D$5</f>
        <v>908.89752550639435</v>
      </c>
      <c r="CB36" s="15">
        <f>BZ34*Assumption!$D$5</f>
        <v>881.94162049521447</v>
      </c>
      <c r="CC36" s="15">
        <f>CA34*Assumption!$D$5</f>
        <v>912.0549064802849</v>
      </c>
      <c r="CD36" s="15">
        <f>CB34*Assumption!$D$5</f>
        <v>943.45078209339124</v>
      </c>
      <c r="CE36" s="15">
        <f>CC34*Assumption!$D$5</f>
        <v>913.4511798335958</v>
      </c>
      <c r="CF36" s="15">
        <f>CD34*Assumption!$D$5</f>
        <v>948.032389502314</v>
      </c>
      <c r="CG36" s="15">
        <f>CE34*Assumption!$D$5</f>
        <v>984.54093528570058</v>
      </c>
      <c r="CH36" s="96">
        <f>CF34*Assumption!$D$5</f>
        <v>958.5023519933344</v>
      </c>
      <c r="CI36" s="15">
        <f>CG34*Assumption!$D$5</f>
        <v>996.80401749851615</v>
      </c>
      <c r="CJ36" s="15">
        <f>CH34*Assumption!$D$5</f>
        <v>1035.915128005523</v>
      </c>
      <c r="CK36" s="15">
        <f>CI34*Assumption!$D$5</f>
        <v>315.66265039569851</v>
      </c>
      <c r="CL36" s="15">
        <f>CJ34*Assumption!$D$5</f>
        <v>328.07389277492007</v>
      </c>
      <c r="CM36" s="15">
        <f>CK34*Assumption!$D$5</f>
        <v>1091.1723232368417</v>
      </c>
      <c r="CN36" s="15">
        <f>CL34*Assumption!$D$5</f>
        <v>1056.7322461143708</v>
      </c>
      <c r="CO36" s="15">
        <f>CM34*Assumption!$D$5</f>
        <v>1091.2168078057878</v>
      </c>
      <c r="CP36" s="15">
        <f>CN34*Assumption!$D$5</f>
        <v>1127.3393176888651</v>
      </c>
      <c r="CQ36" s="15">
        <f>CO34*Assumption!$D$5</f>
        <v>1090.0944994828208</v>
      </c>
      <c r="CR36" s="15">
        <f>CP34*Assumption!$D$5</f>
        <v>1130.1425111769274</v>
      </c>
      <c r="CS36" s="15">
        <f>CQ34*Assumption!$D$5</f>
        <v>1172.4992217139359</v>
      </c>
      <c r="CT36" s="96">
        <f>CR34*Assumption!$D$5</f>
        <v>1140.3708173235102</v>
      </c>
    </row>
    <row r="37" spans="1:98" x14ac:dyDescent="0.25">
      <c r="A37" s="4" t="s">
        <v>184</v>
      </c>
      <c r="B37" t="s">
        <v>8</v>
      </c>
      <c r="C37" s="8">
        <v>219</v>
      </c>
      <c r="D37">
        <v>222</v>
      </c>
      <c r="E37">
        <v>275</v>
      </c>
      <c r="F37">
        <v>302</v>
      </c>
      <c r="G37">
        <v>320</v>
      </c>
      <c r="H37">
        <v>249</v>
      </c>
      <c r="I37">
        <v>241</v>
      </c>
      <c r="J37">
        <v>282</v>
      </c>
      <c r="K37">
        <v>321</v>
      </c>
      <c r="L37">
        <v>363</v>
      </c>
      <c r="M37">
        <v>377</v>
      </c>
      <c r="N37" s="36">
        <v>394</v>
      </c>
      <c r="O37" s="644">
        <v>523</v>
      </c>
      <c r="P37" s="645">
        <v>512</v>
      </c>
      <c r="Q37" s="646">
        <v>655</v>
      </c>
      <c r="R37" s="647">
        <v>603</v>
      </c>
      <c r="S37" s="648">
        <v>532</v>
      </c>
      <c r="T37" s="649">
        <v>331</v>
      </c>
      <c r="U37" s="650">
        <v>376</v>
      </c>
      <c r="V37" s="651">
        <v>511</v>
      </c>
      <c r="W37" s="652">
        <v>772</v>
      </c>
      <c r="X37" s="653">
        <v>1261</v>
      </c>
      <c r="Y37" s="654">
        <v>1364</v>
      </c>
      <c r="Z37" s="655">
        <v>1583</v>
      </c>
      <c r="AA37" s="656">
        <v>1778</v>
      </c>
      <c r="AB37" s="657">
        <v>1020</v>
      </c>
      <c r="AC37" s="658">
        <v>1138</v>
      </c>
      <c r="AD37" s="659">
        <v>1026</v>
      </c>
      <c r="AE37" s="660">
        <v>762</v>
      </c>
      <c r="AF37" s="661">
        <v>651</v>
      </c>
      <c r="AG37" s="662">
        <v>554</v>
      </c>
      <c r="AH37" s="15">
        <f>AC34*Assumption!$G$5+'Agency North'!AD34*Assumption!$F$5+'Agency North'!AE34*Assumption!$E$5</f>
        <v>1437.6</v>
      </c>
      <c r="AI37" s="15">
        <f>AD34*Assumption!$G$5+'Agency North'!AE34*Assumption!$F$5+'Agency North'!AF34*Assumption!$E$5</f>
        <v>1850.5</v>
      </c>
      <c r="AJ37" s="15">
        <f>AE34*Assumption!$G$5+'Agency North'!AF34*Assumption!$F$5+'Agency North'!AG34*Assumption!$E$5</f>
        <v>1930.6</v>
      </c>
      <c r="AK37" s="15">
        <f>AF34*Assumption!$G$5+'Agency North'!AG34*Assumption!$F$5+'Agency North'!AH34*Assumption!$E$5</f>
        <v>1388.6999999999998</v>
      </c>
      <c r="AL37" s="96">
        <f>AG34*Assumption!$G$5+'Agency North'!AH34*Assumption!$F$5+'Agency North'!AI34*Assumption!$E$5</f>
        <v>592.42313999999999</v>
      </c>
      <c r="AM37" s="15">
        <f>AH34*Assumption!$G$5+'Agency North'!AI34*Assumption!$F$5+'Agency North'!AJ34*Assumption!$E$5</f>
        <v>227.05629749999997</v>
      </c>
      <c r="AN37" s="15">
        <f>AI34*Assumption!$G$5+'Agency North'!AJ34*Assumption!$F$5+'Agency North'!AK34*Assumption!$E$5</f>
        <v>374.54915649999998</v>
      </c>
      <c r="AO37" s="15">
        <f>AJ34*Assumption!$G$5+'Agency North'!AK34*Assumption!$F$5+'Agency North'!AL34*Assumption!$E$5</f>
        <v>526.03983526339994</v>
      </c>
      <c r="AP37" s="15">
        <f>AK34*Assumption!$G$5+'Agency North'!AL34*Assumption!$F$5+'Agency North'!AM34*Assumption!$E$5</f>
        <v>440.8487593187524</v>
      </c>
      <c r="AQ37" s="15">
        <f>AL34*Assumption!$G$5+'Agency North'!AM34*Assumption!$F$5+'Agency North'!AN34*Assumption!$E$5</f>
        <v>340.2578995828523</v>
      </c>
      <c r="AR37" s="15">
        <f>AM34*Assumption!$G$5+'Agency North'!AN34*Assumption!$F$5+'Agency North'!AO34*Assumption!$E$5</f>
        <v>437.19290532047518</v>
      </c>
      <c r="AS37" s="15">
        <f>AN34*Assumption!$G$5+'Agency North'!AO34*Assumption!$F$5+'Agency North'!AP34*Assumption!$E$5</f>
        <v>605.26479567152933</v>
      </c>
      <c r="AT37" s="15">
        <f>AO34*Assumption!$G$5+'Agency North'!AP34*Assumption!$F$5+'Agency North'!AQ34*Assumption!$E$5</f>
        <v>810.8178020979301</v>
      </c>
      <c r="AU37" s="15">
        <f>AP34*Assumption!$G$5+'Agency North'!AQ34*Assumption!$F$5+'Agency North'!AR34*Assumption!$E$5</f>
        <v>876.04671017545002</v>
      </c>
      <c r="AV37" s="15">
        <f>AQ34*Assumption!$G$5+'Agency North'!AR34*Assumption!$F$5+'Agency North'!AS34*Assumption!$E$5</f>
        <v>899.01265561513208</v>
      </c>
      <c r="AW37" s="15">
        <f>AR34*Assumption!$G$5+'Agency North'!AS34*Assumption!$F$5+'Agency North'!AT34*Assumption!$E$5</f>
        <v>952.47339719262595</v>
      </c>
      <c r="AX37" s="96">
        <f>AS34*Assumption!$G$5+'Agency North'!AT34*Assumption!$F$5+'Agency North'!AU34*Assumption!$E$5</f>
        <v>1009.6123667413037</v>
      </c>
      <c r="AY37" s="15">
        <f>AT34*Assumption!$G$5+'Agency North'!AU34*Assumption!$F$5+'Agency North'!AV34*Assumption!$E$5</f>
        <v>1027.5879307360901</v>
      </c>
      <c r="AZ37" s="15">
        <f>AU34*Assumption!$G$5+'Agency North'!AV34*Assumption!$F$5+'Agency North'!AW34*Assumption!$E$5</f>
        <v>1075.7919647304338</v>
      </c>
      <c r="BA37" s="15">
        <f>AV34*Assumption!$G$5+'Agency North'!AW34*Assumption!$F$5+'Agency North'!AX34*Assumption!$E$5</f>
        <v>1128.4238561140758</v>
      </c>
      <c r="BB37" s="15">
        <f>AW34*Assumption!$G$5+'Agency North'!AX34*Assumption!$F$5+'Agency North'!AY34*Assumption!$E$5</f>
        <v>891.78191439758371</v>
      </c>
      <c r="BC37" s="15">
        <f>AX34*Assumption!$G$5+'Agency North'!AY34*Assumption!$F$5+'Agency North'!AZ34*Assumption!$E$5</f>
        <v>634.11676772668307</v>
      </c>
      <c r="BD37" s="15">
        <f>AY34*Assumption!$G$5+'Agency North'!AZ34*Assumption!$F$5+'Agency North'!BA34*Assumption!$E$5</f>
        <v>766.76810757624787</v>
      </c>
      <c r="BE37" s="15">
        <f>AZ34*Assumption!$G$5+'Agency North'!BA34*Assumption!$F$5+'Agency North'!BB34*Assumption!$E$5</f>
        <v>1075.4205484365407</v>
      </c>
      <c r="BF37" s="15">
        <f>BA34*Assumption!$G$5+'Agency North'!BB34*Assumption!$F$5+'Agency North'!BC34*Assumption!$E$5</f>
        <v>1358.1607175315162</v>
      </c>
      <c r="BG37" s="15">
        <f>BB34*Assumption!$G$5+'Agency North'!BC34*Assumption!$F$5+'Agency North'!BD34*Assumption!$E$5</f>
        <v>1385.0856571504685</v>
      </c>
      <c r="BH37" s="15">
        <f>BC34*Assumption!$G$5+'Agency North'!BD34*Assumption!$F$5+'Agency North'!BE34*Assumption!$E$5</f>
        <v>1409.0992397631867</v>
      </c>
      <c r="BI37" s="15">
        <f>BD34*Assumption!$G$5+'Agency North'!BE34*Assumption!$F$5+'Agency North'!BF34*Assumption!$E$5</f>
        <v>1440.9727078560609</v>
      </c>
      <c r="BJ37" s="96">
        <f>BE34*Assumption!$G$5+'Agency North'!BF34*Assumption!$F$5+'Agency North'!BG34*Assumption!$E$5</f>
        <v>1480.6621557618928</v>
      </c>
      <c r="BK37" s="15">
        <f>BF34*Assumption!$G$5+'Agency North'!BG34*Assumption!$F$5+'Agency North'!BH34*Assumption!$E$5</f>
        <v>1512.6160754459122</v>
      </c>
      <c r="BL37" s="15">
        <f>BG34*Assumption!$G$5+'Agency North'!BH34*Assumption!$F$5+'Agency North'!BI34*Assumption!$E$5</f>
        <v>1551.9276546711412</v>
      </c>
      <c r="BM37" s="15">
        <f>BH34*Assumption!$G$5+'Agency North'!BI34*Assumption!$F$5+'Agency North'!BJ34*Assumption!$E$5</f>
        <v>1598.1680462225336</v>
      </c>
      <c r="BN37" s="15">
        <f>BI34*Assumption!$G$5+'Agency North'!BJ34*Assumption!$F$5+'Agency North'!BK34*Assumption!$E$5</f>
        <v>1199.727912693076</v>
      </c>
      <c r="BO37" s="15">
        <f>BJ34*Assumption!$G$5+'Agency North'!BK34*Assumption!$F$5+'Agency North'!BL34*Assumption!$E$5</f>
        <v>839.57304164653476</v>
      </c>
      <c r="BP37" s="15">
        <f>BK34*Assumption!$G$5+'Agency North'!BL34*Assumption!$F$5+'Agency North'!BM34*Assumption!$E$5</f>
        <v>966.83670442244727</v>
      </c>
      <c r="BQ37" s="15">
        <f>BL34*Assumption!$G$5+'Agency North'!BM34*Assumption!$F$5+'Agency North'!BN34*Assumption!$E$5</f>
        <v>1342.164168622307</v>
      </c>
      <c r="BR37" s="15">
        <f>BM34*Assumption!$G$5+'Agency North'!BN34*Assumption!$F$5+'Agency North'!BO34*Assumption!$E$5</f>
        <v>1680.5509201568257</v>
      </c>
      <c r="BS37" s="15">
        <f>BN34*Assumption!$G$5+'Agency North'!BO34*Assumption!$F$5+'Agency North'!BP34*Assumption!$E$5</f>
        <v>1701.8905877032748</v>
      </c>
      <c r="BT37" s="15">
        <f>BO34*Assumption!$G$5+'Agency North'!BP34*Assumption!$F$5+'Agency North'!BQ34*Assumption!$E$5</f>
        <v>1709.6219535186642</v>
      </c>
      <c r="BU37" s="15">
        <f>BP34*Assumption!$G$5+'Agency North'!BQ34*Assumption!$F$5+'Agency North'!BR34*Assumption!$E$5</f>
        <v>1727.0969183140357</v>
      </c>
      <c r="BV37" s="96">
        <f>BQ34*Assumption!$G$5+'Agency North'!BR34*Assumption!$F$5+'Agency North'!BS34*Assumption!$E$5</f>
        <v>1754.5759258979738</v>
      </c>
      <c r="BW37" s="15">
        <f>BR34*Assumption!$G$5+'Agency North'!BS34*Assumption!$F$5+'Agency North'!BT34*Assumption!$E$5</f>
        <v>1769.8085229277281</v>
      </c>
      <c r="BX37" s="15">
        <f>BS34*Assumption!$G$5+'Agency North'!BT34*Assumption!$F$5+'Agency North'!BU34*Assumption!$E$5</f>
        <v>1794.2063202425375</v>
      </c>
      <c r="BY37" s="15">
        <f>BT34*Assumption!$G$5+'Agency North'!BU34*Assumption!$F$5+'Agency North'!BV34*Assumption!$E$5</f>
        <v>1827.1591556442975</v>
      </c>
      <c r="BZ37" s="15">
        <f>BU34*Assumption!$G$5+'Agency North'!BV34*Assumption!$F$5+'Agency North'!BW34*Assumption!$E$5</f>
        <v>1373.1662755620491</v>
      </c>
      <c r="CA37" s="15">
        <f>BV34*Assumption!$G$5+'Agency North'!BW34*Assumption!$F$5+'Agency North'!BX34*Assumption!$E$5</f>
        <v>966.0253570267655</v>
      </c>
      <c r="CB37" s="15">
        <f>BW34*Assumption!$G$5+'Agency North'!BX34*Assumption!$F$5+'Agency North'!BY34*Assumption!$E$5</f>
        <v>1133.3868029165508</v>
      </c>
      <c r="CC37" s="15">
        <f>BX34*Assumption!$G$5+'Agency North'!BY34*Assumption!$F$5+'Agency North'!BZ34*Assumption!$E$5</f>
        <v>1585.4000754521549</v>
      </c>
      <c r="CD37" s="15">
        <f>BY34*Assumption!$G$5+'Agency North'!BZ34*Assumption!$F$5+'Agency North'!CA34*Assumption!$E$5</f>
        <v>1991.9384998260157</v>
      </c>
      <c r="CE37" s="15">
        <f>BZ34*Assumption!$G$5+'Agency North'!CA34*Assumption!$F$5+'Agency North'!CB34*Assumption!$E$5</f>
        <v>2023.5410868505696</v>
      </c>
      <c r="CF37" s="15">
        <f>CA34*Assumption!$G$5+'Agency North'!CB34*Assumption!$F$5+'Agency North'!CC34*Assumption!$E$5</f>
        <v>2040.4309844425491</v>
      </c>
      <c r="CG37" s="15">
        <f>CB34*Assumption!$G$5+'Agency North'!CC34*Assumption!$F$5+'Agency North'!CD34*Assumption!$E$5</f>
        <v>2067.276007096214</v>
      </c>
      <c r="CH37" s="96">
        <f>CC34*Assumption!$G$5+'Agency North'!CD34*Assumption!$F$5+'Agency North'!CE34*Assumption!$E$5</f>
        <v>2104.553819768777</v>
      </c>
      <c r="CI37" s="15">
        <f>CD34*Assumption!$G$5+'Agency North'!CE34*Assumption!$F$5+'Agency North'!CF34*Assumption!$E$5</f>
        <v>2131.3683894695228</v>
      </c>
      <c r="CJ37" s="15">
        <f>CE34*Assumption!$G$5+'Agency North'!CF34*Assumption!$F$5+'Agency North'!CG34*Assumption!$E$5</f>
        <v>2167.4941279637551</v>
      </c>
      <c r="CK37" s="15">
        <f>CF34*Assumption!$G$5+'Agency North'!CG34*Assumption!$F$5+'Agency North'!CH34*Assumption!$E$5</f>
        <v>2212.2066587888216</v>
      </c>
      <c r="CL37" s="15">
        <f>CG34*Assumption!$G$5+'Agency North'!CH34*Assumption!$F$5+'Agency North'!CI34*Assumption!$E$5</f>
        <v>1658.6874951784575</v>
      </c>
      <c r="CM37" s="15">
        <f>CH34*Assumption!$G$5+'Agency North'!CI34*Assumption!$F$5+'Agency North'!CJ34*Assumption!$E$5</f>
        <v>1163.1284697897249</v>
      </c>
      <c r="CN37" s="15">
        <f>CI34*Assumption!$G$5+'Agency North'!CJ34*Assumption!$F$5+'Agency North'!CK34*Assumption!$E$5</f>
        <v>1359.9864987045648</v>
      </c>
      <c r="CO37" s="15">
        <f>CJ34*Assumption!$G$5+'Agency North'!CK34*Assumption!$F$5+'Agency North'!CL34*Assumption!$E$5</f>
        <v>1901.1060619181453</v>
      </c>
      <c r="CP37" s="15">
        <f>CK34*Assumption!$G$5+'Agency North'!CL34*Assumption!$F$5+'Agency North'!CM34*Assumption!$E$5</f>
        <v>2386.7256973334688</v>
      </c>
      <c r="CQ37" s="15">
        <f>CL34*Assumption!$G$5+'Agency North'!CM34*Assumption!$F$5+'Agency North'!CN34*Assumption!$E$5</f>
        <v>2420.8027024039648</v>
      </c>
      <c r="CR37" s="15">
        <f>CM34*Assumption!$G$5+'Agency North'!CN34*Assumption!$F$5+'Agency North'!CO34*Assumption!$E$5</f>
        <v>2437.834954370458</v>
      </c>
      <c r="CS37" s="15">
        <f>CN34*Assumption!$G$5+'Agency North'!CO34*Assumption!$F$5+'Agency North'!CP34*Assumption!$E$5</f>
        <v>2466.9302623082485</v>
      </c>
      <c r="CT37" s="96">
        <f>CO34*Assumption!$G$5+'Agency North'!CP34*Assumption!$F$5+'Agency North'!CQ34*Assumption!$E$5</f>
        <v>2508.5850893523057</v>
      </c>
    </row>
    <row r="38" spans="1:98" x14ac:dyDescent="0.25">
      <c r="A38" s="4" t="s">
        <v>185</v>
      </c>
      <c r="B38" t="s">
        <v>1</v>
      </c>
      <c r="C38" s="8">
        <v>169</v>
      </c>
      <c r="D38">
        <v>184</v>
      </c>
      <c r="E38">
        <v>225</v>
      </c>
      <c r="F38">
        <v>255</v>
      </c>
      <c r="G38">
        <v>228</v>
      </c>
      <c r="H38">
        <v>252</v>
      </c>
      <c r="I38">
        <v>216</v>
      </c>
      <c r="J38">
        <v>248</v>
      </c>
      <c r="K38">
        <v>242</v>
      </c>
      <c r="L38">
        <v>265</v>
      </c>
      <c r="M38">
        <v>300</v>
      </c>
      <c r="N38" s="36">
        <v>304</v>
      </c>
      <c r="O38" s="663">
        <v>365</v>
      </c>
      <c r="P38" s="664">
        <v>394</v>
      </c>
      <c r="Q38" s="665">
        <v>440</v>
      </c>
      <c r="R38" s="666">
        <v>565</v>
      </c>
      <c r="S38" s="667">
        <v>563</v>
      </c>
      <c r="T38" s="668">
        <v>693</v>
      </c>
      <c r="U38" s="669">
        <v>701</v>
      </c>
      <c r="V38" s="670">
        <v>622</v>
      </c>
      <c r="W38" s="671">
        <v>550</v>
      </c>
      <c r="X38" s="672">
        <v>530</v>
      </c>
      <c r="Y38" s="673">
        <v>583</v>
      </c>
      <c r="Z38" s="674">
        <v>672</v>
      </c>
      <c r="AA38" s="675">
        <v>1048</v>
      </c>
      <c r="AB38" s="676">
        <v>609</v>
      </c>
      <c r="AC38" s="677">
        <v>734</v>
      </c>
      <c r="AD38" s="678">
        <v>794</v>
      </c>
      <c r="AE38" s="679">
        <v>949</v>
      </c>
      <c r="AF38" s="680">
        <v>1014</v>
      </c>
      <c r="AG38" s="681">
        <v>1001</v>
      </c>
      <c r="AH38" s="15">
        <f>W34*Assumption!$M$5+'Agency North'!X34*Assumption!$L$5+'Agency North'!Y34*Assumption!$K$5+'Agency North'!Z34*Assumption!$J$5+'Agency North'!AA34*Assumption!$I$5+'Agency North'!AB34*Assumption!$H$5</f>
        <v>1991.9499999999998</v>
      </c>
      <c r="AI38" s="15">
        <f>X34*Assumption!$M$5+'Agency North'!Y34*Assumption!$L$5+'Agency North'!Z34*Assumption!$K$5+'Agency North'!AA34*Assumption!$J$5+'Agency North'!AB34*Assumption!$I$5+'Agency North'!AC34*Assumption!$H$5</f>
        <v>1985.2</v>
      </c>
      <c r="AJ38" s="15">
        <f>Y34*Assumption!$M$5+'Agency North'!Z34*Assumption!$L$5+'Agency North'!AA34*Assumption!$K$5+'Agency North'!AB34*Assumption!$J$5+'Agency North'!AC34*Assumption!$I$5+'Agency North'!AD34*Assumption!$H$5</f>
        <v>1883.8</v>
      </c>
      <c r="AK38" s="15">
        <f>Z34*Assumption!$M$5+'Agency North'!AA34*Assumption!$L$5+'Agency North'!AB34*Assumption!$K$5+'Agency North'!AC34*Assumption!$J$5+'Agency North'!AD34*Assumption!$I$5+'Agency North'!AE34*Assumption!$H$5</f>
        <v>1745.8000000000002</v>
      </c>
      <c r="AL38" s="96">
        <f>AA34*Assumption!$M$5+'Agency North'!AB34*Assumption!$L$5+'Agency North'!AC34*Assumption!$K$5+'Agency North'!AD34*Assumption!$J$5+'Agency North'!AE34*Assumption!$I$5+'Agency North'!AF34*Assumption!$H$5</f>
        <v>1978.6999999999998</v>
      </c>
      <c r="AM38" s="15">
        <f>AB34*Assumption!$M$5+'Agency North'!AC34*Assumption!$L$5+'Agency North'!AD34*Assumption!$K$5+'Agency North'!AE34*Assumption!$J$5+'Agency North'!AF34*Assumption!$I$5+'Agency North'!AG34*Assumption!$H$5</f>
        <v>2132.9500000000003</v>
      </c>
      <c r="AN38" s="15">
        <f>AC34*Assumption!$M$5+'Agency North'!AD34*Assumption!$L$5+'Agency North'!AE34*Assumption!$K$5+'Agency North'!AF34*Assumption!$J$5+'Agency North'!AG34*Assumption!$I$5+'Agency North'!AH34*Assumption!$H$5</f>
        <v>1738.1999999999998</v>
      </c>
      <c r="AO38" s="15">
        <f>AD34*Assumption!$M$5+'Agency North'!AE34*Assumption!$L$5+'Agency North'!AF34*Assumption!$K$5+'Agency North'!AG34*Assumption!$J$5+'Agency North'!AH34*Assumption!$I$5+'Agency North'!AI34*Assumption!$H$5</f>
        <v>1364.04090875</v>
      </c>
      <c r="AP38" s="15">
        <f>AE34*Assumption!$M$5+'Agency North'!AF34*Assumption!$L$5+'Agency North'!AG34*Assumption!$K$5+'Agency North'!AH34*Assumption!$J$5+'Agency North'!AI34*Assumption!$I$5+'Agency North'!AJ34*Assumption!$H$5</f>
        <v>1124.3173718749999</v>
      </c>
      <c r="AQ38" s="15">
        <f>AF34*Assumption!$M$5+'Agency North'!AG34*Assumption!$L$5+'Agency North'!AH34*Assumption!$K$5+'Agency North'!AI34*Assumption!$J$5+'Agency North'!AJ34*Assumption!$I$5+'Agency North'!AK34*Assumption!$H$5</f>
        <v>958.76736532812492</v>
      </c>
      <c r="AR38" s="15">
        <f>AG34*Assumption!$M$5+'Agency North'!AH34*Assumption!$L$5+'Agency North'!AI34*Assumption!$K$5+'Agency North'!AJ34*Assumption!$J$5+'Agency North'!AK34*Assumption!$I$5+'Agency North'!AL34*Assumption!$H$5</f>
        <v>669.04812333147811</v>
      </c>
      <c r="AS38" s="15">
        <f>AH34*Assumption!$M$5+'Agency North'!AI34*Assumption!$L$5+'Agency North'!AJ34*Assumption!$K$5+'Agency North'!AK34*Assumption!$J$5+'Agency North'!AL34*Assumption!$I$5+'Agency North'!AM34*Assumption!$H$5</f>
        <v>431.52546019138015</v>
      </c>
      <c r="AT38" s="15">
        <f>AI34*Assumption!$M$5+'Agency North'!AJ34*Assumption!$L$5+'Agency North'!AK34*Assumption!$K$5+'Agency North'!AL34*Assumption!$J$5+'Agency North'!AM34*Assumption!$I$5+'Agency North'!AN34*Assumption!$H$5</f>
        <v>434.75470361327751</v>
      </c>
      <c r="AU38" s="15">
        <f>AJ34*Assumption!$M$5+'Agency North'!AK34*Assumption!$L$5+'Agency North'!AL34*Assumption!$K$5+'Agency North'!AM34*Assumption!$J$5+'Agency North'!AN34*Assumption!$I$5+'Agency North'!AO34*Assumption!$H$5</f>
        <v>569.18556112170472</v>
      </c>
      <c r="AV38" s="15">
        <f>AK34*Assumption!$M$5+'Agency North'!AL34*Assumption!$L$5+'Agency North'!AM34*Assumption!$K$5+'Agency North'!AN34*Assumption!$J$5+'Agency North'!AO34*Assumption!$I$5+'Agency North'!AP34*Assumption!$H$5</f>
        <v>647.67952894799191</v>
      </c>
      <c r="AW38" s="15">
        <f>AL34*Assumption!$M$5+'Agency North'!AM34*Assumption!$L$5+'Agency North'!AN34*Assumption!$K$5+'Agency North'!AO34*Assumption!$J$5+'Agency North'!AP34*Assumption!$I$5+'Agency North'!AQ34*Assumption!$H$5</f>
        <v>748.30520702618412</v>
      </c>
      <c r="AX38" s="96">
        <f>AM34*Assumption!$M$5+'Agency North'!AN34*Assumption!$L$5+'Agency North'!AO34*Assumption!$K$5+'Agency North'!AP34*Assumption!$J$5+'Agency North'!AQ34*Assumption!$I$5+'Agency North'!AR34*Assumption!$H$5</f>
        <v>841.75555273542614</v>
      </c>
      <c r="AY38" s="15">
        <f>AN34*Assumption!$M$5+'Agency North'!AO34*Assumption!$L$5+'Agency North'!AP34*Assumption!$K$5+'Agency North'!AQ34*Assumption!$J$5+'Agency North'!AR34*Assumption!$I$5+'Agency North'!AS34*Assumption!$H$5</f>
        <v>945.42140061905161</v>
      </c>
      <c r="AZ38" s="15">
        <f>AO34*Assumption!$M$5+'Agency North'!AP34*Assumption!$L$5+'Agency North'!AQ34*Assumption!$K$5+'Agency North'!AR34*Assumption!$J$5+'Agency North'!AS34*Assumption!$I$5+'Agency North'!AT34*Assumption!$H$5</f>
        <v>1085.0838433602762</v>
      </c>
      <c r="BA38" s="15">
        <f>AP34*Assumption!$M$5+'Agency North'!AQ34*Assumption!$L$5+'Agency North'!AR34*Assumption!$K$5+'Agency North'!AS34*Assumption!$J$5+'Agency North'!AT34*Assumption!$I$5+'Agency North'!AU34*Assumption!$H$5</f>
        <v>1156.315022641412</v>
      </c>
      <c r="BB38" s="15">
        <f>AQ34*Assumption!$M$5+'Agency North'!AR34*Assumption!$L$5+'Agency North'!AS34*Assumption!$K$5+'Agency North'!AT34*Assumption!$J$5+'Agency North'!AU34*Assumption!$I$5+'Agency North'!AV34*Assumption!$H$5</f>
        <v>1184.4856294798356</v>
      </c>
      <c r="BC38" s="15">
        <f>AR34*Assumption!$M$5+'Agency North'!AS34*Assumption!$L$5+'Agency North'!AT34*Assumption!$K$5+'Agency North'!AU34*Assumption!$J$5+'Agency North'!AV34*Assumption!$I$5+'Agency North'!AW34*Assumption!$H$5</f>
        <v>1244.1674477220249</v>
      </c>
      <c r="BD38" s="15">
        <f>AS34*Assumption!$M$5+'Agency North'!AT34*Assumption!$L$5+'Agency North'!AU34*Assumption!$K$5+'Agency North'!AV34*Assumption!$J$5+'Agency North'!AW34*Assumption!$I$5+'Agency North'!AX34*Assumption!$H$5</f>
        <v>1307.8118917054508</v>
      </c>
      <c r="BE38" s="15">
        <f>AT34*Assumption!$M$5+'Agency North'!AU34*Assumption!$L$5+'Agency North'!AV34*Assumption!$K$5+'Agency North'!AW34*Assumption!$J$5+'Agency North'!AX34*Assumption!$I$5+'Agency North'!AY34*Assumption!$H$5</f>
        <v>1158.7138651113171</v>
      </c>
      <c r="BF38" s="15">
        <f>AU34*Assumption!$M$5+'Agency North'!AV34*Assumption!$L$5+'Agency North'!AW34*Assumption!$K$5+'Agency North'!AX34*Assumption!$J$5+'Agency North'!AY34*Assumption!$I$5+'Agency North'!AZ34*Assumption!$H$5</f>
        <v>999.39418221350661</v>
      </c>
      <c r="BG38" s="15">
        <f>AV34*Assumption!$M$5+'Agency North'!AW34*Assumption!$L$5+'Agency North'!AX34*Assumption!$K$5+'Agency North'!AY34*Assumption!$J$5+'Agency North'!AZ34*Assumption!$I$5+'Agency North'!BA34*Assumption!$H$5</f>
        <v>1101.8144590188185</v>
      </c>
      <c r="BH38" s="15">
        <f>AW34*Assumption!$M$5+'Agency North'!AX34*Assumption!$L$5+'Agency North'!AY34*Assumption!$K$5+'Agency North'!AZ34*Assumption!$J$5+'Agency North'!BA34*Assumption!$I$5+'Agency North'!BB34*Assumption!$H$5</f>
        <v>1204.6374688525525</v>
      </c>
      <c r="BI38" s="15">
        <f>AX34*Assumption!$M$5+'Agency North'!AY34*Assumption!$L$5+'Agency North'!AZ34*Assumption!$K$5+'Agency North'!BA34*Assumption!$J$5+'Agency North'!BB34*Assumption!$I$5+'Agency North'!BC34*Assumption!$H$5</f>
        <v>1287.1336845323603</v>
      </c>
      <c r="BJ38" s="96">
        <f>AY34*Assumption!$M$5+'Agency North'!AZ34*Assumption!$L$5+'Agency North'!BA34*Assumption!$K$5+'Agency North'!BB34*Assumption!$J$5+'Agency North'!BC34*Assumption!$I$5+'Agency North'!BD34*Assumption!$H$5</f>
        <v>1371.5291782061108</v>
      </c>
      <c r="BK38" s="15">
        <f>AZ34*Assumption!$M$5+'Agency North'!BA34*Assumption!$L$5+'Agency North'!BB34*Assumption!$K$5+'Agency North'!BC34*Assumption!$J$5+'Agency North'!BD34*Assumption!$I$5+'Agency North'!BE34*Assumption!$H$5</f>
        <v>1543.9264815184792</v>
      </c>
      <c r="BL38" s="15">
        <f>BA34*Assumption!$M$5+'Agency North'!BB34*Assumption!$L$5+'Agency North'!BC34*Assumption!$K$5+'Agency North'!BD34*Assumption!$J$5+'Agency North'!BE34*Assumption!$I$5+'Agency North'!BF34*Assumption!$H$5</f>
        <v>1707.9987777147571</v>
      </c>
      <c r="BM38" s="15">
        <f>BB34*Assumption!$M$5+'Agency North'!BC34*Assumption!$L$5+'Agency North'!BD34*Assumption!$K$5+'Agency North'!BE34*Assumption!$J$5+'Agency North'!BF34*Assumption!$I$5+'Agency North'!BG34*Assumption!$H$5</f>
        <v>1748.7585533828351</v>
      </c>
      <c r="BN38" s="15">
        <f>BC34*Assumption!$M$5+'Agency North'!BD34*Assumption!$L$5+'Agency North'!BE34*Assumption!$K$5+'Agency North'!BF34*Assumption!$J$5+'Agency North'!BG34*Assumption!$I$5+'Agency North'!BH34*Assumption!$H$5</f>
        <v>1784.5565938524751</v>
      </c>
      <c r="BO38" s="15">
        <f>BD34*Assumption!$M$5+'Agency North'!BE34*Assumption!$L$5+'Agency North'!BF34*Assumption!$K$5+'Agency North'!BG34*Assumption!$J$5+'Agency North'!BH34*Assumption!$I$5+'Agency North'!BI34*Assumption!$H$5</f>
        <v>1828.5262304539776</v>
      </c>
      <c r="BP38" s="15">
        <f>BE34*Assumption!$M$5+'Agency North'!BF34*Assumption!$L$5+'Agency North'!BG34*Assumption!$K$5+'Agency North'!BH34*Assumption!$J$5+'Agency North'!BI34*Assumption!$I$5+'Agency North'!BJ34*Assumption!$H$5</f>
        <v>1880.3328138283621</v>
      </c>
      <c r="BQ38" s="15">
        <f>BF34*Assumption!$M$5+'Agency North'!BG34*Assumption!$L$5+'Agency North'!BH34*Assumption!$K$5+'Agency North'!BI34*Assumption!$J$5+'Agency North'!BJ34*Assumption!$I$5+'Agency North'!BK34*Assumption!$H$5</f>
        <v>1624.403885992597</v>
      </c>
      <c r="BR38" s="15">
        <f>BG34*Assumption!$M$5+'Agency North'!BH34*Assumption!$L$5+'Agency North'!BI34*Assumption!$K$5+'Agency North'!BJ34*Assumption!$J$5+'Agency North'!BK34*Assumption!$I$5+'Agency North'!BL34*Assumption!$H$5</f>
        <v>1387.3845957044132</v>
      </c>
      <c r="BS38" s="15">
        <f>BH34*Assumption!$M$5+'Agency North'!BI34*Assumption!$L$5+'Agency North'!BJ34*Assumption!$K$5+'Agency North'!BK34*Assumption!$J$5+'Agency North'!BL34*Assumption!$I$5+'Agency North'!BM34*Assumption!$H$5</f>
        <v>1477.2993007956707</v>
      </c>
      <c r="BT38" s="15">
        <f>BI34*Assumption!$M$5+'Agency North'!BJ34*Assumption!$L$5+'Agency North'!BK34*Assumption!$K$5+'Agency North'!BL34*Assumption!$J$5+'Agency North'!BM34*Assumption!$I$5+'Agency North'!BN34*Assumption!$H$5</f>
        <v>1547.1306542140942</v>
      </c>
      <c r="BU38" s="15">
        <f>BJ34*Assumption!$M$5+'Agency North'!BK34*Assumption!$L$5+'Agency North'!BL34*Assumption!$K$5+'Agency North'!BM34*Assumption!$J$5+'Agency North'!BN34*Assumption!$I$5+'Agency North'!BO34*Assumption!$H$5</f>
        <v>1620.3437111602393</v>
      </c>
      <c r="BV38" s="96">
        <f>BK34*Assumption!$M$5+'Agency North'!BL34*Assumption!$L$5+'Agency North'!BM34*Assumption!$K$5+'Agency North'!BN34*Assumption!$J$5+'Agency North'!BO34*Assumption!$I$5+'Agency North'!BP34*Assumption!$H$5</f>
        <v>1697.8422362597717</v>
      </c>
      <c r="BW38" s="15">
        <f>BL34*Assumption!$M$5+'Agency North'!BM34*Assumption!$L$5+'Agency North'!BN34*Assumption!$K$5+'Agency North'!BO34*Assumption!$J$5+'Agency North'!BP34*Assumption!$I$5+'Agency North'!BQ34*Assumption!$H$5</f>
        <v>1892.3998959627884</v>
      </c>
      <c r="BX38" s="15">
        <f>BM34*Assumption!$M$5+'Agency North'!BN34*Assumption!$L$5+'Agency North'!BO34*Assumption!$K$5+'Agency North'!BP34*Assumption!$J$5+'Agency North'!BQ34*Assumption!$I$5+'Agency North'!BR34*Assumption!$H$5</f>
        <v>2074.0107697199783</v>
      </c>
      <c r="BY38" s="15">
        <f>BN34*Assumption!$M$5+'Agency North'!BO34*Assumption!$L$5+'Agency North'!BP34*Assumption!$K$5+'Agency North'!BQ34*Assumption!$J$5+'Agency North'!BR34*Assumption!$I$5+'Agency North'!BS34*Assumption!$H$5</f>
        <v>2102.8074110319194</v>
      </c>
      <c r="BZ38" s="15">
        <f>BO34*Assumption!$M$5+'Agency North'!BP34*Assumption!$L$5+'Agency North'!BQ34*Assumption!$K$5+'Agency North'!BR34*Assumption!$J$5+'Agency North'!BS34*Assumption!$I$5+'Agency North'!BT34*Assumption!$H$5</f>
        <v>2118.9754717461028</v>
      </c>
      <c r="CA38" s="15">
        <f>BP34*Assumption!$M$5+'Agency North'!BQ34*Assumption!$L$5+'Agency North'!BR34*Assumption!$K$5+'Agency North'!BS34*Assumption!$J$5+'Agency North'!BT34*Assumption!$I$5+'Agency North'!BU34*Assumption!$H$5</f>
        <v>2145.1040684725667</v>
      </c>
      <c r="CB38" s="15">
        <f>BQ34*Assumption!$M$5+'Agency North'!BR34*Assumption!$L$5+'Agency North'!BS34*Assumption!$K$5+'Agency North'!BT34*Assumption!$J$5+'Agency North'!BU34*Assumption!$I$5+'Agency North'!BV34*Assumption!$H$5</f>
        <v>2180.8715973616909</v>
      </c>
      <c r="CC38" s="15">
        <f>BR34*Assumption!$M$5+'Agency North'!BS34*Assumption!$L$5+'Agency North'!BT34*Assumption!$K$5+'Agency North'!BU34*Assumption!$J$5+'Agency North'!BV34*Assumption!$I$5+'Agency North'!BW34*Assumption!$H$5</f>
        <v>1878.3692162291084</v>
      </c>
      <c r="CD38" s="15">
        <f>BS34*Assumption!$M$5+'Agency North'!BT34*Assumption!$L$5+'Agency North'!BU34*Assumption!$K$5+'Agency North'!BV34*Assumption!$J$5+'Agency North'!BW34*Assumption!$I$5+'Agency North'!BX34*Assumption!$H$5</f>
        <v>1600.2819791242512</v>
      </c>
      <c r="CE38" s="15">
        <f>BT34*Assumption!$M$5+'Agency North'!BU34*Assumption!$L$5+'Agency North'!BV34*Assumption!$K$5+'Agency North'!BW34*Assumption!$J$5+'Agency North'!BX34*Assumption!$I$5+'Agency North'!BY34*Assumption!$H$5</f>
        <v>1708.5747002711159</v>
      </c>
      <c r="CF38" s="15">
        <f>BU34*Assumption!$M$5+'Agency North'!BV34*Assumption!$L$5+'Agency North'!BW34*Assumption!$K$5+'Agency North'!BX34*Assumption!$J$5+'Agency North'!BY34*Assumption!$I$5+'Agency North'!BZ34*Assumption!$H$5</f>
        <v>1805.2968584096982</v>
      </c>
      <c r="CG38" s="15">
        <f>BV34*Assumption!$M$5+'Agency North'!BW34*Assumption!$L$5+'Agency North'!BX34*Assumption!$K$5+'Agency North'!BY34*Assumption!$J$5+'Agency North'!BZ34*Assumption!$I$5+'Agency North'!CA34*Assumption!$H$5</f>
        <v>1905.7546735551107</v>
      </c>
      <c r="CH38" s="96">
        <f>BW34*Assumption!$M$5+'Agency North'!BX34*Assumption!$L$5+'Agency North'!BY34*Assumption!$K$5+'Agency North'!BZ34*Assumption!$J$5+'Agency North'!CA34*Assumption!$I$5+'Agency North'!CB34*Assumption!$H$5</f>
        <v>2010.6924673681222</v>
      </c>
      <c r="CI38" s="15">
        <f>BX34*Assumption!$M$5+'Agency North'!BY34*Assumption!$L$5+'Agency North'!BZ34*Assumption!$K$5+'Agency North'!CA34*Assumption!$J$5+'Agency North'!CB34*Assumption!$I$5+'Agency North'!CC34*Assumption!$H$5</f>
        <v>2250.1192460116581</v>
      </c>
      <c r="CJ38" s="15">
        <f>BY34*Assumption!$M$5+'Agency North'!BZ34*Assumption!$L$5+'Agency North'!CA34*Assumption!$K$5+'Agency North'!CB34*Assumption!$J$5+'Agency North'!CC34*Assumption!$I$5+'Agency North'!CD34*Assumption!$H$5</f>
        <v>2472.4916247394253</v>
      </c>
      <c r="CK38" s="15">
        <f>BZ34*Assumption!$M$5+'Agency North'!CA34*Assumption!$L$5+'Agency North'!CB34*Assumption!$K$5+'Agency North'!CC34*Assumption!$J$5+'Agency North'!CD34*Assumption!$I$5+'Agency North'!CE34*Assumption!$H$5</f>
        <v>2513.4197435130855</v>
      </c>
      <c r="CL38" s="15">
        <f>CA34*Assumption!$M$5+'Agency North'!CB34*Assumption!$L$5+'Agency North'!CC34*Assumption!$K$5+'Agency North'!CD34*Assumption!$J$5+'Agency North'!CE34*Assumption!$I$5+'Agency North'!CF34*Assumption!$H$5</f>
        <v>2542.3853201320385</v>
      </c>
      <c r="CM38" s="15">
        <f>CB34*Assumption!$M$5+'Agency North'!CC34*Assumption!$L$5+'Agency North'!CD34*Assumption!$K$5+'Agency North'!CE34*Assumption!$J$5+'Agency North'!CF34*Assumption!$I$5+'Agency North'!CG34*Assumption!$H$5</f>
        <v>2581.5714840738087</v>
      </c>
      <c r="CN38" s="15">
        <f>CC34*Assumption!$M$5+'Agency North'!CD34*Assumption!$L$5+'Agency North'!CE34*Assumption!$K$5+'Agency North'!CF34*Assumption!$J$5+'Agency North'!CG34*Assumption!$I$5+'Agency North'!CH34*Assumption!$H$5</f>
        <v>2630.678370462595</v>
      </c>
      <c r="CO38" s="15">
        <f>CD34*Assumption!$M$5+'Agency North'!CE34*Assumption!$L$5+'Agency North'!CF34*Assumption!$K$5+'Agency North'!CG34*Assumption!$J$5+'Agency North'!CH34*Assumption!$I$5+'Agency North'!CI34*Assumption!$H$5</f>
        <v>2265.8250679923699</v>
      </c>
      <c r="CP38" s="15">
        <f>CE34*Assumption!$M$5+'Agency North'!CF34*Assumption!$L$5+'Agency North'!CG34*Assumption!$K$5+'Agency North'!CH34*Assumption!$J$5+'Agency North'!CI34*Assumption!$I$5+'Agency North'!CJ34*Assumption!$H$5</f>
        <v>1930.5194574834993</v>
      </c>
      <c r="CQ38" s="15">
        <f>CF34*Assumption!$M$5+'Agency North'!CG34*Assumption!$L$5+'Agency North'!CH34*Assumption!$K$5+'Agency North'!CI34*Assumption!$J$5+'Agency North'!CJ34*Assumption!$I$5+'Agency North'!CK34*Assumption!$H$5</f>
        <v>2060.0295576531344</v>
      </c>
      <c r="CR38" s="15">
        <f>CG34*Assumption!$M$5+'Agency North'!CH34*Assumption!$L$5+'Agency North'!CI34*Assumption!$K$5+'Agency North'!CJ34*Assumption!$J$5+'Agency North'!CK34*Assumption!$I$5+'Agency North'!CL34*Assumption!$H$5</f>
        <v>2170.8407462524278</v>
      </c>
      <c r="CS38" s="15">
        <f>CH34*Assumption!$M$5+'Agency North'!CI34*Assumption!$L$5+'Agency North'!CJ34*Assumption!$K$5+'Agency North'!CK34*Assumption!$J$5+'Agency North'!CL34*Assumption!$I$5+'Agency North'!CM34*Assumption!$H$5</f>
        <v>2286.367301007439</v>
      </c>
      <c r="CT38" s="96">
        <f>CI34*Assumption!$M$5+'Agency North'!CJ34*Assumption!$L$5+'Agency North'!CK34*Assumption!$K$5+'Agency North'!CL34*Assumption!$J$5+'Agency North'!CM34*Assumption!$I$5+'Agency North'!CN34*Assumption!$H$5</f>
        <v>2407.5453960714794</v>
      </c>
    </row>
    <row r="39" spans="1:98" s="15" customFormat="1" x14ac:dyDescent="0.25">
      <c r="A39" s="15" t="s">
        <v>186</v>
      </c>
      <c r="B39" s="15" t="s">
        <v>2</v>
      </c>
      <c r="C39" s="15">
        <v>76</v>
      </c>
      <c r="D39" s="15">
        <v>78</v>
      </c>
      <c r="E39" s="15">
        <v>79</v>
      </c>
      <c r="F39" s="15">
        <v>78</v>
      </c>
      <c r="G39" s="15">
        <v>100</v>
      </c>
      <c r="H39" s="15">
        <v>121</v>
      </c>
      <c r="I39" s="15">
        <v>102</v>
      </c>
      <c r="J39" s="15">
        <v>99</v>
      </c>
      <c r="K39" s="15">
        <v>116</v>
      </c>
      <c r="L39" s="15">
        <v>125</v>
      </c>
      <c r="M39" s="15">
        <v>134</v>
      </c>
      <c r="N39" s="96">
        <v>169</v>
      </c>
      <c r="O39" s="682">
        <v>189</v>
      </c>
      <c r="P39" s="683">
        <v>221</v>
      </c>
      <c r="Q39" s="684">
        <v>229</v>
      </c>
      <c r="R39" s="685">
        <v>255</v>
      </c>
      <c r="S39" s="686">
        <v>305</v>
      </c>
      <c r="T39" s="687">
        <v>329</v>
      </c>
      <c r="U39" s="688">
        <v>374</v>
      </c>
      <c r="V39" s="689">
        <v>425</v>
      </c>
      <c r="W39" s="690">
        <v>482</v>
      </c>
      <c r="X39" s="691">
        <v>574</v>
      </c>
      <c r="Y39" s="692">
        <v>600</v>
      </c>
      <c r="Z39" s="693">
        <v>704</v>
      </c>
      <c r="AA39" s="694">
        <v>773</v>
      </c>
      <c r="AB39" s="695">
        <v>461</v>
      </c>
      <c r="AC39" s="696">
        <v>435</v>
      </c>
      <c r="AD39" s="697">
        <v>437</v>
      </c>
      <c r="AE39" s="698">
        <v>459</v>
      </c>
      <c r="AF39" s="699">
        <v>500</v>
      </c>
      <c r="AG39" s="700">
        <v>578</v>
      </c>
      <c r="AH39" s="143">
        <f t="shared" ref="AH39:AJ39" si="307">SUM(P34:V34)*35%</f>
        <v>1343.3</v>
      </c>
      <c r="AI39" s="143">
        <f t="shared" si="307"/>
        <v>1628.55</v>
      </c>
      <c r="AJ39" s="143">
        <f t="shared" si="307"/>
        <v>1809.85</v>
      </c>
      <c r="AK39" s="143">
        <f>SUM(S34:Y34)*35%</f>
        <v>2018.4499999999998</v>
      </c>
      <c r="AL39" s="96">
        <f>SUM(T34:Z34)*35%</f>
        <v>2221.7999999999997</v>
      </c>
      <c r="AM39" s="15">
        <f>SUM(U34:AA34)*30%</f>
        <v>1704.8999999999999</v>
      </c>
      <c r="AN39" s="143">
        <f>SUM(V34:AB34)*30%</f>
        <v>1700.7</v>
      </c>
      <c r="AO39" s="143">
        <f t="shared" ref="AO39:AX39" si="308">SUM(W34:AC34)*30%</f>
        <v>1713</v>
      </c>
      <c r="AP39" s="143">
        <f t="shared" si="308"/>
        <v>1626.8999999999999</v>
      </c>
      <c r="AQ39" s="143">
        <f t="shared" si="308"/>
        <v>1538.7</v>
      </c>
      <c r="AR39" s="143">
        <f t="shared" si="308"/>
        <v>1651.8</v>
      </c>
      <c r="AS39" s="143">
        <f t="shared" si="308"/>
        <v>1564.5</v>
      </c>
      <c r="AT39" s="143">
        <f t="shared" si="308"/>
        <v>1477.5</v>
      </c>
      <c r="AU39" s="143">
        <f t="shared" si="308"/>
        <v>1306.3586774999999</v>
      </c>
      <c r="AV39" s="143">
        <f t="shared" si="308"/>
        <v>1103.17844625</v>
      </c>
      <c r="AW39" s="143">
        <f t="shared" si="308"/>
        <v>980.48557415624987</v>
      </c>
      <c r="AX39" s="96">
        <f t="shared" si="308"/>
        <v>898.39194889955616</v>
      </c>
      <c r="AY39" s="15">
        <f>SUM(AG34:AM34)*30%</f>
        <v>533.62430981400792</v>
      </c>
      <c r="AZ39" s="143">
        <f>SUM(AH34:AN34)*30%</f>
        <v>317.98792529995262</v>
      </c>
      <c r="BA39" s="143">
        <f t="shared" ref="BA39:BJ39" si="309">SUM(AI34:AO34)*30%</f>
        <v>423.43033055909041</v>
      </c>
      <c r="BB39" s="143">
        <f t="shared" si="309"/>
        <v>497.71113521970983</v>
      </c>
      <c r="BC39" s="143">
        <f t="shared" si="309"/>
        <v>572.54419142153824</v>
      </c>
      <c r="BD39" s="143">
        <f t="shared" si="309"/>
        <v>639.41624637776761</v>
      </c>
      <c r="BE39" s="143">
        <f t="shared" si="309"/>
        <v>664.64321377159513</v>
      </c>
      <c r="BF39" s="143">
        <f t="shared" si="309"/>
        <v>784.27481528752651</v>
      </c>
      <c r="BG39" s="143">
        <f t="shared" si="309"/>
        <v>911.68486360013515</v>
      </c>
      <c r="BH39" s="143">
        <f t="shared" si="309"/>
        <v>931.87550472050975</v>
      </c>
      <c r="BI39" s="143">
        <f t="shared" si="309"/>
        <v>995.09884590281479</v>
      </c>
      <c r="BJ39" s="96">
        <f t="shared" si="309"/>
        <v>1043.7377117840717</v>
      </c>
      <c r="BK39" s="15">
        <f>SUM(AS34:AY34)*30%</f>
        <v>959.66189983454331</v>
      </c>
      <c r="BL39" s="143">
        <f>SUM(AT34:AZ34)*30%</f>
        <v>897.41312792126951</v>
      </c>
      <c r="BM39" s="143">
        <f t="shared" ref="BM39:BU39" si="310">SUM(AU34:BA34)*30%</f>
        <v>945.29817870138857</v>
      </c>
      <c r="BN39" s="143">
        <f t="shared" si="310"/>
        <v>974.76340633945347</v>
      </c>
      <c r="BO39" s="143">
        <f t="shared" si="310"/>
        <v>1037.0323391193419</v>
      </c>
      <c r="BP39" s="143">
        <f t="shared" si="310"/>
        <v>1076.4332368659038</v>
      </c>
      <c r="BQ39" s="143">
        <f t="shared" si="310"/>
        <v>1100.5090206211626</v>
      </c>
      <c r="BR39" s="143">
        <f t="shared" si="310"/>
        <v>1255.8385840723188</v>
      </c>
      <c r="BS39" s="143">
        <f t="shared" si="310"/>
        <v>1419.3228987493167</v>
      </c>
      <c r="BT39" s="143">
        <f t="shared" si="310"/>
        <v>1439.4699387697003</v>
      </c>
      <c r="BU39" s="143">
        <f t="shared" si="310"/>
        <v>1477.9182075820916</v>
      </c>
      <c r="BV39" s="96">
        <f>SUM(BD34:BJ34)*30%</f>
        <v>1519.168440615093</v>
      </c>
      <c r="BW39" s="15">
        <f>SUM(BE34:BK34)*30%</f>
        <v>1384.7291309304014</v>
      </c>
      <c r="BX39" s="143">
        <f>SUM(BF34:BL34)*30%</f>
        <v>1257.8535278360109</v>
      </c>
      <c r="BY39" s="143">
        <f t="shared" ref="BY39:CH39" si="311">SUM(BG34:BM34)*30%</f>
        <v>1291.8981615195162</v>
      </c>
      <c r="BZ39" s="143">
        <f t="shared" si="311"/>
        <v>1305.3290641898973</v>
      </c>
      <c r="CA39" s="143">
        <f t="shared" si="311"/>
        <v>1331.0191158572775</v>
      </c>
      <c r="CB39" s="143">
        <f t="shared" si="311"/>
        <v>1354.7032435325839</v>
      </c>
      <c r="CC39" s="143">
        <f t="shared" si="311"/>
        <v>1356.5073083022044</v>
      </c>
      <c r="CD39" s="143">
        <f t="shared" si="311"/>
        <v>1534.9290329801668</v>
      </c>
      <c r="CE39" s="143">
        <f t="shared" si="311"/>
        <v>1720.583056904024</v>
      </c>
      <c r="CF39" s="143">
        <f t="shared" si="311"/>
        <v>1725.4339244016574</v>
      </c>
      <c r="CG39" s="143">
        <f t="shared" si="311"/>
        <v>1751.4647042559216</v>
      </c>
      <c r="CH39" s="96">
        <f t="shared" si="311"/>
        <v>1780.0277095680169</v>
      </c>
      <c r="CI39" s="15">
        <f>SUM(BQ34:BW34)*30%</f>
        <v>1612.2403779762758</v>
      </c>
      <c r="CJ39" s="143">
        <f>SUM(BR34:BX34)*30%</f>
        <v>1458.7833154505156</v>
      </c>
      <c r="CK39" s="143">
        <f t="shared" ref="CK39:CT39" si="312">SUM(BS34:BY34)*30%</f>
        <v>1496.257450580305</v>
      </c>
      <c r="CL39" s="143">
        <f t="shared" si="312"/>
        <v>1515.1194353188773</v>
      </c>
      <c r="CM39" s="143">
        <f t="shared" si="312"/>
        <v>1553.8083386621422</v>
      </c>
      <c r="CN39" s="143">
        <f t="shared" si="312"/>
        <v>1591.8095971608684</v>
      </c>
      <c r="CO39" s="143">
        <f t="shared" si="312"/>
        <v>1609.5187542663789</v>
      </c>
      <c r="CP39" s="143">
        <f t="shared" si="312"/>
        <v>1825.8134472503243</v>
      </c>
      <c r="CQ39" s="143">
        <f t="shared" si="312"/>
        <v>2050.2218965884936</v>
      </c>
      <c r="CR39" s="143">
        <f t="shared" si="312"/>
        <v>2065.8865786370006</v>
      </c>
      <c r="CS39" s="143">
        <f t="shared" si="312"/>
        <v>2102.1589145327803</v>
      </c>
      <c r="CT39" s="96">
        <f t="shared" si="312"/>
        <v>2141.2726686986448</v>
      </c>
    </row>
    <row r="40" spans="1:98" s="5" customFormat="1" x14ac:dyDescent="0.25">
      <c r="B40" s="1" t="s">
        <v>3</v>
      </c>
      <c r="C40" s="9">
        <f>SUM(C33:C39)</f>
        <v>1142</v>
      </c>
      <c r="D40" s="9">
        <f t="shared" ref="D40:Z40" si="313">SUM(D33:D39)</f>
        <v>1203</v>
      </c>
      <c r="E40" s="9">
        <f t="shared" si="313"/>
        <v>1331</v>
      </c>
      <c r="F40" s="9">
        <f t="shared" si="313"/>
        <v>1503</v>
      </c>
      <c r="G40" s="9">
        <f t="shared" si="313"/>
        <v>1459</v>
      </c>
      <c r="H40" s="9">
        <f t="shared" si="313"/>
        <v>1485</v>
      </c>
      <c r="I40" s="9">
        <f t="shared" si="313"/>
        <v>1485</v>
      </c>
      <c r="J40" s="9">
        <f t="shared" si="313"/>
        <v>1572</v>
      </c>
      <c r="K40" s="9">
        <f t="shared" si="313"/>
        <v>1732</v>
      </c>
      <c r="L40" s="9">
        <f t="shared" si="313"/>
        <v>1852</v>
      </c>
      <c r="M40" s="9">
        <f t="shared" si="313"/>
        <v>2108</v>
      </c>
      <c r="N40" s="98">
        <f t="shared" si="313"/>
        <v>2192</v>
      </c>
      <c r="O40" s="9">
        <f>SUM(O33:O39)</f>
        <v>2219</v>
      </c>
      <c r="P40" s="9">
        <f t="shared" si="313"/>
        <v>2130</v>
      </c>
      <c r="Q40" s="9">
        <f t="shared" si="313"/>
        <v>2259</v>
      </c>
      <c r="R40" s="9">
        <f t="shared" si="313"/>
        <v>2385</v>
      </c>
      <c r="S40" s="9">
        <f t="shared" si="313"/>
        <v>2733</v>
      </c>
      <c r="T40" s="9">
        <f>SUM(T33:T39)</f>
        <v>3526</v>
      </c>
      <c r="U40" s="148">
        <f>SUM(U33:U39)</f>
        <v>3957</v>
      </c>
      <c r="V40" s="148">
        <f t="shared" si="313"/>
        <v>4470</v>
      </c>
      <c r="W40" s="148">
        <f t="shared" si="313"/>
        <v>5082</v>
      </c>
      <c r="X40" s="148">
        <f t="shared" si="313"/>
        <v>5596</v>
      </c>
      <c r="Y40" s="148">
        <f t="shared" si="313"/>
        <v>6020</v>
      </c>
      <c r="Z40" s="149">
        <f t="shared" si="313"/>
        <v>6701</v>
      </c>
      <c r="AA40" s="16">
        <f t="shared" ref="AA40:CL40" si="314">SUM(AA33:AA39)</f>
        <v>6810</v>
      </c>
      <c r="AB40" s="16">
        <f t="shared" si="314"/>
        <v>5112</v>
      </c>
      <c r="AC40" s="16">
        <f t="shared" si="314"/>
        <v>5243</v>
      </c>
      <c r="AD40" s="16">
        <f t="shared" si="314"/>
        <v>4730</v>
      </c>
      <c r="AE40" s="16">
        <f t="shared" si="314"/>
        <v>4944</v>
      </c>
      <c r="AF40" s="16">
        <f t="shared" si="314"/>
        <v>5524</v>
      </c>
      <c r="AG40" s="16">
        <f t="shared" si="314"/>
        <v>5453</v>
      </c>
      <c r="AH40" s="16">
        <f t="shared" si="314"/>
        <v>6920.2499999999991</v>
      </c>
      <c r="AI40" s="16">
        <f t="shared" si="314"/>
        <v>6419.5289250000005</v>
      </c>
      <c r="AJ40" s="16">
        <f t="shared" si="314"/>
        <v>5972.0114874999999</v>
      </c>
      <c r="AK40" s="16">
        <f t="shared" si="314"/>
        <v>5708.4588009375002</v>
      </c>
      <c r="AL40" s="97">
        <f t="shared" si="314"/>
        <v>5562.1474165401869</v>
      </c>
      <c r="AM40" s="16">
        <f t="shared" si="314"/>
        <v>4763.341321395651</v>
      </c>
      <c r="AN40" s="16">
        <f t="shared" si="314"/>
        <v>4373.4559311884577</v>
      </c>
      <c r="AO40" s="16">
        <f t="shared" si="314"/>
        <v>4242.0699560594385</v>
      </c>
      <c r="AP40" s="16">
        <f t="shared" si="314"/>
        <v>4077.5738716317674</v>
      </c>
      <c r="AQ40" s="16">
        <f t="shared" si="314"/>
        <v>4030.4339052730729</v>
      </c>
      <c r="AR40" s="16">
        <f t="shared" si="314"/>
        <v>4035.1227482082741</v>
      </c>
      <c r="AS40" s="16">
        <f t="shared" si="314"/>
        <v>3928.4826182090765</v>
      </c>
      <c r="AT40" s="16">
        <f t="shared" si="314"/>
        <v>4116.1309333341151</v>
      </c>
      <c r="AU40" s="16">
        <f t="shared" si="314"/>
        <v>4214.9552863278668</v>
      </c>
      <c r="AV40" s="16">
        <f t="shared" si="314"/>
        <v>4159.6955457695567</v>
      </c>
      <c r="AW40" s="16">
        <f t="shared" si="314"/>
        <v>4248.2836794786017</v>
      </c>
      <c r="AX40" s="97">
        <f t="shared" si="314"/>
        <v>4379.2795624981081</v>
      </c>
      <c r="AY40" s="16">
        <f t="shared" si="314"/>
        <v>3885.7994542418642</v>
      </c>
      <c r="AZ40" s="16">
        <f t="shared" si="314"/>
        <v>3492.3305581514696</v>
      </c>
      <c r="BA40" s="16">
        <f t="shared" si="314"/>
        <v>3807.1084953201298</v>
      </c>
      <c r="BB40" s="16">
        <f t="shared" si="314"/>
        <v>4118.0561669630879</v>
      </c>
      <c r="BC40" s="16">
        <f t="shared" si="314"/>
        <v>4438.0698506902336</v>
      </c>
      <c r="BD40" s="16">
        <f t="shared" si="314"/>
        <v>4733.2217360383811</v>
      </c>
      <c r="BE40" s="16">
        <f t="shared" si="314"/>
        <v>4957.0712135836566</v>
      </c>
      <c r="BF40" s="16">
        <f t="shared" si="314"/>
        <v>5243.7828616574261</v>
      </c>
      <c r="BG40" s="16">
        <f t="shared" si="314"/>
        <v>5551.0047135157283</v>
      </c>
      <c r="BH40" s="16">
        <f t="shared" si="314"/>
        <v>5748.5329659284007</v>
      </c>
      <c r="BI40" s="16">
        <f t="shared" si="314"/>
        <v>5980.300752076937</v>
      </c>
      <c r="BJ40" s="97">
        <f t="shared" si="314"/>
        <v>6212.6311224545861</v>
      </c>
      <c r="BK40" s="16">
        <f t="shared" si="314"/>
        <v>5866.5525429114523</v>
      </c>
      <c r="BL40" s="16">
        <f t="shared" si="314"/>
        <v>5495.2091752456026</v>
      </c>
      <c r="BM40" s="16">
        <f t="shared" si="314"/>
        <v>5679.0168795604932</v>
      </c>
      <c r="BN40" s="16">
        <f t="shared" si="314"/>
        <v>5887.9466913453625</v>
      </c>
      <c r="BO40" s="16">
        <f t="shared" si="314"/>
        <v>6166.2635516023111</v>
      </c>
      <c r="BP40" s="16">
        <f t="shared" si="314"/>
        <v>6407.8100585009106</v>
      </c>
      <c r="BQ40" s="16">
        <f t="shared" si="314"/>
        <v>6570.0916237017063</v>
      </c>
      <c r="BR40" s="16">
        <f t="shared" si="314"/>
        <v>6849.8745551764887</v>
      </c>
      <c r="BS40" s="16">
        <f t="shared" si="314"/>
        <v>7155.6811026298928</v>
      </c>
      <c r="BT40" s="16">
        <f t="shared" si="314"/>
        <v>7283.0330806413767</v>
      </c>
      <c r="BU40" s="16">
        <f t="shared" si="314"/>
        <v>7445.1008491152661</v>
      </c>
      <c r="BV40" s="97">
        <f t="shared" si="314"/>
        <v>7630.0589074523341</v>
      </c>
      <c r="BW40" s="16">
        <f t="shared" si="314"/>
        <v>7169.4945684781324</v>
      </c>
      <c r="BX40" s="16">
        <f t="shared" si="314"/>
        <v>6668.7200360274637</v>
      </c>
      <c r="BY40" s="16">
        <f t="shared" si="314"/>
        <v>6850.0288754115809</v>
      </c>
      <c r="BZ40" s="16">
        <f t="shared" si="314"/>
        <v>7076.4788284426459</v>
      </c>
      <c r="CA40" s="16">
        <f t="shared" si="314"/>
        <v>7359.4634636793198</v>
      </c>
      <c r="CB40" s="16">
        <f t="shared" si="314"/>
        <v>7624.0671470151728</v>
      </c>
      <c r="CC40" s="16">
        <f t="shared" si="314"/>
        <v>7806.9651505974225</v>
      </c>
      <c r="CD40" s="16">
        <f t="shared" si="314"/>
        <v>8150.0566827984667</v>
      </c>
      <c r="CE40" s="16">
        <f t="shared" si="314"/>
        <v>8520.4377341624786</v>
      </c>
      <c r="CF40" s="16">
        <f t="shared" si="314"/>
        <v>8684.5028802078341</v>
      </c>
      <c r="CG40" s="16">
        <f t="shared" si="314"/>
        <v>8887.2535512369996</v>
      </c>
      <c r="CH40" s="97">
        <f t="shared" si="314"/>
        <v>9113.480712386714</v>
      </c>
      <c r="CI40" s="16">
        <f t="shared" si="314"/>
        <v>8553.245481904627</v>
      </c>
      <c r="CJ40" s="16">
        <f t="shared" si="314"/>
        <v>7952.301610023027</v>
      </c>
      <c r="CK40" s="16">
        <f t="shared" si="314"/>
        <v>8171.4898885534494</v>
      </c>
      <c r="CL40" s="16">
        <f t="shared" si="314"/>
        <v>8445.2183216687263</v>
      </c>
      <c r="CM40" s="16">
        <f t="shared" ref="CM40:CT40" si="315">SUM(CM33:CM39)</f>
        <v>8790.6796198890006</v>
      </c>
      <c r="CN40" s="16">
        <f t="shared" si="315"/>
        <v>9114.5289498051916</v>
      </c>
      <c r="CO40" s="16">
        <f t="shared" si="315"/>
        <v>9341.8075521634037</v>
      </c>
      <c r="CP40" s="16">
        <f t="shared" si="315"/>
        <v>9747.4895099243149</v>
      </c>
      <c r="CQ40" s="16">
        <f t="shared" si="315"/>
        <v>10184.982059171427</v>
      </c>
      <c r="CR40" s="16">
        <f t="shared" si="315"/>
        <v>10379.304831528863</v>
      </c>
      <c r="CS40" s="16">
        <f t="shared" si="315"/>
        <v>10615.599069383838</v>
      </c>
      <c r="CT40" s="97">
        <f t="shared" si="315"/>
        <v>10880.158425864145</v>
      </c>
    </row>
    <row r="41" spans="1:98" s="5" customFormat="1" x14ac:dyDescent="0.25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8"/>
      <c r="O41" s="9"/>
      <c r="P41" s="9"/>
      <c r="Q41" s="9"/>
      <c r="R41" s="9"/>
      <c r="S41" s="9"/>
      <c r="T41" s="9"/>
      <c r="U41" s="148"/>
      <c r="V41" s="148"/>
      <c r="W41" s="148"/>
      <c r="X41" s="148"/>
      <c r="Y41" s="148"/>
      <c r="Z41" s="149"/>
      <c r="AC41" s="20"/>
      <c r="AL41" s="109"/>
      <c r="AX41" s="109"/>
      <c r="BJ41" s="109"/>
      <c r="BV41" s="109"/>
      <c r="CH41" s="109"/>
      <c r="CT41" s="109"/>
    </row>
    <row r="42" spans="1:98" s="5" customFormat="1" x14ac:dyDescent="0.25">
      <c r="B42" s="1" t="s">
        <v>89</v>
      </c>
      <c r="C42" s="9"/>
      <c r="D42" s="9">
        <f>C40</f>
        <v>1142</v>
      </c>
      <c r="E42" s="9">
        <f>D40</f>
        <v>1203</v>
      </c>
      <c r="F42" s="9">
        <f>E40</f>
        <v>1331</v>
      </c>
      <c r="G42" s="9">
        <f>F40</f>
        <v>1503</v>
      </c>
      <c r="H42" s="9">
        <f t="shared" ref="H42:BS42" si="316">G40</f>
        <v>1459</v>
      </c>
      <c r="I42" s="9">
        <f t="shared" si="316"/>
        <v>1485</v>
      </c>
      <c r="J42" s="9">
        <f t="shared" si="316"/>
        <v>1485</v>
      </c>
      <c r="K42" s="9">
        <f t="shared" si="316"/>
        <v>1572</v>
      </c>
      <c r="L42" s="9">
        <f t="shared" si="316"/>
        <v>1732</v>
      </c>
      <c r="M42" s="9">
        <f t="shared" si="316"/>
        <v>1852</v>
      </c>
      <c r="N42" s="98">
        <f t="shared" si="316"/>
        <v>2108</v>
      </c>
      <c r="O42" s="9">
        <f t="shared" si="316"/>
        <v>2192</v>
      </c>
      <c r="P42" s="9">
        <f t="shared" si="316"/>
        <v>2219</v>
      </c>
      <c r="Q42" s="9">
        <f t="shared" si="316"/>
        <v>2130</v>
      </c>
      <c r="R42" s="9">
        <f t="shared" si="316"/>
        <v>2259</v>
      </c>
      <c r="S42" s="9">
        <f t="shared" si="316"/>
        <v>2385</v>
      </c>
      <c r="T42" s="16">
        <f t="shared" si="316"/>
        <v>2733</v>
      </c>
      <c r="U42" s="146">
        <f t="shared" si="316"/>
        <v>3526</v>
      </c>
      <c r="V42" s="146">
        <f t="shared" si="316"/>
        <v>3957</v>
      </c>
      <c r="W42" s="146">
        <f t="shared" si="316"/>
        <v>4470</v>
      </c>
      <c r="X42" s="146">
        <f t="shared" si="316"/>
        <v>5082</v>
      </c>
      <c r="Y42" s="146">
        <f t="shared" si="316"/>
        <v>5596</v>
      </c>
      <c r="Z42" s="147">
        <f t="shared" si="316"/>
        <v>6020</v>
      </c>
      <c r="AA42" s="16">
        <f t="shared" si="316"/>
        <v>6701</v>
      </c>
      <c r="AB42" s="16">
        <f t="shared" si="316"/>
        <v>6810</v>
      </c>
      <c r="AC42" s="16">
        <f t="shared" si="316"/>
        <v>5112</v>
      </c>
      <c r="AD42" s="16">
        <f t="shared" si="316"/>
        <v>5243</v>
      </c>
      <c r="AE42" s="16">
        <f t="shared" si="316"/>
        <v>4730</v>
      </c>
      <c r="AF42" s="16">
        <f t="shared" si="316"/>
        <v>4944</v>
      </c>
      <c r="AG42" s="16">
        <f t="shared" si="316"/>
        <v>5524</v>
      </c>
      <c r="AH42" s="16">
        <f t="shared" si="316"/>
        <v>5453</v>
      </c>
      <c r="AI42" s="16">
        <f t="shared" si="316"/>
        <v>6920.2499999999991</v>
      </c>
      <c r="AJ42" s="16">
        <f t="shared" si="316"/>
        <v>6419.5289250000005</v>
      </c>
      <c r="AK42" s="16">
        <f t="shared" si="316"/>
        <v>5972.0114874999999</v>
      </c>
      <c r="AL42" s="97">
        <f t="shared" si="316"/>
        <v>5708.4588009375002</v>
      </c>
      <c r="AM42" s="16">
        <f t="shared" si="316"/>
        <v>5562.1474165401869</v>
      </c>
      <c r="AN42" s="16">
        <f t="shared" si="316"/>
        <v>4763.341321395651</v>
      </c>
      <c r="AO42" s="16">
        <f t="shared" si="316"/>
        <v>4373.4559311884577</v>
      </c>
      <c r="AP42" s="16">
        <f t="shared" si="316"/>
        <v>4242.0699560594385</v>
      </c>
      <c r="AQ42" s="16">
        <f t="shared" si="316"/>
        <v>4077.5738716317674</v>
      </c>
      <c r="AR42" s="16">
        <f t="shared" si="316"/>
        <v>4030.4339052730729</v>
      </c>
      <c r="AS42" s="16">
        <f t="shared" si="316"/>
        <v>4035.1227482082741</v>
      </c>
      <c r="AT42" s="16">
        <f t="shared" si="316"/>
        <v>3928.4826182090765</v>
      </c>
      <c r="AU42" s="16">
        <f t="shared" si="316"/>
        <v>4116.1309333341151</v>
      </c>
      <c r="AV42" s="16">
        <f t="shared" si="316"/>
        <v>4214.9552863278668</v>
      </c>
      <c r="AW42" s="16">
        <f t="shared" si="316"/>
        <v>4159.6955457695567</v>
      </c>
      <c r="AX42" s="97">
        <f t="shared" si="316"/>
        <v>4248.2836794786017</v>
      </c>
      <c r="AY42" s="16">
        <f t="shared" si="316"/>
        <v>4379.2795624981081</v>
      </c>
      <c r="AZ42" s="16">
        <f t="shared" si="316"/>
        <v>3885.7994542418642</v>
      </c>
      <c r="BA42" s="16">
        <f t="shared" si="316"/>
        <v>3492.3305581514696</v>
      </c>
      <c r="BB42" s="16">
        <f t="shared" si="316"/>
        <v>3807.1084953201298</v>
      </c>
      <c r="BC42" s="16">
        <f t="shared" si="316"/>
        <v>4118.0561669630879</v>
      </c>
      <c r="BD42" s="16">
        <f t="shared" si="316"/>
        <v>4438.0698506902336</v>
      </c>
      <c r="BE42" s="16">
        <f t="shared" si="316"/>
        <v>4733.2217360383811</v>
      </c>
      <c r="BF42" s="16">
        <f t="shared" si="316"/>
        <v>4957.0712135836566</v>
      </c>
      <c r="BG42" s="16">
        <f t="shared" si="316"/>
        <v>5243.7828616574261</v>
      </c>
      <c r="BH42" s="16">
        <f t="shared" si="316"/>
        <v>5551.0047135157283</v>
      </c>
      <c r="BI42" s="16">
        <f t="shared" si="316"/>
        <v>5748.5329659284007</v>
      </c>
      <c r="BJ42" s="97">
        <f t="shared" si="316"/>
        <v>5980.300752076937</v>
      </c>
      <c r="BK42" s="16">
        <f t="shared" si="316"/>
        <v>6212.6311224545861</v>
      </c>
      <c r="BL42" s="16">
        <f t="shared" si="316"/>
        <v>5866.5525429114523</v>
      </c>
      <c r="BM42" s="16">
        <f t="shared" si="316"/>
        <v>5495.2091752456026</v>
      </c>
      <c r="BN42" s="16">
        <f t="shared" si="316"/>
        <v>5679.0168795604932</v>
      </c>
      <c r="BO42" s="16">
        <f t="shared" si="316"/>
        <v>5887.9466913453625</v>
      </c>
      <c r="BP42" s="16">
        <f t="shared" si="316"/>
        <v>6166.2635516023111</v>
      </c>
      <c r="BQ42" s="16">
        <f t="shared" si="316"/>
        <v>6407.8100585009106</v>
      </c>
      <c r="BR42" s="16">
        <f t="shared" si="316"/>
        <v>6570.0916237017063</v>
      </c>
      <c r="BS42" s="16">
        <f t="shared" si="316"/>
        <v>6849.8745551764887</v>
      </c>
      <c r="BT42" s="16">
        <f t="shared" ref="BT42:CT42" si="317">BS40</f>
        <v>7155.6811026298928</v>
      </c>
      <c r="BU42" s="16">
        <f t="shared" si="317"/>
        <v>7283.0330806413767</v>
      </c>
      <c r="BV42" s="97">
        <f t="shared" si="317"/>
        <v>7445.1008491152661</v>
      </c>
      <c r="BW42" s="16">
        <f t="shared" si="317"/>
        <v>7630.0589074523341</v>
      </c>
      <c r="BX42" s="16">
        <f t="shared" si="317"/>
        <v>7169.4945684781324</v>
      </c>
      <c r="BY42" s="16">
        <f t="shared" si="317"/>
        <v>6668.7200360274637</v>
      </c>
      <c r="BZ42" s="16">
        <f t="shared" si="317"/>
        <v>6850.0288754115809</v>
      </c>
      <c r="CA42" s="16">
        <f t="shared" si="317"/>
        <v>7076.4788284426459</v>
      </c>
      <c r="CB42" s="16">
        <f t="shared" si="317"/>
        <v>7359.4634636793198</v>
      </c>
      <c r="CC42" s="16">
        <f t="shared" si="317"/>
        <v>7624.0671470151728</v>
      </c>
      <c r="CD42" s="16">
        <f t="shared" si="317"/>
        <v>7806.9651505974225</v>
      </c>
      <c r="CE42" s="16">
        <f t="shared" si="317"/>
        <v>8150.0566827984667</v>
      </c>
      <c r="CF42" s="16">
        <f t="shared" si="317"/>
        <v>8520.4377341624786</v>
      </c>
      <c r="CG42" s="16">
        <f t="shared" si="317"/>
        <v>8684.5028802078341</v>
      </c>
      <c r="CH42" s="97">
        <f t="shared" si="317"/>
        <v>8887.2535512369996</v>
      </c>
      <c r="CI42" s="16">
        <f t="shared" si="317"/>
        <v>9113.480712386714</v>
      </c>
      <c r="CJ42" s="16">
        <f t="shared" si="317"/>
        <v>8553.245481904627</v>
      </c>
      <c r="CK42" s="16">
        <f t="shared" si="317"/>
        <v>7952.301610023027</v>
      </c>
      <c r="CL42" s="16">
        <f t="shared" si="317"/>
        <v>8171.4898885534494</v>
      </c>
      <c r="CM42" s="16">
        <f t="shared" si="317"/>
        <v>8445.2183216687263</v>
      </c>
      <c r="CN42" s="16">
        <f t="shared" si="317"/>
        <v>8790.6796198890006</v>
      </c>
      <c r="CO42" s="16">
        <f t="shared" si="317"/>
        <v>9114.5289498051916</v>
      </c>
      <c r="CP42" s="16">
        <f t="shared" si="317"/>
        <v>9341.8075521634037</v>
      </c>
      <c r="CQ42" s="16">
        <f t="shared" si="317"/>
        <v>9747.4895099243149</v>
      </c>
      <c r="CR42" s="16">
        <f t="shared" si="317"/>
        <v>10184.982059171427</v>
      </c>
      <c r="CS42" s="16">
        <f t="shared" si="317"/>
        <v>10379.304831528863</v>
      </c>
      <c r="CT42" s="97">
        <f t="shared" si="317"/>
        <v>10615.599069383838</v>
      </c>
    </row>
    <row r="43" spans="1:98" s="111" customFormat="1" x14ac:dyDescent="0.25">
      <c r="B43" s="1" t="s">
        <v>74</v>
      </c>
      <c r="C43" s="125"/>
      <c r="D43" s="125">
        <f>C40+D34-D40</f>
        <v>82</v>
      </c>
      <c r="E43" s="125">
        <f t="shared" ref="E43:BP43" si="318">D40+E34-E40</f>
        <v>100</v>
      </c>
      <c r="F43" s="125">
        <f t="shared" si="318"/>
        <v>107</v>
      </c>
      <c r="G43" s="125">
        <f t="shared" si="318"/>
        <v>293</v>
      </c>
      <c r="H43" s="125">
        <f t="shared" si="318"/>
        <v>220</v>
      </c>
      <c r="I43" s="125">
        <f t="shared" si="318"/>
        <v>269</v>
      </c>
      <c r="J43" s="125">
        <f t="shared" si="318"/>
        <v>174</v>
      </c>
      <c r="K43" s="125">
        <f t="shared" si="318"/>
        <v>190</v>
      </c>
      <c r="L43" s="125">
        <f t="shared" si="318"/>
        <v>159</v>
      </c>
      <c r="M43" s="125">
        <f t="shared" si="318"/>
        <v>238</v>
      </c>
      <c r="N43" s="126">
        <f t="shared" si="318"/>
        <v>260</v>
      </c>
      <c r="O43" s="125">
        <f t="shared" si="318"/>
        <v>107</v>
      </c>
      <c r="P43" s="125">
        <f t="shared" si="318"/>
        <v>211</v>
      </c>
      <c r="Q43" s="125">
        <f t="shared" si="318"/>
        <v>234</v>
      </c>
      <c r="R43" s="125">
        <f t="shared" si="318"/>
        <v>213</v>
      </c>
      <c r="S43" s="125">
        <f t="shared" si="318"/>
        <v>187</v>
      </c>
      <c r="T43" s="125">
        <f t="shared" si="318"/>
        <v>192</v>
      </c>
      <c r="U43" s="150">
        <f t="shared" si="318"/>
        <v>249</v>
      </c>
      <c r="V43" s="150">
        <f t="shared" si="318"/>
        <v>301</v>
      </c>
      <c r="W43" s="150">
        <f t="shared" si="318"/>
        <v>325</v>
      </c>
      <c r="X43" s="150">
        <f t="shared" si="318"/>
        <v>367</v>
      </c>
      <c r="Y43" s="150">
        <f t="shared" si="318"/>
        <v>511</v>
      </c>
      <c r="Z43" s="151">
        <f>Y40+Z34-Z40</f>
        <v>435</v>
      </c>
      <c r="AA43" s="127">
        <f t="shared" si="318"/>
        <v>211</v>
      </c>
      <c r="AB43" s="127">
        <f t="shared" si="318"/>
        <v>2364</v>
      </c>
      <c r="AC43" s="127">
        <f t="shared" si="318"/>
        <v>724</v>
      </c>
      <c r="AD43" s="127">
        <f t="shared" si="318"/>
        <v>1163</v>
      </c>
      <c r="AE43" s="127">
        <f t="shared" si="318"/>
        <v>373</v>
      </c>
      <c r="AF43" s="127">
        <f t="shared" si="318"/>
        <v>732</v>
      </c>
      <c r="AG43" s="127">
        <f t="shared" si="318"/>
        <v>896</v>
      </c>
      <c r="AH43" s="127">
        <f t="shared" si="318"/>
        <v>-1437.2499999999991</v>
      </c>
      <c r="AI43" s="127">
        <f t="shared" si="318"/>
        <v>596.24999999999818</v>
      </c>
      <c r="AJ43" s="127">
        <f t="shared" si="318"/>
        <v>625.25000000000091</v>
      </c>
      <c r="AK43" s="127">
        <f t="shared" si="318"/>
        <v>504.57644625000012</v>
      </c>
      <c r="AL43" s="128">
        <f t="shared" si="318"/>
        <v>459.66596687500078</v>
      </c>
      <c r="AM43" s="127">
        <f t="shared" si="318"/>
        <v>894.91396485937457</v>
      </c>
      <c r="AN43" s="127">
        <f t="shared" si="318"/>
        <v>496.09744182700888</v>
      </c>
      <c r="AO43" s="127">
        <f t="shared" si="318"/>
        <v>512.86065932614565</v>
      </c>
      <c r="AP43" s="127">
        <f t="shared" si="318"/>
        <v>507.62769162973564</v>
      </c>
      <c r="AQ43" s="127">
        <f t="shared" si="318"/>
        <v>474.31604953145597</v>
      </c>
      <c r="AR43" s="127">
        <f t="shared" si="318"/>
        <v>459.2417666063966</v>
      </c>
      <c r="AS43" s="127">
        <f t="shared" si="318"/>
        <v>504.08460378964355</v>
      </c>
      <c r="AT43" s="127">
        <f t="shared" si="318"/>
        <v>307.23155964290527</v>
      </c>
      <c r="AU43" s="127">
        <f t="shared" si="318"/>
        <v>432.08785966809228</v>
      </c>
      <c r="AV43" s="127">
        <f t="shared" si="318"/>
        <v>504.03656182335089</v>
      </c>
      <c r="AW43" s="127">
        <f t="shared" si="318"/>
        <v>465.28794410070259</v>
      </c>
      <c r="AX43" s="128">
        <f t="shared" si="318"/>
        <v>458.30975309077803</v>
      </c>
      <c r="AY43" s="127">
        <f t="shared" si="318"/>
        <v>677.15801129941383</v>
      </c>
      <c r="AZ43" s="127">
        <f t="shared" si="318"/>
        <v>583.41746350326139</v>
      </c>
      <c r="BA43" s="127">
        <f t="shared" si="318"/>
        <v>339.71877353301352</v>
      </c>
      <c r="BB43" s="127">
        <f t="shared" si="318"/>
        <v>318.18196647910281</v>
      </c>
      <c r="BC43" s="127">
        <f t="shared" si="318"/>
        <v>336.32624680419121</v>
      </c>
      <c r="BD43" s="127">
        <f t="shared" si="318"/>
        <v>390.06051828347245</v>
      </c>
      <c r="BE43" s="127">
        <f t="shared" si="318"/>
        <v>445.70877108253808</v>
      </c>
      <c r="BF43" s="127">
        <f t="shared" si="318"/>
        <v>414.73146647325484</v>
      </c>
      <c r="BG43" s="127">
        <f t="shared" si="318"/>
        <v>427.67443114455727</v>
      </c>
      <c r="BH43" s="127">
        <f t="shared" si="318"/>
        <v>524.1252583569476</v>
      </c>
      <c r="BI43" s="127">
        <f t="shared" si="318"/>
        <v>525.52274801482781</v>
      </c>
      <c r="BJ43" s="128">
        <f t="shared" si="318"/>
        <v>561.5103369303597</v>
      </c>
      <c r="BK43" s="127">
        <f t="shared" si="318"/>
        <v>583.15995089244825</v>
      </c>
      <c r="BL43" s="127">
        <f t="shared" si="318"/>
        <v>617.98293931236185</v>
      </c>
      <c r="BM43" s="127">
        <f t="shared" si="318"/>
        <v>631.11752251048438</v>
      </c>
      <c r="BN43" s="127">
        <f t="shared" si="318"/>
        <v>570.7361467859273</v>
      </c>
      <c r="BO43" s="127">
        <f t="shared" si="318"/>
        <v>528.9701560706053</v>
      </c>
      <c r="BP43" s="127">
        <f t="shared" si="318"/>
        <v>594.69111951578725</v>
      </c>
      <c r="BQ43" s="127">
        <f t="shared" ref="BQ43:CT43" si="319">BP40+BQ34-BQ40</f>
        <v>637.57269133928094</v>
      </c>
      <c r="BR43" s="127">
        <f t="shared" si="319"/>
        <v>552.03752213440566</v>
      </c>
      <c r="BS43" s="127">
        <f t="shared" si="319"/>
        <v>559.67977060596604</v>
      </c>
      <c r="BT43" s="127">
        <f t="shared" si="319"/>
        <v>703.74280713933604</v>
      </c>
      <c r="BU43" s="127">
        <f t="shared" si="319"/>
        <v>704.36745627778691</v>
      </c>
      <c r="BV43" s="128">
        <f t="shared" si="319"/>
        <v>717.53897569747278</v>
      </c>
      <c r="BW43" s="127">
        <f t="shared" si="319"/>
        <v>737.51086008278344</v>
      </c>
      <c r="BX43" s="127">
        <f t="shared" si="319"/>
        <v>789.10524723821163</v>
      </c>
      <c r="BY43" s="127">
        <f t="shared" si="319"/>
        <v>775.42539799103452</v>
      </c>
      <c r="BZ43" s="127">
        <f t="shared" si="319"/>
        <v>701.9096474902135</v>
      </c>
      <c r="CA43" s="127">
        <f t="shared" si="319"/>
        <v>677.07316105836253</v>
      </c>
      <c r="CB43" s="127">
        <f t="shared" si="319"/>
        <v>728.50240307824333</v>
      </c>
      <c r="CC43" s="127">
        <f t="shared" si="319"/>
        <v>778.6295541373247</v>
      </c>
      <c r="CD43" s="127">
        <f t="shared" si="319"/>
        <v>654.83729885402408</v>
      </c>
      <c r="CE43" s="127">
        <f t="shared" si="319"/>
        <v>665.97782788409313</v>
      </c>
      <c r="CF43" s="127">
        <f t="shared" si="319"/>
        <v>844.8846981581537</v>
      </c>
      <c r="CG43" s="127">
        <f t="shared" si="319"/>
        <v>846.51671581137816</v>
      </c>
      <c r="CH43" s="128">
        <f t="shared" si="319"/>
        <v>864.20981569820469</v>
      </c>
      <c r="CI43" s="127">
        <f t="shared" si="319"/>
        <v>892.51170458282286</v>
      </c>
      <c r="CJ43" s="127">
        <f t="shared" si="319"/>
        <v>946.28481164467303</v>
      </c>
      <c r="CK43" s="127">
        <f t="shared" si="319"/>
        <v>929.41416698204193</v>
      </c>
      <c r="CL43" s="127">
        <f t="shared" si="319"/>
        <v>838.62129963669213</v>
      </c>
      <c r="CM43" s="127">
        <f t="shared" si="319"/>
        <v>803.18797315423944</v>
      </c>
      <c r="CN43" s="127">
        <f t="shared" si="319"/>
        <v>862.82363607208754</v>
      </c>
      <c r="CO43" s="127">
        <f t="shared" si="319"/>
        <v>920.18929183423097</v>
      </c>
      <c r="CP43" s="127">
        <f t="shared" si="319"/>
        <v>783.94173821480217</v>
      </c>
      <c r="CQ43" s="127">
        <f t="shared" si="319"/>
        <v>796.71715782018873</v>
      </c>
      <c r="CR43" s="127">
        <f t="shared" si="319"/>
        <v>1006.0675616673107</v>
      </c>
      <c r="CS43" s="127">
        <f t="shared" si="319"/>
        <v>1010.958797941712</v>
      </c>
      <c r="CT43" s="128">
        <f t="shared" si="319"/>
        <v>1030.5720621412111</v>
      </c>
    </row>
    <row r="44" spans="1:98" s="111" customFormat="1" x14ac:dyDescent="0.25">
      <c r="B44" s="1" t="s">
        <v>75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6"/>
      <c r="O44" s="125"/>
      <c r="P44" s="125"/>
      <c r="Q44" s="125"/>
      <c r="R44" s="125"/>
      <c r="S44" s="125"/>
      <c r="T44" s="125"/>
      <c r="U44" s="150"/>
      <c r="V44" s="150"/>
      <c r="W44" s="150"/>
      <c r="X44" s="150"/>
      <c r="Y44" s="150"/>
      <c r="Z44" s="151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8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8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8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8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8"/>
    </row>
    <row r="45" spans="1:98" x14ac:dyDescent="0.25">
      <c r="T45" s="8"/>
      <c r="U45" s="29"/>
      <c r="V45" s="29"/>
      <c r="W45" s="29"/>
      <c r="X45" s="29"/>
      <c r="Y45" s="29"/>
      <c r="Z45" s="106"/>
    </row>
    <row r="46" spans="1:98" s="116" customFormat="1" x14ac:dyDescent="0.25">
      <c r="B46" s="63"/>
      <c r="C46" s="63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5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5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5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5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5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5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5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5"/>
    </row>
    <row r="47" spans="1:98" s="104" customFormat="1" x14ac:dyDescent="0.25">
      <c r="B47" s="104" t="s">
        <v>10</v>
      </c>
      <c r="C47" s="104">
        <f t="shared" ref="C47:BN47" si="320">C32</f>
        <v>42005</v>
      </c>
      <c r="D47" s="104">
        <f t="shared" si="320"/>
        <v>42036</v>
      </c>
      <c r="E47" s="104">
        <f t="shared" si="320"/>
        <v>42064</v>
      </c>
      <c r="F47" s="104">
        <f t="shared" si="320"/>
        <v>42095</v>
      </c>
      <c r="G47" s="104">
        <f t="shared" si="320"/>
        <v>42125</v>
      </c>
      <c r="H47" s="104">
        <f t="shared" si="320"/>
        <v>42156</v>
      </c>
      <c r="I47" s="104">
        <f t="shared" si="320"/>
        <v>42186</v>
      </c>
      <c r="J47" s="104">
        <f t="shared" si="320"/>
        <v>42217</v>
      </c>
      <c r="K47" s="104">
        <f t="shared" si="320"/>
        <v>42248</v>
      </c>
      <c r="L47" s="104">
        <f t="shared" si="320"/>
        <v>42278</v>
      </c>
      <c r="M47" s="104">
        <f t="shared" si="320"/>
        <v>42309</v>
      </c>
      <c r="N47" s="105">
        <f t="shared" si="320"/>
        <v>42339</v>
      </c>
      <c r="O47" s="144">
        <f t="shared" si="320"/>
        <v>42370</v>
      </c>
      <c r="P47" s="144">
        <f t="shared" si="320"/>
        <v>42401</v>
      </c>
      <c r="Q47" s="144">
        <f t="shared" si="320"/>
        <v>42430</v>
      </c>
      <c r="R47" s="144">
        <f t="shared" si="320"/>
        <v>42461</v>
      </c>
      <c r="S47" s="144">
        <f t="shared" si="320"/>
        <v>42491</v>
      </c>
      <c r="T47" s="144">
        <f t="shared" si="320"/>
        <v>42522</v>
      </c>
      <c r="U47" s="144">
        <f t="shared" si="320"/>
        <v>42552</v>
      </c>
      <c r="V47" s="144">
        <f t="shared" si="320"/>
        <v>42583</v>
      </c>
      <c r="W47" s="104">
        <f t="shared" si="320"/>
        <v>42614</v>
      </c>
      <c r="X47" s="104">
        <f t="shared" si="320"/>
        <v>42644</v>
      </c>
      <c r="Y47" s="104">
        <f t="shared" si="320"/>
        <v>42675</v>
      </c>
      <c r="Z47" s="105">
        <f t="shared" si="320"/>
        <v>42705</v>
      </c>
      <c r="AA47" s="104">
        <f t="shared" si="320"/>
        <v>42752</v>
      </c>
      <c r="AB47" s="104">
        <f t="shared" si="320"/>
        <v>42783</v>
      </c>
      <c r="AC47" s="104">
        <f t="shared" si="320"/>
        <v>42811</v>
      </c>
      <c r="AD47" s="104">
        <f t="shared" si="320"/>
        <v>42842</v>
      </c>
      <c r="AE47" s="104">
        <f t="shared" si="320"/>
        <v>42872</v>
      </c>
      <c r="AF47" s="104">
        <f t="shared" si="320"/>
        <v>42903</v>
      </c>
      <c r="AG47" s="104">
        <f t="shared" si="320"/>
        <v>42933</v>
      </c>
      <c r="AH47" s="104">
        <f t="shared" si="320"/>
        <v>42964</v>
      </c>
      <c r="AI47" s="104">
        <f t="shared" si="320"/>
        <v>42995</v>
      </c>
      <c r="AJ47" s="104">
        <f t="shared" si="320"/>
        <v>43025</v>
      </c>
      <c r="AK47" s="104">
        <f t="shared" si="320"/>
        <v>43056</v>
      </c>
      <c r="AL47" s="105">
        <f t="shared" si="320"/>
        <v>43086</v>
      </c>
      <c r="AM47" s="104">
        <f t="shared" si="320"/>
        <v>43118</v>
      </c>
      <c r="AN47" s="104">
        <f t="shared" si="320"/>
        <v>43149</v>
      </c>
      <c r="AO47" s="104">
        <f t="shared" si="320"/>
        <v>43177</v>
      </c>
      <c r="AP47" s="104">
        <f t="shared" si="320"/>
        <v>43208</v>
      </c>
      <c r="AQ47" s="104">
        <f t="shared" si="320"/>
        <v>43238</v>
      </c>
      <c r="AR47" s="104">
        <f t="shared" si="320"/>
        <v>43269</v>
      </c>
      <c r="AS47" s="104">
        <f t="shared" si="320"/>
        <v>43299</v>
      </c>
      <c r="AT47" s="104">
        <f t="shared" si="320"/>
        <v>43330</v>
      </c>
      <c r="AU47" s="104">
        <f t="shared" si="320"/>
        <v>43361</v>
      </c>
      <c r="AV47" s="104">
        <f t="shared" si="320"/>
        <v>43391</v>
      </c>
      <c r="AW47" s="104">
        <f t="shared" si="320"/>
        <v>43422</v>
      </c>
      <c r="AX47" s="105">
        <f t="shared" si="320"/>
        <v>43452</v>
      </c>
      <c r="AY47" s="104">
        <f t="shared" si="320"/>
        <v>43483</v>
      </c>
      <c r="AZ47" s="104">
        <f t="shared" si="320"/>
        <v>43514</v>
      </c>
      <c r="BA47" s="104">
        <f t="shared" si="320"/>
        <v>43542</v>
      </c>
      <c r="BB47" s="104">
        <f t="shared" si="320"/>
        <v>43573</v>
      </c>
      <c r="BC47" s="104">
        <f t="shared" si="320"/>
        <v>43603</v>
      </c>
      <c r="BD47" s="104">
        <f t="shared" si="320"/>
        <v>43634</v>
      </c>
      <c r="BE47" s="104">
        <f t="shared" si="320"/>
        <v>43664</v>
      </c>
      <c r="BF47" s="104">
        <f t="shared" si="320"/>
        <v>43695</v>
      </c>
      <c r="BG47" s="104">
        <f t="shared" si="320"/>
        <v>43726</v>
      </c>
      <c r="BH47" s="104">
        <f t="shared" si="320"/>
        <v>43756</v>
      </c>
      <c r="BI47" s="104">
        <f t="shared" si="320"/>
        <v>43787</v>
      </c>
      <c r="BJ47" s="105">
        <f t="shared" si="320"/>
        <v>43817</v>
      </c>
      <c r="BK47" s="104">
        <f t="shared" si="320"/>
        <v>43848</v>
      </c>
      <c r="BL47" s="104">
        <f t="shared" si="320"/>
        <v>43879</v>
      </c>
      <c r="BM47" s="104">
        <f t="shared" si="320"/>
        <v>43908</v>
      </c>
      <c r="BN47" s="104">
        <f t="shared" si="320"/>
        <v>43939</v>
      </c>
      <c r="BO47" s="104">
        <f t="shared" ref="BO47:CT47" si="321">BO32</f>
        <v>43969</v>
      </c>
      <c r="BP47" s="104">
        <f t="shared" si="321"/>
        <v>44000</v>
      </c>
      <c r="BQ47" s="104">
        <f t="shared" si="321"/>
        <v>44030</v>
      </c>
      <c r="BR47" s="104">
        <f t="shared" si="321"/>
        <v>44061</v>
      </c>
      <c r="BS47" s="104">
        <f t="shared" si="321"/>
        <v>44092</v>
      </c>
      <c r="BT47" s="104">
        <f t="shared" si="321"/>
        <v>44122</v>
      </c>
      <c r="BU47" s="104">
        <f t="shared" si="321"/>
        <v>44153</v>
      </c>
      <c r="BV47" s="105">
        <f t="shared" si="321"/>
        <v>44183</v>
      </c>
      <c r="BW47" s="104">
        <f t="shared" si="321"/>
        <v>44214</v>
      </c>
      <c r="BX47" s="104">
        <f t="shared" si="321"/>
        <v>44245</v>
      </c>
      <c r="BY47" s="104">
        <f t="shared" si="321"/>
        <v>44273</v>
      </c>
      <c r="BZ47" s="104">
        <f t="shared" si="321"/>
        <v>44304</v>
      </c>
      <c r="CA47" s="104">
        <f t="shared" si="321"/>
        <v>44334</v>
      </c>
      <c r="CB47" s="104">
        <f t="shared" si="321"/>
        <v>44365</v>
      </c>
      <c r="CC47" s="104">
        <f t="shared" si="321"/>
        <v>44395</v>
      </c>
      <c r="CD47" s="104">
        <f t="shared" si="321"/>
        <v>44426</v>
      </c>
      <c r="CE47" s="104">
        <f t="shared" si="321"/>
        <v>44457</v>
      </c>
      <c r="CF47" s="104">
        <f t="shared" si="321"/>
        <v>44487</v>
      </c>
      <c r="CG47" s="104">
        <f t="shared" si="321"/>
        <v>44518</v>
      </c>
      <c r="CH47" s="105">
        <f t="shared" si="321"/>
        <v>44548</v>
      </c>
      <c r="CI47" s="104">
        <f t="shared" si="321"/>
        <v>44579</v>
      </c>
      <c r="CJ47" s="104">
        <f t="shared" si="321"/>
        <v>44610</v>
      </c>
      <c r="CK47" s="104">
        <f t="shared" si="321"/>
        <v>44638</v>
      </c>
      <c r="CL47" s="104">
        <f t="shared" si="321"/>
        <v>44669</v>
      </c>
      <c r="CM47" s="104">
        <f t="shared" si="321"/>
        <v>44699</v>
      </c>
      <c r="CN47" s="104">
        <f t="shared" si="321"/>
        <v>44730</v>
      </c>
      <c r="CO47" s="104">
        <f t="shared" si="321"/>
        <v>44760</v>
      </c>
      <c r="CP47" s="104">
        <f t="shared" si="321"/>
        <v>44791</v>
      </c>
      <c r="CQ47" s="104">
        <f t="shared" si="321"/>
        <v>44822</v>
      </c>
      <c r="CR47" s="104">
        <f t="shared" si="321"/>
        <v>44852</v>
      </c>
      <c r="CS47" s="104">
        <f t="shared" si="321"/>
        <v>44883</v>
      </c>
      <c r="CT47" s="105">
        <f t="shared" si="321"/>
        <v>44913</v>
      </c>
    </row>
    <row r="48" spans="1:98" x14ac:dyDescent="0.25">
      <c r="A48" s="4" t="s">
        <v>159</v>
      </c>
      <c r="B48" t="s">
        <v>4</v>
      </c>
      <c r="C48">
        <v>11</v>
      </c>
      <c r="D48">
        <v>5</v>
      </c>
      <c r="E48">
        <v>11</v>
      </c>
      <c r="F48">
        <v>11</v>
      </c>
      <c r="G48">
        <v>16</v>
      </c>
      <c r="H48">
        <v>13</v>
      </c>
      <c r="I48">
        <v>14</v>
      </c>
      <c r="J48">
        <v>13</v>
      </c>
      <c r="K48">
        <v>17</v>
      </c>
      <c r="L48">
        <v>19</v>
      </c>
      <c r="M48">
        <v>12</v>
      </c>
      <c r="N48" s="36">
        <v>15</v>
      </c>
      <c r="O48" s="701">
        <v>12</v>
      </c>
      <c r="P48" s="702">
        <v>8</v>
      </c>
      <c r="Q48" s="703">
        <v>18</v>
      </c>
      <c r="R48" s="704">
        <v>13</v>
      </c>
      <c r="S48" s="705">
        <v>13</v>
      </c>
      <c r="T48" s="706">
        <v>15</v>
      </c>
      <c r="U48" s="707">
        <v>15</v>
      </c>
      <c r="V48" s="708">
        <v>12</v>
      </c>
      <c r="W48" s="709">
        <v>13</v>
      </c>
      <c r="X48" s="710">
        <v>11</v>
      </c>
      <c r="Y48" s="711">
        <v>11</v>
      </c>
      <c r="Z48" s="712">
        <v>13</v>
      </c>
      <c r="AA48" s="713">
        <v>26</v>
      </c>
      <c r="AB48" s="714">
        <v>35</v>
      </c>
      <c r="AC48" s="715">
        <v>33</v>
      </c>
      <c r="AD48" s="716">
        <v>36</v>
      </c>
      <c r="AE48" s="717">
        <v>31</v>
      </c>
      <c r="AF48" s="718">
        <v>31</v>
      </c>
      <c r="AG48" s="719">
        <v>22</v>
      </c>
      <c r="AH48" s="15">
        <f t="shared" ref="AH48:CL48" si="322">AH33*AH59</f>
        <v>21.981075268817182</v>
      </c>
      <c r="AI48" s="15">
        <f t="shared" si="322"/>
        <v>22.200886021505355</v>
      </c>
      <c r="AJ48" s="15">
        <f t="shared" si="322"/>
        <v>22.42289488172041</v>
      </c>
      <c r="AK48" s="15">
        <f t="shared" si="322"/>
        <v>22.647123830537613</v>
      </c>
      <c r="AL48" s="96">
        <f t="shared" si="322"/>
        <v>22.873595068842988</v>
      </c>
      <c r="AM48" s="15">
        <f t="shared" si="322"/>
        <v>21.419999999999998</v>
      </c>
      <c r="AN48" s="15">
        <f t="shared" si="322"/>
        <v>21.419999999999998</v>
      </c>
      <c r="AO48" s="15">
        <f t="shared" si="322"/>
        <v>41.662499999999994</v>
      </c>
      <c r="AP48" s="15">
        <f t="shared" si="322"/>
        <v>45.928421052631556</v>
      </c>
      <c r="AQ48" s="15">
        <f t="shared" si="322"/>
        <v>40.40000000000002</v>
      </c>
      <c r="AR48" s="15">
        <f t="shared" si="322"/>
        <v>40.40000000000002</v>
      </c>
      <c r="AS48" s="15">
        <f t="shared" si="322"/>
        <v>28.670967741935456</v>
      </c>
      <c r="AT48" s="15">
        <f t="shared" si="322"/>
        <v>28.957677419354813</v>
      </c>
      <c r="AU48" s="15">
        <f t="shared" si="322"/>
        <v>29.247254193548361</v>
      </c>
      <c r="AV48" s="15">
        <f t="shared" si="322"/>
        <v>29.539726735483843</v>
      </c>
      <c r="AW48" s="15">
        <f t="shared" si="322"/>
        <v>29.835124002838683</v>
      </c>
      <c r="AX48" s="96">
        <f t="shared" si="322"/>
        <v>30.133475242867071</v>
      </c>
      <c r="AY48" s="15">
        <f t="shared" si="322"/>
        <v>28.56</v>
      </c>
      <c r="AZ48" s="15">
        <f t="shared" si="322"/>
        <v>28.56</v>
      </c>
      <c r="BA48" s="15">
        <f t="shared" si="322"/>
        <v>58.883000000000003</v>
      </c>
      <c r="BB48" s="15">
        <f t="shared" si="322"/>
        <v>64.912168421052613</v>
      </c>
      <c r="BC48" s="15">
        <f t="shared" si="322"/>
        <v>57.098666666666702</v>
      </c>
      <c r="BD48" s="15">
        <f t="shared" si="322"/>
        <v>56.560000000000031</v>
      </c>
      <c r="BE48" s="15">
        <f t="shared" si="322"/>
        <v>40.139354838709636</v>
      </c>
      <c r="BF48" s="15">
        <f t="shared" si="322"/>
        <v>40.540748387096741</v>
      </c>
      <c r="BG48" s="15">
        <f t="shared" si="322"/>
        <v>40.946155870967701</v>
      </c>
      <c r="BH48" s="15">
        <f t="shared" si="322"/>
        <v>41.35561742967738</v>
      </c>
      <c r="BI48" s="15">
        <f t="shared" si="322"/>
        <v>41.769173603974153</v>
      </c>
      <c r="BJ48" s="96">
        <f t="shared" si="322"/>
        <v>42.99042467982369</v>
      </c>
      <c r="BK48" s="15">
        <f t="shared" si="322"/>
        <v>35.699999999999996</v>
      </c>
      <c r="BL48" s="15">
        <f t="shared" si="322"/>
        <v>35.699999999999996</v>
      </c>
      <c r="BM48" s="15">
        <f t="shared" si="322"/>
        <v>73.603750000000005</v>
      </c>
      <c r="BN48" s="15">
        <f t="shared" si="322"/>
        <v>81.140210526315755</v>
      </c>
      <c r="BO48" s="15">
        <f t="shared" si="322"/>
        <v>71.373333333333377</v>
      </c>
      <c r="BP48" s="15">
        <f t="shared" si="322"/>
        <v>70.700000000000045</v>
      </c>
      <c r="BQ48" s="15">
        <f t="shared" si="322"/>
        <v>50.675935483870916</v>
      </c>
      <c r="BR48" s="15">
        <f t="shared" si="322"/>
        <v>51.182694838709644</v>
      </c>
      <c r="BS48" s="15">
        <f t="shared" si="322"/>
        <v>51.694521787096726</v>
      </c>
      <c r="BT48" s="15">
        <f t="shared" si="322"/>
        <v>52.211467004967695</v>
      </c>
      <c r="BU48" s="15">
        <f t="shared" si="322"/>
        <v>52.733581675017369</v>
      </c>
      <c r="BV48" s="96">
        <f t="shared" si="322"/>
        <v>54.275411158277407</v>
      </c>
      <c r="BW48" s="15">
        <f t="shared" si="322"/>
        <v>42.839999999999996</v>
      </c>
      <c r="BX48" s="15">
        <f t="shared" si="322"/>
        <v>42.839999999999996</v>
      </c>
      <c r="BY48" s="15">
        <f t="shared" si="322"/>
        <v>88.3245</v>
      </c>
      <c r="BZ48" s="15">
        <f t="shared" si="322"/>
        <v>97.368252631578912</v>
      </c>
      <c r="CA48" s="15">
        <f t="shared" si="322"/>
        <v>85.648000000000053</v>
      </c>
      <c r="CB48" s="15">
        <f t="shared" si="322"/>
        <v>84.840000000000046</v>
      </c>
      <c r="CC48" s="15">
        <f t="shared" si="322"/>
        <v>60.811122580645097</v>
      </c>
      <c r="CD48" s="15">
        <f t="shared" si="322"/>
        <v>62.647618482580597</v>
      </c>
      <c r="CE48" s="15">
        <f t="shared" si="322"/>
        <v>63.274094667406395</v>
      </c>
      <c r="CF48" s="15">
        <f t="shared" si="322"/>
        <v>63.906835614080457</v>
      </c>
      <c r="CG48" s="15">
        <f t="shared" si="322"/>
        <v>65.17870695032147</v>
      </c>
      <c r="CH48" s="96">
        <f t="shared" si="322"/>
        <v>70.340932861127527</v>
      </c>
      <c r="CI48" s="15">
        <f t="shared" si="322"/>
        <v>49.98</v>
      </c>
      <c r="CJ48" s="15">
        <f t="shared" si="322"/>
        <v>49.98</v>
      </c>
      <c r="CK48" s="15">
        <f t="shared" si="322"/>
        <v>103.04525</v>
      </c>
      <c r="CL48" s="15">
        <f t="shared" si="322"/>
        <v>113.59629473684207</v>
      </c>
      <c r="CM48" s="15">
        <f t="shared" ref="CM48:CT48" si="323">CM33*CM59</f>
        <v>99.922666666666728</v>
      </c>
      <c r="CN48" s="15">
        <f t="shared" si="323"/>
        <v>98.980000000000061</v>
      </c>
      <c r="CO48" s="15">
        <f t="shared" si="323"/>
        <v>70.946309677419279</v>
      </c>
      <c r="CP48" s="15">
        <f t="shared" si="323"/>
        <v>73.088888229677366</v>
      </c>
      <c r="CQ48" s="15">
        <f t="shared" si="323"/>
        <v>73.819777111974119</v>
      </c>
      <c r="CR48" s="15">
        <f t="shared" si="323"/>
        <v>76.049134380755746</v>
      </c>
      <c r="CS48" s="15">
        <f t="shared" si="323"/>
        <v>77.562661270882543</v>
      </c>
      <c r="CT48" s="96">
        <f t="shared" si="323"/>
        <v>83.705710104741755</v>
      </c>
    </row>
    <row r="49" spans="1:98" x14ac:dyDescent="0.25">
      <c r="A49" s="4" t="s">
        <v>160</v>
      </c>
      <c r="B49" t="s">
        <v>5</v>
      </c>
      <c r="C49">
        <v>77</v>
      </c>
      <c r="D49">
        <v>52</v>
      </c>
      <c r="E49">
        <v>79</v>
      </c>
      <c r="F49">
        <v>90</v>
      </c>
      <c r="G49">
        <v>86</v>
      </c>
      <c r="H49">
        <v>98</v>
      </c>
      <c r="I49">
        <v>147</v>
      </c>
      <c r="J49">
        <v>99</v>
      </c>
      <c r="K49">
        <v>190</v>
      </c>
      <c r="L49">
        <v>131</v>
      </c>
      <c r="M49">
        <v>256</v>
      </c>
      <c r="N49" s="36">
        <v>161</v>
      </c>
      <c r="O49" s="720">
        <v>46</v>
      </c>
      <c r="P49" s="721">
        <v>40</v>
      </c>
      <c r="Q49" s="722">
        <v>187</v>
      </c>
      <c r="R49" s="723">
        <v>175</v>
      </c>
      <c r="S49" s="724">
        <v>225</v>
      </c>
      <c r="T49" s="725">
        <v>460</v>
      </c>
      <c r="U49" s="726">
        <v>280</v>
      </c>
      <c r="V49" s="727">
        <v>334</v>
      </c>
      <c r="W49" s="728">
        <v>427</v>
      </c>
      <c r="X49" s="729">
        <v>345</v>
      </c>
      <c r="Y49" s="730">
        <v>280</v>
      </c>
      <c r="Z49" s="731">
        <v>600</v>
      </c>
      <c r="AA49" s="732">
        <v>113</v>
      </c>
      <c r="AB49" s="733">
        <v>203</v>
      </c>
      <c r="AC49" s="734">
        <v>448</v>
      </c>
      <c r="AD49" s="735">
        <v>317</v>
      </c>
      <c r="AE49" s="736">
        <v>275</v>
      </c>
      <c r="AF49" s="737">
        <v>706</v>
      </c>
      <c r="AG49" s="738">
        <v>360</v>
      </c>
      <c r="AH49" s="15">
        <f t="shared" ref="AH49:CL49" si="324">AH34*AH60</f>
        <v>10.208703790360323</v>
      </c>
      <c r="AI49" s="15">
        <f t="shared" si="324"/>
        <v>32.832625457463749</v>
      </c>
      <c r="AJ49" s="15">
        <f t="shared" si="324"/>
        <v>61.69629693539779</v>
      </c>
      <c r="AK49" s="15">
        <f t="shared" si="324"/>
        <v>84.503233225074425</v>
      </c>
      <c r="AL49" s="96">
        <f t="shared" si="324"/>
        <v>110.9611357551877</v>
      </c>
      <c r="AM49" s="15">
        <f t="shared" si="324"/>
        <v>14.704504066370372</v>
      </c>
      <c r="AN49" s="15">
        <f t="shared" si="324"/>
        <v>16.250443897831794</v>
      </c>
      <c r="AO49" s="15">
        <f t="shared" si="324"/>
        <v>226.96865891586532</v>
      </c>
      <c r="AP49" s="15">
        <f t="shared" si="324"/>
        <v>145.99394907360147</v>
      </c>
      <c r="AQ49" s="15">
        <f t="shared" si="324"/>
        <v>191.83210525664433</v>
      </c>
      <c r="AR49" s="15">
        <f t="shared" si="324"/>
        <v>348.40480299076535</v>
      </c>
      <c r="AS49" s="15">
        <f t="shared" si="324"/>
        <v>135.24643020140971</v>
      </c>
      <c r="AT49" s="15">
        <f t="shared" si="324"/>
        <v>170.08676246165717</v>
      </c>
      <c r="AU49" s="15">
        <f t="shared" si="324"/>
        <v>184.29553402187744</v>
      </c>
      <c r="AV49" s="15">
        <f t="shared" si="324"/>
        <v>157.34171785610101</v>
      </c>
      <c r="AW49" s="15">
        <f t="shared" si="324"/>
        <v>196.13154585277059</v>
      </c>
      <c r="AX49" s="96">
        <f t="shared" si="324"/>
        <v>210.76418412145131</v>
      </c>
      <c r="AY49" s="15">
        <f t="shared" si="324"/>
        <v>28.102719165604963</v>
      </c>
      <c r="AZ49" s="15">
        <f t="shared" si="324"/>
        <v>29.062130814168654</v>
      </c>
      <c r="BA49" s="15">
        <f t="shared" si="324"/>
        <v>412.7751110556095</v>
      </c>
      <c r="BB49" s="15">
        <f t="shared" si="324"/>
        <v>283.73972413527281</v>
      </c>
      <c r="BC49" s="15">
        <f t="shared" si="324"/>
        <v>312.42735755437911</v>
      </c>
      <c r="BD49" s="15">
        <f t="shared" si="324"/>
        <v>540.3132536706072</v>
      </c>
      <c r="BE49" s="15">
        <f t="shared" si="324"/>
        <v>239.23626407218217</v>
      </c>
      <c r="BF49" s="15">
        <f t="shared" si="324"/>
        <v>253.13516312071198</v>
      </c>
      <c r="BG49" s="15">
        <f t="shared" si="324"/>
        <v>267.85974155696863</v>
      </c>
      <c r="BH49" s="15">
        <f t="shared" si="324"/>
        <v>265.66325974539473</v>
      </c>
      <c r="BI49" s="15">
        <f t="shared" si="324"/>
        <v>281.57018786241366</v>
      </c>
      <c r="BJ49" s="96">
        <f t="shared" si="324"/>
        <v>298.11160403563417</v>
      </c>
      <c r="BK49" s="15">
        <f t="shared" si="324"/>
        <v>36.273449816445073</v>
      </c>
      <c r="BL49" s="15">
        <f t="shared" si="324"/>
        <v>37.735854461916368</v>
      </c>
      <c r="BM49" s="15">
        <f t="shared" si="324"/>
        <v>513.95346302693292</v>
      </c>
      <c r="BN49" s="15">
        <f t="shared" si="324"/>
        <v>351.63214478797175</v>
      </c>
      <c r="BO49" s="15">
        <f t="shared" si="324"/>
        <v>384.2803668748212</v>
      </c>
      <c r="BP49" s="15">
        <f t="shared" si="324"/>
        <v>659.40177144349116</v>
      </c>
      <c r="BQ49" s="15">
        <f t="shared" si="324"/>
        <v>288.64954762984496</v>
      </c>
      <c r="BR49" s="15">
        <f t="shared" si="324"/>
        <v>303.1872889806009</v>
      </c>
      <c r="BS49" s="15">
        <f t="shared" si="324"/>
        <v>318.61262100073651</v>
      </c>
      <c r="BT49" s="15">
        <f t="shared" si="324"/>
        <v>309.01154078852824</v>
      </c>
      <c r="BU49" s="15">
        <f t="shared" si="324"/>
        <v>325.37307833406402</v>
      </c>
      <c r="BV49" s="96">
        <f t="shared" si="324"/>
        <v>342.3045509463156</v>
      </c>
      <c r="BW49" s="15">
        <f t="shared" si="324"/>
        <v>42.372817729613033</v>
      </c>
      <c r="BX49" s="15">
        <f t="shared" si="324"/>
        <v>44.11459936249404</v>
      </c>
      <c r="BY49" s="15">
        <f t="shared" si="324"/>
        <v>603.38894699692219</v>
      </c>
      <c r="BZ49" s="15">
        <f t="shared" si="324"/>
        <v>418.69351082635455</v>
      </c>
      <c r="CA49" s="15">
        <f t="shared" si="324"/>
        <v>457.00148115796816</v>
      </c>
      <c r="CB49" s="15">
        <f t="shared" si="324"/>
        <v>783.0978802289178</v>
      </c>
      <c r="CC49" s="15">
        <f t="shared" si="324"/>
        <v>346.9938333140301</v>
      </c>
      <c r="CD49" s="15">
        <f t="shared" si="324"/>
        <v>371.006173606093</v>
      </c>
      <c r="CE49" s="15">
        <f t="shared" si="324"/>
        <v>389.14648581170701</v>
      </c>
      <c r="CF49" s="15">
        <f t="shared" si="324"/>
        <v>382.64310465704023</v>
      </c>
      <c r="CG49" s="15">
        <f t="shared" si="324"/>
        <v>405.85314446580259</v>
      </c>
      <c r="CH49" s="96">
        <f t="shared" si="324"/>
        <v>425.99517936069651</v>
      </c>
      <c r="CI49" s="15">
        <f t="shared" si="324"/>
        <v>50.838300537412501</v>
      </c>
      <c r="CJ49" s="15">
        <f t="shared" si="324"/>
        <v>52.837163783750285</v>
      </c>
      <c r="CK49" s="15">
        <f t="shared" si="324"/>
        <v>724.39554584905841</v>
      </c>
      <c r="CL49" s="15">
        <f t="shared" si="324"/>
        <v>501.6737206263258</v>
      </c>
      <c r="CM49" s="15">
        <f t="shared" ref="CM49:CT49" si="325">CM34*CM60</f>
        <v>546.77376755331841</v>
      </c>
      <c r="CN49" s="15">
        <f t="shared" si="325"/>
        <v>935.73193931962385</v>
      </c>
      <c r="CO49" s="15">
        <f t="shared" si="325"/>
        <v>414.09555037083675</v>
      </c>
      <c r="CP49" s="15">
        <f t="shared" si="325"/>
        <v>442.27375915019792</v>
      </c>
      <c r="CQ49" s="15">
        <f t="shared" si="325"/>
        <v>463.43827401603676</v>
      </c>
      <c r="CR49" s="15">
        <f t="shared" si="325"/>
        <v>464.35163114140039</v>
      </c>
      <c r="CS49" s="15">
        <f t="shared" si="325"/>
        <v>492.08200343266861</v>
      </c>
      <c r="CT49" s="96">
        <f t="shared" si="325"/>
        <v>516.08130294471903</v>
      </c>
    </row>
    <row r="50" spans="1:98" x14ac:dyDescent="0.25">
      <c r="A50" s="4" t="s">
        <v>161</v>
      </c>
      <c r="B50" t="s">
        <v>6</v>
      </c>
      <c r="C50">
        <v>46</v>
      </c>
      <c r="D50">
        <v>64</v>
      </c>
      <c r="E50">
        <v>50</v>
      </c>
      <c r="F50">
        <v>68</v>
      </c>
      <c r="G50">
        <v>82</v>
      </c>
      <c r="H50">
        <v>78</v>
      </c>
      <c r="I50">
        <v>89</v>
      </c>
      <c r="J50">
        <v>83</v>
      </c>
      <c r="K50">
        <v>111</v>
      </c>
      <c r="L50">
        <v>140</v>
      </c>
      <c r="M50">
        <v>73</v>
      </c>
      <c r="N50" s="36">
        <v>195</v>
      </c>
      <c r="O50" s="739">
        <v>67</v>
      </c>
      <c r="P50" s="740">
        <v>42</v>
      </c>
      <c r="Q50" s="741">
        <v>25</v>
      </c>
      <c r="R50" s="742">
        <v>82</v>
      </c>
      <c r="S50" s="743">
        <v>103</v>
      </c>
      <c r="T50" s="744">
        <v>164</v>
      </c>
      <c r="U50" s="745">
        <v>215</v>
      </c>
      <c r="V50" s="746">
        <v>158</v>
      </c>
      <c r="W50" s="747">
        <v>239</v>
      </c>
      <c r="X50" s="748">
        <v>202</v>
      </c>
      <c r="Y50" s="749">
        <v>207</v>
      </c>
      <c r="Z50" s="750">
        <v>271</v>
      </c>
      <c r="AA50" s="751">
        <v>163</v>
      </c>
      <c r="AB50" s="752">
        <v>71</v>
      </c>
      <c r="AC50" s="753">
        <v>179</v>
      </c>
      <c r="AD50" s="754">
        <v>198</v>
      </c>
      <c r="AE50" s="755">
        <v>137</v>
      </c>
      <c r="AF50" s="756">
        <v>108</v>
      </c>
      <c r="AG50" s="757">
        <v>180</v>
      </c>
      <c r="AH50" s="15">
        <f t="shared" ref="AH50:CL50" si="326">AH35*AH61</f>
        <v>160.49759229534484</v>
      </c>
      <c r="AI50" s="15">
        <f t="shared" si="326"/>
        <v>5.8946388443017561</v>
      </c>
      <c r="AJ50" s="15">
        <f t="shared" si="326"/>
        <v>18.957986572666101</v>
      </c>
      <c r="AK50" s="15">
        <f t="shared" si="326"/>
        <v>35.624247302422219</v>
      </c>
      <c r="AL50" s="96">
        <f t="shared" si="326"/>
        <v>48.793270063136305</v>
      </c>
      <c r="AM50" s="15">
        <f t="shared" si="326"/>
        <v>47.943251119086185</v>
      </c>
      <c r="AN50" s="15">
        <f t="shared" si="326"/>
        <v>14.704504066370372</v>
      </c>
      <c r="AO50" s="15">
        <f t="shared" si="326"/>
        <v>39.187911861931617</v>
      </c>
      <c r="AP50" s="15">
        <f t="shared" si="326"/>
        <v>100.97591971640126</v>
      </c>
      <c r="AQ50" s="15">
        <f t="shared" si="326"/>
        <v>63.30549398473304</v>
      </c>
      <c r="AR50" s="15">
        <f t="shared" si="326"/>
        <v>76.828305280271735</v>
      </c>
      <c r="AS50" s="15">
        <f t="shared" si="326"/>
        <v>90.25423736186444</v>
      </c>
      <c r="AT50" s="15">
        <f t="shared" si="326"/>
        <v>78.093054455274498</v>
      </c>
      <c r="AU50" s="15">
        <f t="shared" si="326"/>
        <v>98.210317146700433</v>
      </c>
      <c r="AV50" s="15">
        <f t="shared" si="326"/>
        <v>106.41464734264279</v>
      </c>
      <c r="AW50" s="15">
        <f t="shared" si="326"/>
        <v>90.851162003497066</v>
      </c>
      <c r="AX50" s="96">
        <f t="shared" si="326"/>
        <v>113.24891509423318</v>
      </c>
      <c r="AY50" s="15">
        <f t="shared" si="326"/>
        <v>90.163762324873517</v>
      </c>
      <c r="AZ50" s="15">
        <f t="shared" si="326"/>
        <v>28.102719165604963</v>
      </c>
      <c r="BA50" s="15">
        <f t="shared" si="326"/>
        <v>74.288264474952257</v>
      </c>
      <c r="BB50" s="15">
        <f t="shared" si="326"/>
        <v>183.63921553737632</v>
      </c>
      <c r="BC50" s="15">
        <f t="shared" si="326"/>
        <v>123.03443747808896</v>
      </c>
      <c r="BD50" s="15">
        <f t="shared" si="326"/>
        <v>123.94598120935873</v>
      </c>
      <c r="BE50" s="15">
        <f t="shared" si="326"/>
        <v>139.96810671935773</v>
      </c>
      <c r="BF50" s="15">
        <f t="shared" si="326"/>
        <v>138.13814213094565</v>
      </c>
      <c r="BG50" s="15">
        <f t="shared" si="326"/>
        <v>146.16354789321829</v>
      </c>
      <c r="BH50" s="15">
        <f t="shared" si="326"/>
        <v>154.6657117132994</v>
      </c>
      <c r="BI50" s="15">
        <f t="shared" si="326"/>
        <v>153.39743443998569</v>
      </c>
      <c r="BJ50" s="96">
        <f t="shared" si="326"/>
        <v>162.58230240144371</v>
      </c>
      <c r="BK50" s="15">
        <f t="shared" si="326"/>
        <v>121.45762821812528</v>
      </c>
      <c r="BL50" s="15">
        <f t="shared" si="326"/>
        <v>36.273449816445073</v>
      </c>
      <c r="BM50" s="15">
        <f t="shared" si="326"/>
        <v>96.459931117247692</v>
      </c>
      <c r="BN50" s="15">
        <f t="shared" si="326"/>
        <v>228.6523781233231</v>
      </c>
      <c r="BO50" s="15">
        <f t="shared" si="326"/>
        <v>152.47376187825037</v>
      </c>
      <c r="BP50" s="15">
        <f t="shared" si="326"/>
        <v>152.45146105203639</v>
      </c>
      <c r="BQ50" s="15">
        <f t="shared" si="326"/>
        <v>172.52615785051299</v>
      </c>
      <c r="BR50" s="15">
        <f t="shared" si="326"/>
        <v>166.67001715297678</v>
      </c>
      <c r="BS50" s="15">
        <f t="shared" si="326"/>
        <v>175.06429880071113</v>
      </c>
      <c r="BT50" s="15">
        <f t="shared" si="326"/>
        <v>183.97108688853885</v>
      </c>
      <c r="BU50" s="15">
        <f t="shared" si="326"/>
        <v>178.42729783085454</v>
      </c>
      <c r="BV50" s="96">
        <f t="shared" si="326"/>
        <v>187.87466321131416</v>
      </c>
      <c r="BW50" s="15">
        <f t="shared" si="326"/>
        <v>138.08204620728461</v>
      </c>
      <c r="BX50" s="15">
        <f t="shared" si="326"/>
        <v>42.372817729613033</v>
      </c>
      <c r="BY50" s="15">
        <f t="shared" si="326"/>
        <v>112.76520106535983</v>
      </c>
      <c r="BZ50" s="15">
        <f t="shared" si="326"/>
        <v>268.44126480172019</v>
      </c>
      <c r="CA50" s="15">
        <f t="shared" si="326"/>
        <v>181.5527266661031</v>
      </c>
      <c r="CB50" s="15">
        <f t="shared" si="326"/>
        <v>181.30133493958073</v>
      </c>
      <c r="CC50" s="15">
        <f t="shared" si="326"/>
        <v>204.89005997211595</v>
      </c>
      <c r="CD50" s="15">
        <f t="shared" si="326"/>
        <v>204.36594478603575</v>
      </c>
      <c r="CE50" s="15">
        <f t="shared" si="326"/>
        <v>214.22380816644767</v>
      </c>
      <c r="CF50" s="15">
        <f t="shared" si="326"/>
        <v>224.69826125773469</v>
      </c>
      <c r="CG50" s="15">
        <f t="shared" si="326"/>
        <v>223.10923313625105</v>
      </c>
      <c r="CH50" s="96">
        <f t="shared" si="326"/>
        <v>234.34490407187064</v>
      </c>
      <c r="CI50" s="15">
        <f t="shared" si="326"/>
        <v>166.83685745773158</v>
      </c>
      <c r="CJ50" s="15">
        <f t="shared" si="326"/>
        <v>50.838300537412501</v>
      </c>
      <c r="CK50" s="15">
        <f t="shared" si="326"/>
        <v>135.06171389745336</v>
      </c>
      <c r="CL50" s="15">
        <f t="shared" si="326"/>
        <v>322.27580155764048</v>
      </c>
      <c r="CM50" s="15">
        <f t="shared" ref="CM50:CT50" si="327">CM35*CM61</f>
        <v>217.53437662952498</v>
      </c>
      <c r="CN50" s="15">
        <f t="shared" si="327"/>
        <v>216.91573890784582</v>
      </c>
      <c r="CO50" s="15">
        <f t="shared" si="327"/>
        <v>244.82529962790505</v>
      </c>
      <c r="CP50" s="15">
        <f t="shared" si="327"/>
        <v>243.88626038388955</v>
      </c>
      <c r="CQ50" s="15">
        <f t="shared" si="327"/>
        <v>255.37464246575996</v>
      </c>
      <c r="CR50" s="15">
        <f t="shared" si="327"/>
        <v>272.94721584744542</v>
      </c>
      <c r="CS50" s="15">
        <f t="shared" si="327"/>
        <v>270.75134784509436</v>
      </c>
      <c r="CT50" s="96">
        <f t="shared" si="327"/>
        <v>284.13457296655076</v>
      </c>
    </row>
    <row r="51" spans="1:98" x14ac:dyDescent="0.25">
      <c r="A51" s="4" t="s">
        <v>162</v>
      </c>
      <c r="B51" t="s">
        <v>7</v>
      </c>
      <c r="C51">
        <v>64</v>
      </c>
      <c r="D51">
        <v>54</v>
      </c>
      <c r="E51">
        <v>84</v>
      </c>
      <c r="F51">
        <v>58</v>
      </c>
      <c r="G51">
        <v>64</v>
      </c>
      <c r="H51">
        <v>119</v>
      </c>
      <c r="I51">
        <v>111</v>
      </c>
      <c r="J51">
        <v>86</v>
      </c>
      <c r="K51">
        <v>160</v>
      </c>
      <c r="L51">
        <v>134</v>
      </c>
      <c r="M51">
        <v>159</v>
      </c>
      <c r="N51" s="36">
        <v>169</v>
      </c>
      <c r="O51" s="758">
        <v>97</v>
      </c>
      <c r="P51" s="759">
        <v>121</v>
      </c>
      <c r="Q51" s="760">
        <v>96</v>
      </c>
      <c r="R51" s="761">
        <v>37</v>
      </c>
      <c r="S51" s="762">
        <v>70</v>
      </c>
      <c r="T51" s="763">
        <v>151</v>
      </c>
      <c r="U51" s="764">
        <v>130</v>
      </c>
      <c r="V51" s="765">
        <v>231</v>
      </c>
      <c r="W51" s="766">
        <v>271</v>
      </c>
      <c r="X51" s="767">
        <v>179</v>
      </c>
      <c r="Y51" s="768">
        <v>216</v>
      </c>
      <c r="Z51" s="769">
        <v>328</v>
      </c>
      <c r="AA51" s="770">
        <v>154</v>
      </c>
      <c r="AB51" s="771">
        <v>299</v>
      </c>
      <c r="AC51" s="772">
        <v>194</v>
      </c>
      <c r="AD51" s="773">
        <v>149</v>
      </c>
      <c r="AE51" s="774">
        <v>166</v>
      </c>
      <c r="AF51" s="775">
        <v>139</v>
      </c>
      <c r="AG51" s="776">
        <v>115</v>
      </c>
      <c r="AH51" s="15">
        <f t="shared" ref="AH51:CL51" si="328">AH36*AH62</f>
        <v>112.22431007751935</v>
      </c>
      <c r="AI51" s="15">
        <f t="shared" si="328"/>
        <v>71.273556686046504</v>
      </c>
      <c r="AJ51" s="15">
        <f t="shared" si="328"/>
        <v>2.6176833546511622</v>
      </c>
      <c r="AK51" s="15">
        <f t="shared" si="328"/>
        <v>8.4188373876273808</v>
      </c>
      <c r="AL51" s="96">
        <f t="shared" si="328"/>
        <v>15.819968220050194</v>
      </c>
      <c r="AM51" s="15">
        <f t="shared" si="328"/>
        <v>28.026242776462492</v>
      </c>
      <c r="AN51" s="15">
        <f t="shared" si="328"/>
        <v>36.4368708505055</v>
      </c>
      <c r="AO51" s="15">
        <f t="shared" si="328"/>
        <v>10.645526445896651</v>
      </c>
      <c r="AP51" s="15">
        <f t="shared" si="328"/>
        <v>13.215543138253091</v>
      </c>
      <c r="AQ51" s="15">
        <f t="shared" si="328"/>
        <v>50.277321700343919</v>
      </c>
      <c r="AR51" s="15">
        <f t="shared" si="328"/>
        <v>31.259312854059395</v>
      </c>
      <c r="AS51" s="15">
        <f t="shared" si="328"/>
        <v>36.539284463170873</v>
      </c>
      <c r="AT51" s="15">
        <f t="shared" si="328"/>
        <v>40.079981330369897</v>
      </c>
      <c r="AU51" s="15">
        <f t="shared" si="328"/>
        <v>34.679459447978026</v>
      </c>
      <c r="AV51" s="15">
        <f t="shared" si="328"/>
        <v>43.613106627973899</v>
      </c>
      <c r="AW51" s="15">
        <f t="shared" si="328"/>
        <v>47.256474636981103</v>
      </c>
      <c r="AX51" s="96">
        <f t="shared" si="328"/>
        <v>40.345062828940982</v>
      </c>
      <c r="AY51" s="15">
        <f t="shared" si="328"/>
        <v>64.404710327717481</v>
      </c>
      <c r="AZ51" s="15">
        <f t="shared" si="328"/>
        <v>68.524459366903869</v>
      </c>
      <c r="BA51" s="15">
        <f t="shared" si="328"/>
        <v>21.566067991987328</v>
      </c>
      <c r="BB51" s="15">
        <f t="shared" si="328"/>
        <v>25.052617431968837</v>
      </c>
      <c r="BC51" s="15">
        <f t="shared" si="328"/>
        <v>90.573923227101375</v>
      </c>
      <c r="BD51" s="15">
        <f t="shared" si="328"/>
        <v>60.179440656568453</v>
      </c>
      <c r="BE51" s="15">
        <f t="shared" si="328"/>
        <v>58.948293196811385</v>
      </c>
      <c r="BF51" s="15">
        <f t="shared" si="328"/>
        <v>62.156850117371498</v>
      </c>
      <c r="BG51" s="15">
        <f t="shared" si="328"/>
        <v>61.344201884084384</v>
      </c>
      <c r="BH51" s="15">
        <f t="shared" si="328"/>
        <v>64.908113369269032</v>
      </c>
      <c r="BI51" s="15">
        <f t="shared" si="328"/>
        <v>68.683742936779893</v>
      </c>
      <c r="BJ51" s="96">
        <f t="shared" si="328"/>
        <v>68.120528057102391</v>
      </c>
      <c r="BK51" s="15">
        <f t="shared" si="328"/>
        <v>88.057743312515996</v>
      </c>
      <c r="BL51" s="15">
        <f t="shared" si="328"/>
        <v>92.307797445775208</v>
      </c>
      <c r="BM51" s="15">
        <f t="shared" si="328"/>
        <v>27.83629870246952</v>
      </c>
      <c r="BN51" s="15">
        <f t="shared" si="328"/>
        <v>32.529683778105593</v>
      </c>
      <c r="BO51" s="15">
        <f t="shared" si="328"/>
        <v>112.77516559430575</v>
      </c>
      <c r="BP51" s="15">
        <f t="shared" si="328"/>
        <v>74.579003185754559</v>
      </c>
      <c r="BQ51" s="15">
        <f t="shared" si="328"/>
        <v>73.230457898348902</v>
      </c>
      <c r="BR51" s="15">
        <f t="shared" si="328"/>
        <v>76.615186031927777</v>
      </c>
      <c r="BS51" s="15">
        <f t="shared" si="328"/>
        <v>74.014598882936511</v>
      </c>
      <c r="BT51" s="15">
        <f t="shared" si="328"/>
        <v>77.742320279264192</v>
      </c>
      <c r="BU51" s="15">
        <f t="shared" si="328"/>
        <v>81.697634851835559</v>
      </c>
      <c r="BV51" s="96">
        <f t="shared" si="328"/>
        <v>79.23575640239909</v>
      </c>
      <c r="BW51" s="15">
        <f t="shared" si="328"/>
        <v>100.74908793412492</v>
      </c>
      <c r="BX51" s="15">
        <f t="shared" si="328"/>
        <v>104.94235511753628</v>
      </c>
      <c r="BY51" s="15">
        <f t="shared" si="328"/>
        <v>32.516962603652352</v>
      </c>
      <c r="BZ51" s="15">
        <f t="shared" si="328"/>
        <v>38.028394685166319</v>
      </c>
      <c r="CA51" s="15">
        <f t="shared" si="328"/>
        <v>132.39970797080855</v>
      </c>
      <c r="CB51" s="15">
        <f t="shared" si="328"/>
        <v>88.802304171030926</v>
      </c>
      <c r="CC51" s="15">
        <f t="shared" si="328"/>
        <v>87.088570247782954</v>
      </c>
      <c r="CD51" s="15">
        <f t="shared" si="328"/>
        <v>92.807050603579086</v>
      </c>
      <c r="CE51" s="15">
        <f t="shared" si="328"/>
        <v>90.754556140637149</v>
      </c>
      <c r="CF51" s="15">
        <f t="shared" si="328"/>
        <v>95.132222960424485</v>
      </c>
      <c r="CG51" s="15">
        <f t="shared" si="328"/>
        <v>100.76197572548465</v>
      </c>
      <c r="CH51" s="96">
        <f t="shared" si="328"/>
        <v>99.078050628041552</v>
      </c>
      <c r="CI51" s="15">
        <f t="shared" si="328"/>
        <v>122.00881174181838</v>
      </c>
      <c r="CJ51" s="15">
        <f t="shared" si="328"/>
        <v>126.79601166787602</v>
      </c>
      <c r="CK51" s="15">
        <f t="shared" si="328"/>
        <v>39.013386552600601</v>
      </c>
      <c r="CL51" s="15">
        <f t="shared" si="328"/>
        <v>45.547563560591612</v>
      </c>
      <c r="CM51" s="15">
        <f t="shared" ref="CM51:CT51" si="329">CM36*CM62</f>
        <v>158.95179917218312</v>
      </c>
      <c r="CN51" s="15">
        <f t="shared" si="329"/>
        <v>106.40189346557125</v>
      </c>
      <c r="CO51" s="15">
        <f t="shared" si="329"/>
        <v>104.19604230725122</v>
      </c>
      <c r="CP51" s="15">
        <f t="shared" si="329"/>
        <v>110.89612631620894</v>
      </c>
      <c r="CQ51" s="15">
        <f t="shared" si="329"/>
        <v>108.30468517204802</v>
      </c>
      <c r="CR51" s="15">
        <f t="shared" si="329"/>
        <v>115.67455917293483</v>
      </c>
      <c r="CS51" s="15">
        <f t="shared" si="329"/>
        <v>122.39836918903707</v>
      </c>
      <c r="CT51" s="96">
        <f t="shared" si="329"/>
        <v>120.23489737434855</v>
      </c>
    </row>
    <row r="52" spans="1:98" x14ac:dyDescent="0.25">
      <c r="A52" s="4" t="s">
        <v>163</v>
      </c>
      <c r="B52" t="s">
        <v>8</v>
      </c>
      <c r="C52">
        <v>30</v>
      </c>
      <c r="D52">
        <v>30</v>
      </c>
      <c r="E52">
        <v>66</v>
      </c>
      <c r="F52">
        <v>62</v>
      </c>
      <c r="G52">
        <v>85</v>
      </c>
      <c r="H52">
        <v>73</v>
      </c>
      <c r="I52">
        <v>61</v>
      </c>
      <c r="J52">
        <v>57</v>
      </c>
      <c r="K52">
        <v>123</v>
      </c>
      <c r="L52">
        <v>93</v>
      </c>
      <c r="M52">
        <v>108</v>
      </c>
      <c r="N52" s="36">
        <v>108</v>
      </c>
      <c r="O52" s="777">
        <v>88</v>
      </c>
      <c r="P52" s="778">
        <v>86</v>
      </c>
      <c r="Q52" s="779">
        <v>172</v>
      </c>
      <c r="R52" s="780">
        <v>108</v>
      </c>
      <c r="S52" s="781">
        <v>83</v>
      </c>
      <c r="T52" s="782">
        <v>64</v>
      </c>
      <c r="U52" s="783">
        <v>52</v>
      </c>
      <c r="V52" s="784">
        <v>75</v>
      </c>
      <c r="W52" s="785">
        <v>98</v>
      </c>
      <c r="X52" s="786">
        <v>115</v>
      </c>
      <c r="Y52" s="787">
        <v>108</v>
      </c>
      <c r="Z52" s="788">
        <v>230</v>
      </c>
      <c r="AA52" s="789">
        <v>105</v>
      </c>
      <c r="AB52" s="790">
        <v>168</v>
      </c>
      <c r="AC52" s="791">
        <v>214</v>
      </c>
      <c r="AD52" s="792">
        <v>202</v>
      </c>
      <c r="AE52" s="793">
        <v>108</v>
      </c>
      <c r="AF52" s="794">
        <v>89</v>
      </c>
      <c r="AG52" s="795">
        <v>74</v>
      </c>
      <c r="AH52" s="15">
        <f t="shared" ref="AH52:CL52" si="330">AH37*AH63</f>
        <v>178.33398174273788</v>
      </c>
      <c r="AI52" s="15">
        <f t="shared" si="330"/>
        <v>231.84968248962568</v>
      </c>
      <c r="AJ52" s="15">
        <f t="shared" si="330"/>
        <v>244.30428910273764</v>
      </c>
      <c r="AK52" s="15">
        <f t="shared" si="330"/>
        <v>177.48783794661838</v>
      </c>
      <c r="AL52" s="96">
        <f t="shared" si="330"/>
        <v>76.473954987274652</v>
      </c>
      <c r="AM52" s="15">
        <f t="shared" si="330"/>
        <v>23.159742344999998</v>
      </c>
      <c r="AN52" s="15">
        <f t="shared" si="330"/>
        <v>38.204013963000001</v>
      </c>
      <c r="AO52" s="15">
        <f t="shared" si="330"/>
        <v>105.37372566620111</v>
      </c>
      <c r="AP52" s="15">
        <f t="shared" si="330"/>
        <v>83.125659774687406</v>
      </c>
      <c r="AQ52" s="15">
        <f t="shared" si="330"/>
        <v>41.516030969236688</v>
      </c>
      <c r="AR52" s="15">
        <f t="shared" si="330"/>
        <v>55.625294068305209</v>
      </c>
      <c r="AS52" s="15">
        <f t="shared" si="330"/>
        <v>75.082972329443862</v>
      </c>
      <c r="AT52" s="15">
        <f t="shared" si="330"/>
        <v>101.5875979320947</v>
      </c>
      <c r="AU52" s="15">
        <f t="shared" si="330"/>
        <v>110.85774823899584</v>
      </c>
      <c r="AV52" s="15">
        <f t="shared" si="330"/>
        <v>114.90157163662248</v>
      </c>
      <c r="AW52" s="15">
        <f t="shared" si="330"/>
        <v>122.95165868012084</v>
      </c>
      <c r="AX52" s="96">
        <f t="shared" si="330"/>
        <v>131.63081576397909</v>
      </c>
      <c r="AY52" s="15">
        <f t="shared" si="330"/>
        <v>104.81396893508121</v>
      </c>
      <c r="AZ52" s="15">
        <f t="shared" si="330"/>
        <v>109.73078040250427</v>
      </c>
      <c r="BA52" s="15">
        <f t="shared" si="330"/>
        <v>239.60276570539901</v>
      </c>
      <c r="BB52" s="15">
        <f t="shared" si="330"/>
        <v>178.24198423837203</v>
      </c>
      <c r="BC52" s="15">
        <f t="shared" si="330"/>
        <v>81.239295161977708</v>
      </c>
      <c r="BD52" s="15">
        <f t="shared" si="330"/>
        <v>102.43598648199658</v>
      </c>
      <c r="BE52" s="15">
        <f t="shared" si="330"/>
        <v>140.07598071311881</v>
      </c>
      <c r="BF52" s="15">
        <f t="shared" si="330"/>
        <v>178.67256832534042</v>
      </c>
      <c r="BG52" s="15">
        <f t="shared" si="330"/>
        <v>184.03682024104975</v>
      </c>
      <c r="BH52" s="15">
        <f t="shared" si="330"/>
        <v>189.09978857469667</v>
      </c>
      <c r="BI52" s="15">
        <f t="shared" si="330"/>
        <v>195.31094970125483</v>
      </c>
      <c r="BJ52" s="96">
        <f t="shared" si="330"/>
        <v>202.69740402052383</v>
      </c>
      <c r="BK52" s="15">
        <f t="shared" si="330"/>
        <v>154.28683969548305</v>
      </c>
      <c r="BL52" s="15">
        <f t="shared" si="330"/>
        <v>158.29662077645642</v>
      </c>
      <c r="BM52" s="15">
        <f t="shared" si="330"/>
        <v>339.34543466280803</v>
      </c>
      <c r="BN52" s="15">
        <f t="shared" si="330"/>
        <v>239.79168028881662</v>
      </c>
      <c r="BO52" s="15">
        <f t="shared" si="330"/>
        <v>107.56113954356198</v>
      </c>
      <c r="BP52" s="15">
        <f t="shared" si="330"/>
        <v>129.16404660801237</v>
      </c>
      <c r="BQ52" s="15">
        <f t="shared" si="330"/>
        <v>176.56814545324829</v>
      </c>
      <c r="BR52" s="15">
        <f t="shared" si="330"/>
        <v>223.2953940445241</v>
      </c>
      <c r="BS52" s="15">
        <f t="shared" si="330"/>
        <v>228.39211123699272</v>
      </c>
      <c r="BT52" s="15">
        <f t="shared" si="330"/>
        <v>231.72394976768638</v>
      </c>
      <c r="BU52" s="15">
        <f t="shared" si="330"/>
        <v>236.43345004246751</v>
      </c>
      <c r="BV52" s="96">
        <f t="shared" si="330"/>
        <v>242.59718112735681</v>
      </c>
      <c r="BW52" s="15">
        <f t="shared" si="330"/>
        <v>180.52046933862829</v>
      </c>
      <c r="BX52" s="15">
        <f t="shared" si="330"/>
        <v>183.00904466473884</v>
      </c>
      <c r="BY52" s="15">
        <f t="shared" si="330"/>
        <v>387.96803586192306</v>
      </c>
      <c r="BZ52" s="15">
        <f t="shared" si="330"/>
        <v>274.45710402271641</v>
      </c>
      <c r="CA52" s="15">
        <f t="shared" si="330"/>
        <v>123.76146335761049</v>
      </c>
      <c r="CB52" s="15">
        <f t="shared" si="330"/>
        <v>151.41422038199224</v>
      </c>
      <c r="CC52" s="15">
        <f t="shared" si="330"/>
        <v>208.56699774020058</v>
      </c>
      <c r="CD52" s="15">
        <f t="shared" si="330"/>
        <v>269.96296311770988</v>
      </c>
      <c r="CE52" s="15">
        <f t="shared" si="330"/>
        <v>276.98845085968702</v>
      </c>
      <c r="CF52" s="15">
        <f t="shared" si="330"/>
        <v>282.0933952618426</v>
      </c>
      <c r="CG52" s="15">
        <f t="shared" si="330"/>
        <v>291.49284511239489</v>
      </c>
      <c r="CH52" s="96">
        <f t="shared" si="330"/>
        <v>299.71663304554943</v>
      </c>
      <c r="CI52" s="15">
        <f t="shared" si="330"/>
        <v>217.39957572589134</v>
      </c>
      <c r="CJ52" s="15">
        <f t="shared" si="330"/>
        <v>221.08440105230304</v>
      </c>
      <c r="CK52" s="15">
        <f t="shared" si="330"/>
        <v>469.72671739059473</v>
      </c>
      <c r="CL52" s="15">
        <f t="shared" si="330"/>
        <v>331.52472100950746</v>
      </c>
      <c r="CM52" s="15">
        <f t="shared" ref="CM52:CT52" si="331">CM37*CM63</f>
        <v>149.0131500658799</v>
      </c>
      <c r="CN52" s="15">
        <f t="shared" si="331"/>
        <v>181.68668887046198</v>
      </c>
      <c r="CO52" s="15">
        <f t="shared" si="331"/>
        <v>250.09963722051651</v>
      </c>
      <c r="CP52" s="15">
        <f t="shared" si="331"/>
        <v>323.46758770795583</v>
      </c>
      <c r="CQ52" s="15">
        <f t="shared" si="331"/>
        <v>331.36682755448021</v>
      </c>
      <c r="CR52" s="15">
        <f t="shared" si="331"/>
        <v>343.77594121142357</v>
      </c>
      <c r="CS52" s="15">
        <f t="shared" si="331"/>
        <v>354.80234315757866</v>
      </c>
      <c r="CT52" s="96">
        <f t="shared" si="331"/>
        <v>364.40121560159423</v>
      </c>
    </row>
    <row r="53" spans="1:98" x14ac:dyDescent="0.25">
      <c r="A53" s="4" t="s">
        <v>164</v>
      </c>
      <c r="B53" t="s">
        <v>1</v>
      </c>
      <c r="C53">
        <v>32</v>
      </c>
      <c r="D53">
        <v>27</v>
      </c>
      <c r="E53">
        <v>42</v>
      </c>
      <c r="F53">
        <v>52</v>
      </c>
      <c r="G53">
        <v>67</v>
      </c>
      <c r="H53">
        <v>59</v>
      </c>
      <c r="I53">
        <v>60</v>
      </c>
      <c r="J53">
        <v>51</v>
      </c>
      <c r="K53">
        <v>112</v>
      </c>
      <c r="L53">
        <v>93</v>
      </c>
      <c r="M53">
        <v>93</v>
      </c>
      <c r="N53" s="36">
        <v>110</v>
      </c>
      <c r="O53" s="796">
        <v>54</v>
      </c>
      <c r="P53" s="797">
        <v>66</v>
      </c>
      <c r="Q53" s="798">
        <v>108</v>
      </c>
      <c r="R53" s="799">
        <v>107</v>
      </c>
      <c r="S53" s="800">
        <v>117</v>
      </c>
      <c r="T53" s="801">
        <v>142</v>
      </c>
      <c r="U53" s="802">
        <v>86</v>
      </c>
      <c r="V53" s="803">
        <v>63</v>
      </c>
      <c r="W53" s="804">
        <v>77</v>
      </c>
      <c r="X53" s="805">
        <v>47</v>
      </c>
      <c r="Y53" s="806">
        <v>63</v>
      </c>
      <c r="Z53" s="807">
        <v>136</v>
      </c>
      <c r="AA53" s="808">
        <v>45</v>
      </c>
      <c r="AB53" s="809">
        <v>73</v>
      </c>
      <c r="AC53" s="810">
        <v>111</v>
      </c>
      <c r="AD53" s="811">
        <v>122</v>
      </c>
      <c r="AE53" s="812">
        <v>84</v>
      </c>
      <c r="AF53" s="813">
        <v>93</v>
      </c>
      <c r="AG53" s="814">
        <v>80</v>
      </c>
      <c r="AH53" s="15">
        <f t="shared" ref="AH53:CL53" si="332">AH38*AH64</f>
        <v>159.75142431761788</v>
      </c>
      <c r="AI53" s="15">
        <f t="shared" si="332"/>
        <v>160.80218521091814</v>
      </c>
      <c r="AJ53" s="15">
        <f t="shared" si="332"/>
        <v>154.11462223722086</v>
      </c>
      <c r="AK53" s="15">
        <f t="shared" si="332"/>
        <v>144.25302079666503</v>
      </c>
      <c r="AL53" s="96">
        <f t="shared" si="332"/>
        <v>165.13219542494252</v>
      </c>
      <c r="AM53" s="15">
        <f t="shared" si="332"/>
        <v>217.56090000000003</v>
      </c>
      <c r="AN53" s="15">
        <f t="shared" si="332"/>
        <v>177.29640000000001</v>
      </c>
      <c r="AO53" s="15">
        <f t="shared" si="332"/>
        <v>227.73287606844741</v>
      </c>
      <c r="AP53" s="15">
        <f t="shared" si="332"/>
        <v>181.33296670476162</v>
      </c>
      <c r="AQ53" s="15">
        <f t="shared" si="332"/>
        <v>93.335425443990971</v>
      </c>
      <c r="AR53" s="15">
        <f t="shared" si="332"/>
        <v>64.028212149287569</v>
      </c>
      <c r="AS53" s="15">
        <f t="shared" si="332"/>
        <v>34.607699437680914</v>
      </c>
      <c r="AT53" s="15">
        <f t="shared" si="332"/>
        <v>35.2153467518336</v>
      </c>
      <c r="AU53" s="15">
        <f t="shared" si="332"/>
        <v>46.565356054332788</v>
      </c>
      <c r="AV53" s="15">
        <f t="shared" si="332"/>
        <v>53.516856775638033</v>
      </c>
      <c r="AW53" s="15">
        <f t="shared" si="332"/>
        <v>62.449730471597476</v>
      </c>
      <c r="AX53" s="96">
        <f t="shared" si="332"/>
        <v>70.951105199717134</v>
      </c>
      <c r="AY53" s="15">
        <f t="shared" si="332"/>
        <v>96.432982863143266</v>
      </c>
      <c r="AZ53" s="15">
        <f t="shared" si="332"/>
        <v>110.67855202274818</v>
      </c>
      <c r="BA53" s="15">
        <f t="shared" si="332"/>
        <v>204.63521343206017</v>
      </c>
      <c r="BB53" s="15">
        <f t="shared" si="332"/>
        <v>202.49929112614672</v>
      </c>
      <c r="BC53" s="15">
        <f t="shared" si="332"/>
        <v>127.1748991141405</v>
      </c>
      <c r="BD53" s="15">
        <f t="shared" si="332"/>
        <v>131.41610752652844</v>
      </c>
      <c r="BE53" s="15">
        <f t="shared" si="332"/>
        <v>97.573483192103382</v>
      </c>
      <c r="BF53" s="15">
        <f t="shared" si="332"/>
        <v>84.998995973383472</v>
      </c>
      <c r="BG53" s="15">
        <f t="shared" si="332"/>
        <v>94.646992824903251</v>
      </c>
      <c r="BH53" s="15">
        <f t="shared" si="332"/>
        <v>104.51439084612821</v>
      </c>
      <c r="BI53" s="15">
        <f t="shared" si="332"/>
        <v>112.78848319039535</v>
      </c>
      <c r="BJ53" s="96">
        <f t="shared" si="332"/>
        <v>121.38569947737312</v>
      </c>
      <c r="BK53" s="15">
        <f t="shared" si="332"/>
        <v>157.4805011148849</v>
      </c>
      <c r="BL53" s="15">
        <f t="shared" si="332"/>
        <v>174.21587532690523</v>
      </c>
      <c r="BM53" s="15">
        <f t="shared" si="332"/>
        <v>309.48104349208427</v>
      </c>
      <c r="BN53" s="15">
        <f t="shared" si="332"/>
        <v>305.08723469132559</v>
      </c>
      <c r="BO53" s="15">
        <f t="shared" si="332"/>
        <v>186.90622336351265</v>
      </c>
      <c r="BP53" s="15">
        <f t="shared" si="332"/>
        <v>188.94614800106265</v>
      </c>
      <c r="BQ53" s="15">
        <f t="shared" si="332"/>
        <v>138.1563969672338</v>
      </c>
      <c r="BR53" s="15">
        <f t="shared" si="332"/>
        <v>119.17776064760659</v>
      </c>
      <c r="BS53" s="15">
        <f t="shared" si="332"/>
        <v>128.1705413555994</v>
      </c>
      <c r="BT53" s="15">
        <f t="shared" si="332"/>
        <v>135.57140325293429</v>
      </c>
      <c r="BU53" s="15">
        <f t="shared" si="332"/>
        <v>143.40675932990655</v>
      </c>
      <c r="BV53" s="96">
        <f t="shared" si="332"/>
        <v>151.76833889701243</v>
      </c>
      <c r="BW53" s="15">
        <f t="shared" si="332"/>
        <v>193.02478938820443</v>
      </c>
      <c r="BX53" s="15">
        <f t="shared" si="332"/>
        <v>211.54909851143779</v>
      </c>
      <c r="BY53" s="15">
        <f t="shared" si="332"/>
        <v>372.13772625738756</v>
      </c>
      <c r="BZ53" s="15">
        <f t="shared" si="332"/>
        <v>362.25938100296975</v>
      </c>
      <c r="CA53" s="15">
        <f t="shared" si="332"/>
        <v>219.26581827615976</v>
      </c>
      <c r="CB53" s="15">
        <f t="shared" si="332"/>
        <v>219.1459323455862</v>
      </c>
      <c r="CC53" s="15">
        <f t="shared" si="332"/>
        <v>159.75628064310308</v>
      </c>
      <c r="CD53" s="15">
        <f t="shared" si="332"/>
        <v>140.21518166814712</v>
      </c>
      <c r="CE53" s="15">
        <f t="shared" si="332"/>
        <v>151.20072354026604</v>
      </c>
      <c r="CF53" s="15">
        <f t="shared" si="332"/>
        <v>161.35777561539103</v>
      </c>
      <c r="CG53" s="15">
        <f t="shared" si="332"/>
        <v>173.72674879280314</v>
      </c>
      <c r="CH53" s="96">
        <f t="shared" si="332"/>
        <v>185.12570412417324</v>
      </c>
      <c r="CI53" s="15">
        <f t="shared" si="332"/>
        <v>229.51216309318914</v>
      </c>
      <c r="CJ53" s="15">
        <f t="shared" si="332"/>
        <v>252.1941457234214</v>
      </c>
      <c r="CK53" s="15">
        <f t="shared" si="332"/>
        <v>444.80455203569181</v>
      </c>
      <c r="CL53" s="15">
        <f t="shared" si="332"/>
        <v>434.64539567470013</v>
      </c>
      <c r="CM53" s="15">
        <f t="shared" ref="CM53:CT53" si="333">CM38*CM64</f>
        <v>263.88015025159274</v>
      </c>
      <c r="CN53" s="15">
        <f t="shared" si="333"/>
        <v>264.34498248031502</v>
      </c>
      <c r="CO53" s="15">
        <f t="shared" si="333"/>
        <v>192.70960273564012</v>
      </c>
      <c r="CP53" s="15">
        <f t="shared" si="333"/>
        <v>169.15027474912566</v>
      </c>
      <c r="CQ53" s="15">
        <f t="shared" si="333"/>
        <v>182.30280454349636</v>
      </c>
      <c r="CR53" s="15">
        <f t="shared" si="333"/>
        <v>197.910760796369</v>
      </c>
      <c r="CS53" s="15">
        <f t="shared" si="333"/>
        <v>212.59148752311145</v>
      </c>
      <c r="CT53" s="96">
        <f t="shared" si="333"/>
        <v>226.09748371260275</v>
      </c>
    </row>
    <row r="54" spans="1:98" x14ac:dyDescent="0.25">
      <c r="A54" s="4" t="s">
        <v>165</v>
      </c>
      <c r="B54" t="s">
        <v>2</v>
      </c>
      <c r="C54">
        <v>2</v>
      </c>
      <c r="D54">
        <v>6</v>
      </c>
      <c r="E54">
        <v>4</v>
      </c>
      <c r="F54">
        <v>3</v>
      </c>
      <c r="G54">
        <v>15</v>
      </c>
      <c r="H54">
        <v>13</v>
      </c>
      <c r="I54">
        <v>20</v>
      </c>
      <c r="J54">
        <v>22</v>
      </c>
      <c r="K54">
        <v>52</v>
      </c>
      <c r="L54">
        <v>26</v>
      </c>
      <c r="M54">
        <v>54</v>
      </c>
      <c r="N54" s="36">
        <v>50</v>
      </c>
      <c r="O54" s="815">
        <v>30</v>
      </c>
      <c r="P54" s="816">
        <v>24</v>
      </c>
      <c r="Q54" s="817">
        <v>49</v>
      </c>
      <c r="R54" s="818">
        <v>31</v>
      </c>
      <c r="S54" s="819">
        <v>52</v>
      </c>
      <c r="T54" s="820">
        <v>69</v>
      </c>
      <c r="U54" s="821">
        <v>53</v>
      </c>
      <c r="V54" s="822">
        <v>83</v>
      </c>
      <c r="W54" s="823">
        <v>78</v>
      </c>
      <c r="X54" s="824">
        <v>91</v>
      </c>
      <c r="Y54" s="825">
        <v>80</v>
      </c>
      <c r="Z54" s="826">
        <v>120</v>
      </c>
      <c r="AA54" s="827">
        <v>55</v>
      </c>
      <c r="AB54" s="828">
        <v>71</v>
      </c>
      <c r="AC54" s="829">
        <v>67</v>
      </c>
      <c r="AD54" s="830">
        <v>74</v>
      </c>
      <c r="AE54" s="831">
        <v>63</v>
      </c>
      <c r="AF54" s="832">
        <v>60</v>
      </c>
      <c r="AG54" s="833">
        <v>60</v>
      </c>
      <c r="AH54" s="15">
        <f t="shared" ref="AH54:CL54" si="334">AH39*AH65</f>
        <v>151.02779220779215</v>
      </c>
      <c r="AI54" s="15">
        <f t="shared" si="334"/>
        <v>184.92955714285708</v>
      </c>
      <c r="AJ54" s="15">
        <f t="shared" si="334"/>
        <v>207.5722001688311</v>
      </c>
      <c r="AK54" s="15">
        <f t="shared" si="334"/>
        <v>233.81155814298691</v>
      </c>
      <c r="AL54" s="96">
        <f t="shared" si="334"/>
        <v>259.94071940395315</v>
      </c>
      <c r="AM54" s="15">
        <f t="shared" si="334"/>
        <v>173.8998</v>
      </c>
      <c r="AN54" s="15">
        <f t="shared" si="334"/>
        <v>173.47140000000002</v>
      </c>
      <c r="AO54" s="15">
        <f t="shared" si="334"/>
        <v>258.74712053571358</v>
      </c>
      <c r="AP54" s="15">
        <f t="shared" si="334"/>
        <v>278.88648165137641</v>
      </c>
      <c r="AQ54" s="15">
        <f t="shared" si="334"/>
        <v>218.54348437499999</v>
      </c>
      <c r="AR54" s="15">
        <f t="shared" si="334"/>
        <v>208.7572054223144</v>
      </c>
      <c r="AS54" s="15">
        <f t="shared" si="334"/>
        <v>175.89740259740253</v>
      </c>
      <c r="AT54" s="15">
        <f t="shared" si="334"/>
        <v>167.77711502782927</v>
      </c>
      <c r="AU54" s="15">
        <f t="shared" si="334"/>
        <v>149.82664027312731</v>
      </c>
      <c r="AV54" s="15">
        <f t="shared" si="334"/>
        <v>127.78908143747522</v>
      </c>
      <c r="AW54" s="15">
        <f t="shared" si="334"/>
        <v>114.71245184596889</v>
      </c>
      <c r="AX54" s="96">
        <f t="shared" si="334"/>
        <v>106.15894139828376</v>
      </c>
      <c r="AY54" s="15">
        <f t="shared" si="334"/>
        <v>54.429679601028809</v>
      </c>
      <c r="AZ54" s="15">
        <f t="shared" si="334"/>
        <v>32.434768380595173</v>
      </c>
      <c r="BA54" s="15">
        <f t="shared" si="334"/>
        <v>67.796299770244602</v>
      </c>
      <c r="BB54" s="15">
        <f t="shared" si="334"/>
        <v>90.437766195184452</v>
      </c>
      <c r="BC54" s="15">
        <f t="shared" si="334"/>
        <v>85.385125547232377</v>
      </c>
      <c r="BD54" s="15">
        <f t="shared" si="334"/>
        <v>84.851002621516699</v>
      </c>
      <c r="BE54" s="15">
        <f t="shared" si="334"/>
        <v>78.462426145244137</v>
      </c>
      <c r="BF54" s="15">
        <f t="shared" si="334"/>
        <v>93.511021450301953</v>
      </c>
      <c r="BG54" s="15">
        <f t="shared" si="334"/>
        <v>109.78946025803563</v>
      </c>
      <c r="BH54" s="15">
        <f t="shared" si="334"/>
        <v>113.34312315969383</v>
      </c>
      <c r="BI54" s="15">
        <f t="shared" si="334"/>
        <v>122.24324663611588</v>
      </c>
      <c r="BJ54" s="96">
        <f t="shared" si="334"/>
        <v>129.50048723387968</v>
      </c>
      <c r="BK54" s="15">
        <f t="shared" si="334"/>
        <v>97.885513783123429</v>
      </c>
      <c r="BL54" s="15">
        <f t="shared" si="334"/>
        <v>91.536139047969499</v>
      </c>
      <c r="BM54" s="15">
        <f t="shared" si="334"/>
        <v>151.35363262921018</v>
      </c>
      <c r="BN54" s="15">
        <f t="shared" si="334"/>
        <v>177.12166515871442</v>
      </c>
      <c r="BO54" s="15">
        <f t="shared" si="334"/>
        <v>154.65554938632124</v>
      </c>
      <c r="BP54" s="15">
        <f t="shared" si="334"/>
        <v>142.84347624979625</v>
      </c>
      <c r="BQ54" s="15">
        <f t="shared" si="334"/>
        <v>131.21640607040035</v>
      </c>
      <c r="BR54" s="15">
        <f t="shared" si="334"/>
        <v>151.23410053343693</v>
      </c>
      <c r="BS54" s="15">
        <f t="shared" si="334"/>
        <v>172.63088180922418</v>
      </c>
      <c r="BT54" s="15">
        <f t="shared" si="334"/>
        <v>176.83216041784513</v>
      </c>
      <c r="BU54" s="15">
        <f t="shared" si="334"/>
        <v>183.3709042155391</v>
      </c>
      <c r="BV54" s="96">
        <f t="shared" si="334"/>
        <v>190.37386647920096</v>
      </c>
      <c r="BW54" s="15">
        <f t="shared" si="334"/>
        <v>141.24237135490097</v>
      </c>
      <c r="BX54" s="15">
        <f t="shared" si="334"/>
        <v>128.30105983927314</v>
      </c>
      <c r="BY54" s="15">
        <f t="shared" si="334"/>
        <v>206.84846764604228</v>
      </c>
      <c r="BZ54" s="15">
        <f t="shared" si="334"/>
        <v>237.18787136010599</v>
      </c>
      <c r="CA54" s="15">
        <f t="shared" si="334"/>
        <v>198.49862423905915</v>
      </c>
      <c r="CB54" s="15">
        <f t="shared" si="334"/>
        <v>179.77010925125779</v>
      </c>
      <c r="CC54" s="15">
        <f t="shared" si="334"/>
        <v>161.73971359469746</v>
      </c>
      <c r="CD54" s="15">
        <f t="shared" si="334"/>
        <v>188.54038004735085</v>
      </c>
      <c r="CE54" s="15">
        <f t="shared" si="334"/>
        <v>213.4583229884532</v>
      </c>
      <c r="CF54" s="15">
        <f t="shared" si="334"/>
        <v>216.20073076786957</v>
      </c>
      <c r="CG54" s="15">
        <f t="shared" si="334"/>
        <v>223.83017870646668</v>
      </c>
      <c r="CH54" s="96">
        <f t="shared" si="334"/>
        <v>229.75522062226105</v>
      </c>
      <c r="CI54" s="15">
        <f t="shared" si="334"/>
        <v>164.44851855358013</v>
      </c>
      <c r="CJ54" s="15">
        <f t="shared" si="334"/>
        <v>148.7958981759526</v>
      </c>
      <c r="CK54" s="15">
        <f t="shared" si="334"/>
        <v>239.56885308396227</v>
      </c>
      <c r="CL54" s="15">
        <f t="shared" si="334"/>
        <v>275.30832154008488</v>
      </c>
      <c r="CM54" s="15">
        <f t="shared" ref="CM54:CT54" si="335">CM39*CM65</f>
        <v>231.72380763063779</v>
      </c>
      <c r="CN54" s="15">
        <f t="shared" si="335"/>
        <v>211.2342954480622</v>
      </c>
      <c r="CO54" s="15">
        <f t="shared" si="335"/>
        <v>191.90689261096355</v>
      </c>
      <c r="CP54" s="15">
        <f t="shared" si="335"/>
        <v>224.27066909521929</v>
      </c>
      <c r="CQ54" s="15">
        <f t="shared" si="335"/>
        <v>254.35385176200629</v>
      </c>
      <c r="CR54" s="15">
        <f t="shared" si="335"/>
        <v>264.03741418410749</v>
      </c>
      <c r="CS54" s="15">
        <f t="shared" si="335"/>
        <v>274.02044497570517</v>
      </c>
      <c r="CT54" s="96">
        <f t="shared" si="335"/>
        <v>281.91018780221162</v>
      </c>
    </row>
    <row r="55" spans="1:98" s="5" customFormat="1" x14ac:dyDescent="0.25">
      <c r="B55" s="1" t="s">
        <v>3</v>
      </c>
      <c r="C55" s="9">
        <f>SUM(C49:C54)</f>
        <v>251</v>
      </c>
      <c r="D55" s="9">
        <f t="shared" ref="D55" si="336">SUM(D49:D54)</f>
        <v>233</v>
      </c>
      <c r="E55" s="9">
        <f t="shared" ref="E55" si="337">SUM(E49:E54)</f>
        <v>325</v>
      </c>
      <c r="F55" s="9">
        <f t="shared" ref="F55" si="338">SUM(F49:F54)</f>
        <v>333</v>
      </c>
      <c r="G55" s="9">
        <f t="shared" ref="G55" si="339">SUM(G49:G54)</f>
        <v>399</v>
      </c>
      <c r="H55" s="9">
        <f t="shared" ref="H55" si="340">SUM(H49:H54)</f>
        <v>440</v>
      </c>
      <c r="I55" s="9">
        <f t="shared" ref="I55" si="341">SUM(I49:I54)</f>
        <v>488</v>
      </c>
      <c r="J55" s="9">
        <f t="shared" ref="J55" si="342">SUM(J49:J54)</f>
        <v>398</v>
      </c>
      <c r="K55" s="9">
        <f t="shared" ref="K55" si="343">SUM(K49:K54)</f>
        <v>748</v>
      </c>
      <c r="L55" s="9">
        <f t="shared" ref="L55" si="344">SUM(L49:L54)</f>
        <v>617</v>
      </c>
      <c r="M55" s="9">
        <f t="shared" ref="M55" si="345">SUM(M49:M54)</f>
        <v>743</v>
      </c>
      <c r="N55" s="98">
        <f t="shared" ref="N55" si="346">SUM(N49:N54)</f>
        <v>793</v>
      </c>
      <c r="O55" s="9">
        <f t="shared" ref="O55" si="347">SUM(O49:O54)</f>
        <v>382</v>
      </c>
      <c r="P55" s="9">
        <f t="shared" ref="P55" si="348">SUM(P49:P54)</f>
        <v>379</v>
      </c>
      <c r="Q55" s="9">
        <f>SUM(Q49:Q54)</f>
        <v>637</v>
      </c>
      <c r="R55" s="9">
        <f t="shared" ref="R55" si="349">SUM(R49:R54)</f>
        <v>540</v>
      </c>
      <c r="S55" s="9">
        <f t="shared" ref="S55" si="350">SUM(S49:S54)</f>
        <v>650</v>
      </c>
      <c r="T55" s="9">
        <f t="shared" ref="T55" si="351">SUM(T49:T54)</f>
        <v>1050</v>
      </c>
      <c r="U55" s="146">
        <f t="shared" ref="U55" si="352">SUM(U49:U54)</f>
        <v>816</v>
      </c>
      <c r="V55" s="146">
        <f t="shared" ref="V55" si="353">SUM(V49:V54)</f>
        <v>944</v>
      </c>
      <c r="W55" s="146">
        <f t="shared" ref="W55" si="354">SUM(W49:W54)</f>
        <v>1190</v>
      </c>
      <c r="X55" s="146">
        <f t="shared" ref="X55" si="355">SUM(X49:X54)</f>
        <v>979</v>
      </c>
      <c r="Y55" s="146">
        <f t="shared" ref="Y55" si="356">SUM(Y49:Y54)</f>
        <v>954</v>
      </c>
      <c r="Z55" s="147">
        <f t="shared" ref="Z55:CK55" si="357">SUM(Z49:Z54)</f>
        <v>1685</v>
      </c>
      <c r="AA55" s="16">
        <f t="shared" si="357"/>
        <v>635</v>
      </c>
      <c r="AB55" s="16">
        <f t="shared" si="357"/>
        <v>885</v>
      </c>
      <c r="AC55" s="16">
        <f t="shared" si="357"/>
        <v>1213</v>
      </c>
      <c r="AD55" s="16">
        <f t="shared" si="357"/>
        <v>1062</v>
      </c>
      <c r="AE55" s="16">
        <f t="shared" si="357"/>
        <v>833</v>
      </c>
      <c r="AF55" s="16">
        <f t="shared" si="357"/>
        <v>1195</v>
      </c>
      <c r="AG55" s="16">
        <f t="shared" si="357"/>
        <v>869</v>
      </c>
      <c r="AH55" s="16">
        <f t="shared" si="357"/>
        <v>772.04380443137234</v>
      </c>
      <c r="AI55" s="16">
        <f t="shared" si="357"/>
        <v>687.58224583121284</v>
      </c>
      <c r="AJ55" s="16">
        <f t="shared" si="357"/>
        <v>689.26307837150466</v>
      </c>
      <c r="AK55" s="16">
        <f t="shared" si="357"/>
        <v>684.09873480139436</v>
      </c>
      <c r="AL55" s="97">
        <f t="shared" si="357"/>
        <v>677.12124385454456</v>
      </c>
      <c r="AM55" s="16">
        <f t="shared" si="357"/>
        <v>505.29444030691911</v>
      </c>
      <c r="AN55" s="16">
        <f t="shared" si="357"/>
        <v>456.36363277770772</v>
      </c>
      <c r="AO55" s="16">
        <f t="shared" si="357"/>
        <v>868.65581949405578</v>
      </c>
      <c r="AP55" s="16">
        <f t="shared" si="357"/>
        <v>803.53052005908125</v>
      </c>
      <c r="AQ55" s="16">
        <f t="shared" si="357"/>
        <v>658.80986172994892</v>
      </c>
      <c r="AR55" s="16">
        <f t="shared" si="357"/>
        <v>784.90313276500365</v>
      </c>
      <c r="AS55" s="16">
        <f t="shared" si="357"/>
        <v>547.62802639097231</v>
      </c>
      <c r="AT55" s="16">
        <f t="shared" si="357"/>
        <v>592.83985795905915</v>
      </c>
      <c r="AU55" s="16">
        <f t="shared" si="357"/>
        <v>624.43505518301185</v>
      </c>
      <c r="AV55" s="16">
        <f t="shared" si="357"/>
        <v>603.57698167645344</v>
      </c>
      <c r="AW55" s="16">
        <f t="shared" si="357"/>
        <v>634.35302349093593</v>
      </c>
      <c r="AX55" s="97">
        <f t="shared" si="357"/>
        <v>673.09902440660551</v>
      </c>
      <c r="AY55" s="16">
        <f t="shared" si="357"/>
        <v>438.34782321744922</v>
      </c>
      <c r="AZ55" s="16">
        <f t="shared" si="357"/>
        <v>378.53341015252511</v>
      </c>
      <c r="BA55" s="16">
        <f t="shared" si="357"/>
        <v>1020.6637224302527</v>
      </c>
      <c r="BB55" s="16">
        <f t="shared" si="357"/>
        <v>963.61059866432106</v>
      </c>
      <c r="BC55" s="16">
        <f t="shared" si="357"/>
        <v>819.83503808292005</v>
      </c>
      <c r="BD55" s="16">
        <f t="shared" si="357"/>
        <v>1043.1417721665759</v>
      </c>
      <c r="BE55" s="16">
        <f t="shared" si="357"/>
        <v>754.26455403881755</v>
      </c>
      <c r="BF55" s="16">
        <f t="shared" si="357"/>
        <v>810.61274111805506</v>
      </c>
      <c r="BG55" s="16">
        <f t="shared" si="357"/>
        <v>863.8407646582599</v>
      </c>
      <c r="BH55" s="16">
        <f t="shared" si="357"/>
        <v>892.19438740848193</v>
      </c>
      <c r="BI55" s="16">
        <f t="shared" si="357"/>
        <v>933.99404476694531</v>
      </c>
      <c r="BJ55" s="97">
        <f t="shared" si="357"/>
        <v>982.39802522595687</v>
      </c>
      <c r="BK55" s="16">
        <f t="shared" si="357"/>
        <v>655.44167594057774</v>
      </c>
      <c r="BL55" s="16">
        <f t="shared" si="357"/>
        <v>590.36573687546786</v>
      </c>
      <c r="BM55" s="16">
        <f t="shared" si="357"/>
        <v>1438.4298036307528</v>
      </c>
      <c r="BN55" s="16">
        <f t="shared" si="357"/>
        <v>1334.8147868282572</v>
      </c>
      <c r="BO55" s="16">
        <f t="shared" si="357"/>
        <v>1098.6522066407733</v>
      </c>
      <c r="BP55" s="16">
        <f t="shared" si="357"/>
        <v>1347.3859065401534</v>
      </c>
      <c r="BQ55" s="16">
        <f t="shared" si="357"/>
        <v>980.3471118695893</v>
      </c>
      <c r="BR55" s="16">
        <f t="shared" si="357"/>
        <v>1040.1797473910731</v>
      </c>
      <c r="BS55" s="16">
        <f t="shared" si="357"/>
        <v>1096.8850530862005</v>
      </c>
      <c r="BT55" s="16">
        <f t="shared" si="357"/>
        <v>1114.852461394797</v>
      </c>
      <c r="BU55" s="16">
        <f t="shared" si="357"/>
        <v>1148.7091246046673</v>
      </c>
      <c r="BV55" s="97">
        <f t="shared" si="357"/>
        <v>1194.154357063599</v>
      </c>
      <c r="BW55" s="16">
        <f t="shared" si="357"/>
        <v>795.99158195275618</v>
      </c>
      <c r="BX55" s="16">
        <f t="shared" si="357"/>
        <v>714.28897522509305</v>
      </c>
      <c r="BY55" s="16">
        <f t="shared" si="357"/>
        <v>1715.6253404312874</v>
      </c>
      <c r="BZ55" s="16">
        <f t="shared" si="357"/>
        <v>1599.0675266990334</v>
      </c>
      <c r="CA55" s="16">
        <f t="shared" si="357"/>
        <v>1312.4798216677093</v>
      </c>
      <c r="CB55" s="16">
        <f t="shared" si="357"/>
        <v>1603.5317813183658</v>
      </c>
      <c r="CC55" s="16">
        <f t="shared" si="357"/>
        <v>1169.0354555119302</v>
      </c>
      <c r="CD55" s="16">
        <f t="shared" si="357"/>
        <v>1266.8976938289159</v>
      </c>
      <c r="CE55" s="16">
        <f t="shared" si="357"/>
        <v>1335.7723475071982</v>
      </c>
      <c r="CF55" s="16">
        <f t="shared" si="357"/>
        <v>1362.1254905203025</v>
      </c>
      <c r="CG55" s="16">
        <f t="shared" si="357"/>
        <v>1418.774125939203</v>
      </c>
      <c r="CH55" s="97">
        <f t="shared" si="357"/>
        <v>1474.0156918525925</v>
      </c>
      <c r="CI55" s="16">
        <f t="shared" si="357"/>
        <v>951.04422710962319</v>
      </c>
      <c r="CJ55" s="16">
        <f t="shared" si="357"/>
        <v>852.54592094071597</v>
      </c>
      <c r="CK55" s="16">
        <f t="shared" si="357"/>
        <v>2052.5707688093612</v>
      </c>
      <c r="CL55" s="16">
        <f t="shared" ref="CL55:CT55" si="358">SUM(CL49:CL54)</f>
        <v>1910.9755239688502</v>
      </c>
      <c r="CM55" s="16">
        <f t="shared" si="358"/>
        <v>1567.877051303137</v>
      </c>
      <c r="CN55" s="16">
        <f t="shared" si="358"/>
        <v>1916.31553849188</v>
      </c>
      <c r="CO55" s="16">
        <f t="shared" si="358"/>
        <v>1397.8330248731131</v>
      </c>
      <c r="CP55" s="16">
        <f t="shared" si="358"/>
        <v>1513.9446774025971</v>
      </c>
      <c r="CQ55" s="16">
        <f t="shared" si="358"/>
        <v>1595.1410855138276</v>
      </c>
      <c r="CR55" s="16">
        <f t="shared" si="358"/>
        <v>1658.6975223536806</v>
      </c>
      <c r="CS55" s="16">
        <f t="shared" si="358"/>
        <v>1726.6459961231953</v>
      </c>
      <c r="CT55" s="97">
        <f t="shared" si="358"/>
        <v>1792.8596604020267</v>
      </c>
    </row>
    <row r="57" spans="1:98" s="116" customFormat="1" x14ac:dyDescent="0.25">
      <c r="B57" s="63"/>
      <c r="C57" s="63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5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5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5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5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5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5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5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5"/>
    </row>
    <row r="58" spans="1:98" s="104" customFormat="1" x14ac:dyDescent="0.25">
      <c r="B58" s="104" t="s">
        <v>11</v>
      </c>
      <c r="C58" s="104">
        <f t="shared" ref="C58:BN58" si="359">C32</f>
        <v>42005</v>
      </c>
      <c r="D58" s="104">
        <f t="shared" si="359"/>
        <v>42036</v>
      </c>
      <c r="E58" s="104">
        <f t="shared" si="359"/>
        <v>42064</v>
      </c>
      <c r="F58" s="104">
        <f t="shared" si="359"/>
        <v>42095</v>
      </c>
      <c r="G58" s="104">
        <f t="shared" si="359"/>
        <v>42125</v>
      </c>
      <c r="H58" s="104">
        <f t="shared" si="359"/>
        <v>42156</v>
      </c>
      <c r="I58" s="104">
        <f t="shared" si="359"/>
        <v>42186</v>
      </c>
      <c r="J58" s="104">
        <f t="shared" si="359"/>
        <v>42217</v>
      </c>
      <c r="K58" s="104">
        <f t="shared" si="359"/>
        <v>42248</v>
      </c>
      <c r="L58" s="104">
        <f t="shared" si="359"/>
        <v>42278</v>
      </c>
      <c r="M58" s="104">
        <f t="shared" si="359"/>
        <v>42309</v>
      </c>
      <c r="N58" s="105">
        <f t="shared" si="359"/>
        <v>42339</v>
      </c>
      <c r="O58" s="144">
        <f t="shared" si="359"/>
        <v>42370</v>
      </c>
      <c r="P58" s="144">
        <f t="shared" si="359"/>
        <v>42401</v>
      </c>
      <c r="Q58" s="144">
        <f t="shared" si="359"/>
        <v>42430</v>
      </c>
      <c r="R58" s="144">
        <f t="shared" si="359"/>
        <v>42461</v>
      </c>
      <c r="S58" s="144">
        <f t="shared" si="359"/>
        <v>42491</v>
      </c>
      <c r="T58" s="144">
        <f t="shared" si="359"/>
        <v>42522</v>
      </c>
      <c r="U58" s="144">
        <f t="shared" si="359"/>
        <v>42552</v>
      </c>
      <c r="V58" s="144">
        <f t="shared" si="359"/>
        <v>42583</v>
      </c>
      <c r="W58" s="104">
        <f t="shared" si="359"/>
        <v>42614</v>
      </c>
      <c r="X58" s="104">
        <f t="shared" si="359"/>
        <v>42644</v>
      </c>
      <c r="Y58" s="104">
        <f t="shared" si="359"/>
        <v>42675</v>
      </c>
      <c r="Z58" s="105">
        <f t="shared" si="359"/>
        <v>42705</v>
      </c>
      <c r="AA58" s="104">
        <f t="shared" si="359"/>
        <v>42752</v>
      </c>
      <c r="AB58" s="104">
        <f t="shared" si="359"/>
        <v>42783</v>
      </c>
      <c r="AC58" s="104">
        <f t="shared" si="359"/>
        <v>42811</v>
      </c>
      <c r="AD58" s="104">
        <f t="shared" si="359"/>
        <v>42842</v>
      </c>
      <c r="AE58" s="104">
        <f t="shared" si="359"/>
        <v>42872</v>
      </c>
      <c r="AF58" s="104">
        <f t="shared" si="359"/>
        <v>42903</v>
      </c>
      <c r="AG58" s="104">
        <f t="shared" si="359"/>
        <v>42933</v>
      </c>
      <c r="AH58" s="104">
        <f t="shared" si="359"/>
        <v>42964</v>
      </c>
      <c r="AI58" s="104">
        <f t="shared" si="359"/>
        <v>42995</v>
      </c>
      <c r="AJ58" s="104">
        <f t="shared" si="359"/>
        <v>43025</v>
      </c>
      <c r="AK58" s="104">
        <f t="shared" si="359"/>
        <v>43056</v>
      </c>
      <c r="AL58" s="105">
        <f t="shared" si="359"/>
        <v>43086</v>
      </c>
      <c r="AM58" s="104">
        <f t="shared" si="359"/>
        <v>43118</v>
      </c>
      <c r="AN58" s="104">
        <f t="shared" si="359"/>
        <v>43149</v>
      </c>
      <c r="AO58" s="104">
        <f t="shared" si="359"/>
        <v>43177</v>
      </c>
      <c r="AP58" s="104">
        <f t="shared" si="359"/>
        <v>43208</v>
      </c>
      <c r="AQ58" s="104">
        <f t="shared" si="359"/>
        <v>43238</v>
      </c>
      <c r="AR58" s="104">
        <f t="shared" si="359"/>
        <v>43269</v>
      </c>
      <c r="AS58" s="104">
        <f t="shared" si="359"/>
        <v>43299</v>
      </c>
      <c r="AT58" s="104">
        <f t="shared" si="359"/>
        <v>43330</v>
      </c>
      <c r="AU58" s="104">
        <f t="shared" si="359"/>
        <v>43361</v>
      </c>
      <c r="AV58" s="104">
        <f t="shared" si="359"/>
        <v>43391</v>
      </c>
      <c r="AW58" s="104">
        <f t="shared" si="359"/>
        <v>43422</v>
      </c>
      <c r="AX58" s="105">
        <f t="shared" si="359"/>
        <v>43452</v>
      </c>
      <c r="AY58" s="104">
        <f t="shared" si="359"/>
        <v>43483</v>
      </c>
      <c r="AZ58" s="104">
        <f t="shared" si="359"/>
        <v>43514</v>
      </c>
      <c r="BA58" s="104">
        <f t="shared" si="359"/>
        <v>43542</v>
      </c>
      <c r="BB58" s="104">
        <f t="shared" si="359"/>
        <v>43573</v>
      </c>
      <c r="BC58" s="104">
        <f t="shared" si="359"/>
        <v>43603</v>
      </c>
      <c r="BD58" s="104">
        <f t="shared" si="359"/>
        <v>43634</v>
      </c>
      <c r="BE58" s="104">
        <f t="shared" si="359"/>
        <v>43664</v>
      </c>
      <c r="BF58" s="104">
        <f t="shared" si="359"/>
        <v>43695</v>
      </c>
      <c r="BG58" s="104">
        <f t="shared" si="359"/>
        <v>43726</v>
      </c>
      <c r="BH58" s="104">
        <f t="shared" si="359"/>
        <v>43756</v>
      </c>
      <c r="BI58" s="104">
        <f t="shared" si="359"/>
        <v>43787</v>
      </c>
      <c r="BJ58" s="105">
        <f t="shared" si="359"/>
        <v>43817</v>
      </c>
      <c r="BK58" s="104">
        <f t="shared" si="359"/>
        <v>43848</v>
      </c>
      <c r="BL58" s="104">
        <f t="shared" si="359"/>
        <v>43879</v>
      </c>
      <c r="BM58" s="104">
        <f t="shared" si="359"/>
        <v>43908</v>
      </c>
      <c r="BN58" s="104">
        <f t="shared" si="359"/>
        <v>43939</v>
      </c>
      <c r="BO58" s="104">
        <f t="shared" ref="BO58:CT58" si="360">BO32</f>
        <v>43969</v>
      </c>
      <c r="BP58" s="104">
        <f t="shared" si="360"/>
        <v>44000</v>
      </c>
      <c r="BQ58" s="104">
        <f t="shared" si="360"/>
        <v>44030</v>
      </c>
      <c r="BR58" s="104">
        <f t="shared" si="360"/>
        <v>44061</v>
      </c>
      <c r="BS58" s="104">
        <f t="shared" si="360"/>
        <v>44092</v>
      </c>
      <c r="BT58" s="104">
        <f t="shared" si="360"/>
        <v>44122</v>
      </c>
      <c r="BU58" s="104">
        <f t="shared" si="360"/>
        <v>44153</v>
      </c>
      <c r="BV58" s="105">
        <f t="shared" si="360"/>
        <v>44183</v>
      </c>
      <c r="BW58" s="104">
        <f t="shared" si="360"/>
        <v>44214</v>
      </c>
      <c r="BX58" s="104">
        <f t="shared" si="360"/>
        <v>44245</v>
      </c>
      <c r="BY58" s="104">
        <f t="shared" si="360"/>
        <v>44273</v>
      </c>
      <c r="BZ58" s="104">
        <f t="shared" si="360"/>
        <v>44304</v>
      </c>
      <c r="CA58" s="104">
        <f t="shared" si="360"/>
        <v>44334</v>
      </c>
      <c r="CB58" s="104">
        <f t="shared" si="360"/>
        <v>44365</v>
      </c>
      <c r="CC58" s="104">
        <f t="shared" si="360"/>
        <v>44395</v>
      </c>
      <c r="CD58" s="104">
        <f t="shared" si="360"/>
        <v>44426</v>
      </c>
      <c r="CE58" s="104">
        <f t="shared" si="360"/>
        <v>44457</v>
      </c>
      <c r="CF58" s="104">
        <f t="shared" si="360"/>
        <v>44487</v>
      </c>
      <c r="CG58" s="104">
        <f t="shared" si="360"/>
        <v>44518</v>
      </c>
      <c r="CH58" s="105">
        <f t="shared" si="360"/>
        <v>44548</v>
      </c>
      <c r="CI58" s="104">
        <f t="shared" si="360"/>
        <v>44579</v>
      </c>
      <c r="CJ58" s="104">
        <f t="shared" si="360"/>
        <v>44610</v>
      </c>
      <c r="CK58" s="104">
        <f t="shared" si="360"/>
        <v>44638</v>
      </c>
      <c r="CL58" s="104">
        <f t="shared" si="360"/>
        <v>44669</v>
      </c>
      <c r="CM58" s="104">
        <f t="shared" si="360"/>
        <v>44699</v>
      </c>
      <c r="CN58" s="104">
        <f t="shared" si="360"/>
        <v>44730</v>
      </c>
      <c r="CO58" s="104">
        <f t="shared" si="360"/>
        <v>44760</v>
      </c>
      <c r="CP58" s="104">
        <f t="shared" si="360"/>
        <v>44791</v>
      </c>
      <c r="CQ58" s="104">
        <f t="shared" si="360"/>
        <v>44822</v>
      </c>
      <c r="CR58" s="104">
        <f t="shared" si="360"/>
        <v>44852</v>
      </c>
      <c r="CS58" s="104">
        <f t="shared" si="360"/>
        <v>44883</v>
      </c>
      <c r="CT58" s="105">
        <f t="shared" si="360"/>
        <v>44913</v>
      </c>
    </row>
    <row r="59" spans="1:98" s="19" customFormat="1" x14ac:dyDescent="0.25">
      <c r="A59" s="19" t="s">
        <v>166</v>
      </c>
      <c r="B59" s="19" t="s">
        <v>4</v>
      </c>
      <c r="C59" s="19">
        <f t="shared" ref="C59:C66" si="361">IFERROR(C48/C33,"")</f>
        <v>0.61111111111111116</v>
      </c>
      <c r="D59" s="19">
        <f t="shared" ref="D59:N59" si="362">IFERROR(D48/D33,"")</f>
        <v>0.27777777777777779</v>
      </c>
      <c r="E59" s="19">
        <f t="shared" si="362"/>
        <v>0.55000000000000004</v>
      </c>
      <c r="F59" s="19">
        <f t="shared" si="362"/>
        <v>0.55000000000000004</v>
      </c>
      <c r="G59" s="19">
        <f t="shared" si="362"/>
        <v>0.84210526315789469</v>
      </c>
      <c r="H59" s="19">
        <f t="shared" si="362"/>
        <v>0.72222222222222221</v>
      </c>
      <c r="I59" s="19">
        <f t="shared" si="362"/>
        <v>0.60869565217391308</v>
      </c>
      <c r="J59" s="19">
        <f t="shared" si="362"/>
        <v>0.56521739130434778</v>
      </c>
      <c r="K59" s="19">
        <f t="shared" si="362"/>
        <v>0.70833333333333337</v>
      </c>
      <c r="L59" s="19">
        <f t="shared" si="362"/>
        <v>0.79166666666666663</v>
      </c>
      <c r="M59" s="19">
        <f t="shared" si="362"/>
        <v>0.52173913043478259</v>
      </c>
      <c r="N59" s="107">
        <f t="shared" si="362"/>
        <v>0.6</v>
      </c>
      <c r="O59" s="834">
        <v>0.38709677419354799</v>
      </c>
      <c r="P59" s="835">
        <v>0.219178082191781</v>
      </c>
      <c r="Q59" s="836">
        <v>0.49315068493150699</v>
      </c>
      <c r="R59" s="837">
        <v>0.35616438356164398</v>
      </c>
      <c r="S59" s="838">
        <v>0.38235294117647101</v>
      </c>
      <c r="T59" s="839">
        <v>0.483870967741935</v>
      </c>
      <c r="U59" s="840">
        <v>0.50847457627118597</v>
      </c>
      <c r="V59" s="841">
        <v>0.43636363636363601</v>
      </c>
      <c r="W59" s="842">
        <v>0.5</v>
      </c>
      <c r="X59" s="843">
        <v>0.42307692307692302</v>
      </c>
      <c r="Y59" s="844">
        <v>0.43137254901960798</v>
      </c>
      <c r="Z59" s="845">
        <v>0.55319148936170204</v>
      </c>
      <c r="AA59" s="846">
        <v>0.74285714285714288</v>
      </c>
      <c r="AB59" s="847">
        <v>0.72916666666666696</v>
      </c>
      <c r="AC59" s="848">
        <v>0.6875</v>
      </c>
      <c r="AD59" s="849">
        <v>0.75789473684210495</v>
      </c>
      <c r="AE59" s="850">
        <v>0.66666666666666696</v>
      </c>
      <c r="AF59" s="851">
        <v>0.66666666666666696</v>
      </c>
      <c r="AG59" s="852">
        <v>0.473118279569892</v>
      </c>
      <c r="AH59" s="305">
        <f t="shared" ref="AH59:AL59" si="363">AG59*1.01</f>
        <v>0.47784946236559095</v>
      </c>
      <c r="AI59" s="305">
        <f t="shared" si="363"/>
        <v>0.48262795698924688</v>
      </c>
      <c r="AJ59" s="305">
        <f t="shared" si="363"/>
        <v>0.48745423655913933</v>
      </c>
      <c r="AK59" s="305">
        <f t="shared" si="363"/>
        <v>0.4923287789247307</v>
      </c>
      <c r="AL59" s="306">
        <f t="shared" si="363"/>
        <v>0.49725206671397804</v>
      </c>
      <c r="AM59" s="307">
        <v>0.35699999999999998</v>
      </c>
      <c r="AN59" s="305">
        <v>0.35699999999999998</v>
      </c>
      <c r="AO59" s="305">
        <f t="shared" ref="AO59:AX65" si="364">AC59*1.01</f>
        <v>0.69437499999999996</v>
      </c>
      <c r="AP59" s="305">
        <f t="shared" si="364"/>
        <v>0.76547368421052597</v>
      </c>
      <c r="AQ59" s="305">
        <f t="shared" si="364"/>
        <v>0.67333333333333367</v>
      </c>
      <c r="AR59" s="305">
        <f t="shared" si="364"/>
        <v>0.67333333333333367</v>
      </c>
      <c r="AS59" s="305">
        <f t="shared" si="364"/>
        <v>0.47784946236559095</v>
      </c>
      <c r="AT59" s="305">
        <f t="shared" si="364"/>
        <v>0.48262795698924688</v>
      </c>
      <c r="AU59" s="305">
        <f t="shared" si="364"/>
        <v>0.48745423655913933</v>
      </c>
      <c r="AV59" s="305">
        <f t="shared" si="364"/>
        <v>0.4923287789247307</v>
      </c>
      <c r="AW59" s="305">
        <f t="shared" si="364"/>
        <v>0.49725206671397804</v>
      </c>
      <c r="AX59" s="306">
        <f t="shared" si="364"/>
        <v>0.50222458738111786</v>
      </c>
      <c r="AY59" s="307">
        <f>AM59</f>
        <v>0.35699999999999998</v>
      </c>
      <c r="AZ59" s="307">
        <f>AN59</f>
        <v>0.35699999999999998</v>
      </c>
      <c r="BA59" s="305">
        <f>AO59*1.06</f>
        <v>0.73603750000000001</v>
      </c>
      <c r="BB59" s="305">
        <f>AP59*1.06</f>
        <v>0.81140210526315759</v>
      </c>
      <c r="BC59" s="305">
        <f>AQ59*1.06</f>
        <v>0.71373333333333377</v>
      </c>
      <c r="BD59" s="305">
        <f t="shared" ref="BD59:BI59" si="365">AR59*1.05</f>
        <v>0.70700000000000041</v>
      </c>
      <c r="BE59" s="305">
        <f t="shared" si="365"/>
        <v>0.50174193548387047</v>
      </c>
      <c r="BF59" s="305">
        <f t="shared" si="365"/>
        <v>0.50675935483870926</v>
      </c>
      <c r="BG59" s="305">
        <f t="shared" si="365"/>
        <v>0.5118269483870963</v>
      </c>
      <c r="BH59" s="305">
        <f t="shared" si="365"/>
        <v>0.51694521787096726</v>
      </c>
      <c r="BI59" s="305">
        <f t="shared" si="365"/>
        <v>0.52211467004967693</v>
      </c>
      <c r="BJ59" s="305">
        <f>AX59*1.07</f>
        <v>0.53738030849779617</v>
      </c>
      <c r="BK59" s="307">
        <f>AY59*1</f>
        <v>0.35699999999999998</v>
      </c>
      <c r="BL59" s="305">
        <f>AZ59*1</f>
        <v>0.35699999999999998</v>
      </c>
      <c r="BM59" s="305">
        <f>BA59*1</f>
        <v>0.73603750000000001</v>
      </c>
      <c r="BN59" s="305">
        <f>BB59*1</f>
        <v>0.81140210526315759</v>
      </c>
      <c r="BO59" s="305">
        <f t="shared" ref="BO59:BP59" si="366">BC59*1</f>
        <v>0.71373333333333377</v>
      </c>
      <c r="BP59" s="305">
        <f t="shared" si="366"/>
        <v>0.70700000000000041</v>
      </c>
      <c r="BQ59" s="305">
        <f t="shared" ref="BQ59:BQ65" si="367">BE59*1.01</f>
        <v>0.50675935483870915</v>
      </c>
      <c r="BR59" s="305">
        <f t="shared" ref="BR59:BR65" si="368">BF59*1.01</f>
        <v>0.51182694838709641</v>
      </c>
      <c r="BS59" s="305">
        <f t="shared" ref="BS59:BS65" si="369">BG59*1.01</f>
        <v>0.51694521787096726</v>
      </c>
      <c r="BT59" s="305">
        <f t="shared" ref="BT59:BT65" si="370">BH59*1.01</f>
        <v>0.52211467004967693</v>
      </c>
      <c r="BU59" s="305">
        <f t="shared" ref="BU59:BU65" si="371">BI59*1.01</f>
        <v>0.52733581675017371</v>
      </c>
      <c r="BV59" s="306">
        <f t="shared" ref="BV59:BV65" si="372">BJ59*1.01</f>
        <v>0.54275411158277409</v>
      </c>
      <c r="BW59" s="307">
        <f>BK59*1</f>
        <v>0.35699999999999998</v>
      </c>
      <c r="BX59" s="305">
        <f>BL59*1</f>
        <v>0.35699999999999998</v>
      </c>
      <c r="BY59" s="305">
        <f t="shared" ref="BY59:CC59" si="373">BM59*1</f>
        <v>0.73603750000000001</v>
      </c>
      <c r="BZ59" s="305">
        <f t="shared" si="373"/>
        <v>0.81140210526315759</v>
      </c>
      <c r="CA59" s="305">
        <f t="shared" si="373"/>
        <v>0.71373333333333377</v>
      </c>
      <c r="CB59" s="305">
        <f t="shared" si="373"/>
        <v>0.70700000000000041</v>
      </c>
      <c r="CC59" s="305">
        <f t="shared" si="373"/>
        <v>0.50675935483870915</v>
      </c>
      <c r="CD59" s="305">
        <f>BR59*1.02</f>
        <v>0.52206348735483832</v>
      </c>
      <c r="CE59" s="305">
        <f t="shared" ref="CE59:CF59" si="374">BS59*1.02</f>
        <v>0.52728412222838661</v>
      </c>
      <c r="CF59" s="305">
        <f t="shared" si="374"/>
        <v>0.5325569634506705</v>
      </c>
      <c r="CG59" s="305">
        <f t="shared" ref="CG59:CH65" si="375">BU59*1.03</f>
        <v>0.54315589125267894</v>
      </c>
      <c r="CH59" s="306">
        <f>BV59*1.08</f>
        <v>0.58617444050939604</v>
      </c>
      <c r="CI59" s="307">
        <f>BW59*1</f>
        <v>0.35699999999999998</v>
      </c>
      <c r="CJ59" s="305">
        <f>BX59*1</f>
        <v>0.35699999999999998</v>
      </c>
      <c r="CK59" s="305">
        <f>BY59*1</f>
        <v>0.73603750000000001</v>
      </c>
      <c r="CL59" s="305">
        <f t="shared" ref="CL59:CN59" si="376">BZ59*1</f>
        <v>0.81140210526315759</v>
      </c>
      <c r="CM59" s="305">
        <f t="shared" si="376"/>
        <v>0.71373333333333377</v>
      </c>
      <c r="CN59" s="305">
        <f t="shared" si="376"/>
        <v>0.70700000000000041</v>
      </c>
      <c r="CO59" s="305">
        <f t="shared" ref="CO59" si="377">CC59*1</f>
        <v>0.50675935483870915</v>
      </c>
      <c r="CP59" s="305">
        <f t="shared" ref="CP59" si="378">CD59*1</f>
        <v>0.52206348735483832</v>
      </c>
      <c r="CQ59" s="305">
        <f t="shared" ref="CQ59" si="379">CE59*1</f>
        <v>0.52728412222838661</v>
      </c>
      <c r="CR59" s="305">
        <f t="shared" ref="CR59:CT65" si="380">CF59*1.02</f>
        <v>0.54320810271968389</v>
      </c>
      <c r="CS59" s="305">
        <f t="shared" si="380"/>
        <v>0.55401900907773249</v>
      </c>
      <c r="CT59" s="306">
        <f t="shared" si="380"/>
        <v>0.59789792931958397</v>
      </c>
    </row>
    <row r="60" spans="1:98" s="19" customFormat="1" x14ac:dyDescent="0.25">
      <c r="A60" s="19" t="s">
        <v>167</v>
      </c>
      <c r="B60" s="19" t="s">
        <v>5</v>
      </c>
      <c r="C60" s="19">
        <f t="shared" si="361"/>
        <v>0.35159817351598172</v>
      </c>
      <c r="D60" s="19">
        <f t="shared" ref="D60:N60" si="381">IFERROR(D49/D34,"")</f>
        <v>0.36363636363636365</v>
      </c>
      <c r="E60" s="19">
        <f t="shared" si="381"/>
        <v>0.34649122807017546</v>
      </c>
      <c r="F60" s="19">
        <f t="shared" si="381"/>
        <v>0.32258064516129031</v>
      </c>
      <c r="G60" s="19">
        <f t="shared" si="381"/>
        <v>0.34538152610441769</v>
      </c>
      <c r="H60" s="19">
        <f t="shared" si="381"/>
        <v>0.3983739837398374</v>
      </c>
      <c r="I60" s="19">
        <f t="shared" si="381"/>
        <v>0.54646840148698883</v>
      </c>
      <c r="J60" s="19">
        <f t="shared" si="381"/>
        <v>0.37931034482758619</v>
      </c>
      <c r="K60" s="19">
        <f t="shared" si="381"/>
        <v>0.54285714285714282</v>
      </c>
      <c r="L60" s="19">
        <f t="shared" si="381"/>
        <v>0.46953405017921146</v>
      </c>
      <c r="M60" s="19">
        <f t="shared" si="381"/>
        <v>0.51821862348178138</v>
      </c>
      <c r="N60" s="107">
        <f t="shared" si="381"/>
        <v>0.46802325581395349</v>
      </c>
      <c r="O60" s="853">
        <v>0.19246861924686201</v>
      </c>
      <c r="P60" s="854">
        <v>0.3125</v>
      </c>
      <c r="Q60" s="855">
        <v>0.77113402061855696</v>
      </c>
      <c r="R60" s="856">
        <v>0.49857549857549899</v>
      </c>
      <c r="S60" s="857">
        <v>0.51487414187642999</v>
      </c>
      <c r="T60" s="858">
        <v>0.60526315789473695</v>
      </c>
      <c r="U60" s="859">
        <v>0.33633633633633597</v>
      </c>
      <c r="V60" s="860">
        <v>0.44712182061579703</v>
      </c>
      <c r="W60" s="861">
        <v>0.48772130211307801</v>
      </c>
      <c r="X60" s="862">
        <v>0.37953795379538002</v>
      </c>
      <c r="Y60" s="863">
        <v>0.308370044052863</v>
      </c>
      <c r="Z60" s="864">
        <v>0.58508044856167696</v>
      </c>
      <c r="AA60" s="865">
        <v>0.1573816155988858</v>
      </c>
      <c r="AB60" s="866">
        <v>0.41176470588235298</v>
      </c>
      <c r="AC60" s="867">
        <v>0.58908612754766598</v>
      </c>
      <c r="AD60" s="868">
        <v>0.42126245847176103</v>
      </c>
      <c r="AE60" s="869">
        <v>0.44462409054163299</v>
      </c>
      <c r="AF60" s="870">
        <v>0.74354923644023196</v>
      </c>
      <c r="AG60" s="871">
        <v>0.336920917173608</v>
      </c>
      <c r="AH60" s="296">
        <f t="shared" ref="AH60:AL60" si="382">AG60*1.01</f>
        <v>0.34029012634534411</v>
      </c>
      <c r="AI60" s="296">
        <f t="shared" si="382"/>
        <v>0.34369302760879755</v>
      </c>
      <c r="AJ60" s="296">
        <f t="shared" si="382"/>
        <v>0.34712995788488554</v>
      </c>
      <c r="AK60" s="296">
        <f t="shared" si="382"/>
        <v>0.35060125746373438</v>
      </c>
      <c r="AL60" s="295">
        <f t="shared" si="382"/>
        <v>0.35410727003837172</v>
      </c>
      <c r="AM60" s="308">
        <v>0.153</v>
      </c>
      <c r="AN60" s="296">
        <v>0.153</v>
      </c>
      <c r="AO60" s="296">
        <f t="shared" si="364"/>
        <v>0.59497698882314265</v>
      </c>
      <c r="AP60" s="296">
        <f t="shared" si="364"/>
        <v>0.42547508305647863</v>
      </c>
      <c r="AQ60" s="296">
        <f t="shared" si="364"/>
        <v>0.44907033144704933</v>
      </c>
      <c r="AR60" s="296">
        <f t="shared" si="364"/>
        <v>0.75098472880463429</v>
      </c>
      <c r="AS60" s="296">
        <f t="shared" si="364"/>
        <v>0.34029012634534411</v>
      </c>
      <c r="AT60" s="296">
        <f t="shared" si="364"/>
        <v>0.34369302760879755</v>
      </c>
      <c r="AU60" s="296">
        <f t="shared" si="364"/>
        <v>0.34712995788488554</v>
      </c>
      <c r="AV60" s="296">
        <f t="shared" si="364"/>
        <v>0.35060125746373438</v>
      </c>
      <c r="AW60" s="296">
        <f t="shared" si="364"/>
        <v>0.35410727003837172</v>
      </c>
      <c r="AX60" s="295">
        <f t="shared" si="364"/>
        <v>0.35764834273875545</v>
      </c>
      <c r="AY60" s="308">
        <f t="shared" ref="AY60:AY65" si="383">AM60</f>
        <v>0.153</v>
      </c>
      <c r="AZ60" s="296">
        <f t="shared" ref="AZ60:AZ65" si="384">AN60</f>
        <v>0.153</v>
      </c>
      <c r="BA60" s="296">
        <f t="shared" ref="BA60:BA65" si="385">AO60*1.06</f>
        <v>0.63067560815253121</v>
      </c>
      <c r="BB60" s="296">
        <f>AP60*1.06</f>
        <v>0.4510035880398674</v>
      </c>
      <c r="BC60" s="296">
        <f>AQ60*1.06</f>
        <v>0.47601455133387233</v>
      </c>
      <c r="BD60" s="296">
        <f t="shared" ref="BD60:BD65" si="386">AR60*1.05</f>
        <v>0.78853396524486608</v>
      </c>
      <c r="BE60" s="296">
        <f t="shared" ref="BE60:BE65" si="387">AS60*1.05</f>
        <v>0.35730463266261131</v>
      </c>
      <c r="BF60" s="296">
        <f t="shared" ref="BF60:BF65" si="388">AT60*1.05</f>
        <v>0.36087767898923745</v>
      </c>
      <c r="BG60" s="296">
        <f t="shared" ref="BG60:BG65" si="389">AU60*1.05</f>
        <v>0.36448645577912986</v>
      </c>
      <c r="BH60" s="296">
        <f t="shared" ref="BH60:BH65" si="390">AV60*1.05</f>
        <v>0.36813132033692114</v>
      </c>
      <c r="BI60" s="296">
        <f t="shared" ref="BI60:BI65" si="391">AW60*1.05</f>
        <v>0.37181263354029032</v>
      </c>
      <c r="BJ60" s="296">
        <f t="shared" ref="BJ60:BJ65" si="392">AX60*1.05</f>
        <v>0.37553075987569323</v>
      </c>
      <c r="BK60" s="308">
        <f t="shared" ref="BK60:BK65" si="393">AY60*1</f>
        <v>0.153</v>
      </c>
      <c r="BL60" s="296">
        <f t="shared" ref="BL60:BL65" si="394">AZ60*1</f>
        <v>0.153</v>
      </c>
      <c r="BM60" s="296">
        <f t="shared" ref="BM60:BM65" si="395">BA60*1</f>
        <v>0.63067560815253121</v>
      </c>
      <c r="BN60" s="296">
        <f t="shared" ref="BN60:BN65" si="396">BB60*1</f>
        <v>0.4510035880398674</v>
      </c>
      <c r="BO60" s="296">
        <f t="shared" ref="BO60:BO65" si="397">BC60*1</f>
        <v>0.47601455133387233</v>
      </c>
      <c r="BP60" s="296">
        <f t="shared" ref="BP60:BP65" si="398">BD60*1</f>
        <v>0.78853396524486608</v>
      </c>
      <c r="BQ60" s="296">
        <f t="shared" si="367"/>
        <v>0.36087767898923745</v>
      </c>
      <c r="BR60" s="296">
        <f t="shared" si="368"/>
        <v>0.3644864557791298</v>
      </c>
      <c r="BS60" s="296">
        <f t="shared" si="369"/>
        <v>0.36813132033692114</v>
      </c>
      <c r="BT60" s="296">
        <f t="shared" si="370"/>
        <v>0.37181263354029037</v>
      </c>
      <c r="BU60" s="296">
        <f t="shared" si="371"/>
        <v>0.37553075987569323</v>
      </c>
      <c r="BV60" s="295">
        <f t="shared" si="372"/>
        <v>0.37928606747445015</v>
      </c>
      <c r="BW60" s="308">
        <f t="shared" ref="BW60:BW65" si="399">BK60*1</f>
        <v>0.153</v>
      </c>
      <c r="BX60" s="296">
        <f t="shared" ref="BX60:BX65" si="400">BL60*1</f>
        <v>0.153</v>
      </c>
      <c r="BY60" s="296">
        <f t="shared" ref="BY60:BY65" si="401">BM60*1</f>
        <v>0.63067560815253121</v>
      </c>
      <c r="BZ60" s="296">
        <f t="shared" ref="BZ60:BZ65" si="402">BN60*1</f>
        <v>0.4510035880398674</v>
      </c>
      <c r="CA60" s="296">
        <f t="shared" ref="CA60:CA65" si="403">BO60*1</f>
        <v>0.47601455133387233</v>
      </c>
      <c r="CB60" s="296">
        <f t="shared" ref="CB60:CB65" si="404">BP60*1</f>
        <v>0.78853396524486608</v>
      </c>
      <c r="CC60" s="296">
        <f t="shared" ref="CC60:CC65" si="405">BQ60*1</f>
        <v>0.36087767898923745</v>
      </c>
      <c r="CD60" s="296">
        <f t="shared" ref="CD60:CD65" si="406">BR60*1.02</f>
        <v>0.37177618489471242</v>
      </c>
      <c r="CE60" s="296">
        <f t="shared" ref="CE60:CE65" si="407">BS60*1.02</f>
        <v>0.37549394674365955</v>
      </c>
      <c r="CF60" s="296">
        <f t="shared" ref="CF60:CF65" si="408">BT60*1.02</f>
        <v>0.3792488862110962</v>
      </c>
      <c r="CG60" s="296">
        <f t="shared" si="375"/>
        <v>0.38679668267196404</v>
      </c>
      <c r="CH60" s="295">
        <f t="shared" si="375"/>
        <v>0.39066464949868368</v>
      </c>
      <c r="CI60" s="308">
        <f t="shared" ref="CI60:CI65" si="409">BW60*1</f>
        <v>0.153</v>
      </c>
      <c r="CJ60" s="296">
        <f t="shared" ref="CJ60:CJ65" si="410">BX60*1</f>
        <v>0.153</v>
      </c>
      <c r="CK60" s="296">
        <f t="shared" ref="CK60:CK65" si="411">BY60*1</f>
        <v>0.63067560815253121</v>
      </c>
      <c r="CL60" s="296">
        <f t="shared" ref="CL60:CL65" si="412">BZ60*1</f>
        <v>0.4510035880398674</v>
      </c>
      <c r="CM60" s="296">
        <f t="shared" ref="CM60:CM65" si="413">CA60*1</f>
        <v>0.47601455133387233</v>
      </c>
      <c r="CN60" s="296">
        <f t="shared" ref="CN60:CN65" si="414">CB60*1</f>
        <v>0.78853396524486608</v>
      </c>
      <c r="CO60" s="296">
        <f t="shared" ref="CO60:CO65" si="415">CC60*1</f>
        <v>0.36087767898923745</v>
      </c>
      <c r="CP60" s="296">
        <f t="shared" ref="CP60:CP65" si="416">CD60*1</f>
        <v>0.37177618489471242</v>
      </c>
      <c r="CQ60" s="296">
        <f t="shared" ref="CQ60:CQ65" si="417">CE60*1</f>
        <v>0.37549394674365955</v>
      </c>
      <c r="CR60" s="296">
        <f t="shared" si="380"/>
        <v>0.38683386393531816</v>
      </c>
      <c r="CS60" s="296">
        <f t="shared" si="380"/>
        <v>0.39453261632540332</v>
      </c>
      <c r="CT60" s="295">
        <f t="shared" si="380"/>
        <v>0.39847794248865737</v>
      </c>
    </row>
    <row r="61" spans="1:98" s="19" customFormat="1" x14ac:dyDescent="0.25">
      <c r="A61" s="19" t="s">
        <v>168</v>
      </c>
      <c r="B61" s="19" t="s">
        <v>6</v>
      </c>
      <c r="C61" s="19">
        <f t="shared" si="361"/>
        <v>0.27058823529411763</v>
      </c>
      <c r="D61" s="19">
        <f t="shared" ref="D61:N61" si="418">IFERROR(D50/D35,"")</f>
        <v>0.29357798165137616</v>
      </c>
      <c r="E61" s="19">
        <f t="shared" si="418"/>
        <v>0.35714285714285715</v>
      </c>
      <c r="F61" s="19">
        <f t="shared" si="418"/>
        <v>0.30088495575221241</v>
      </c>
      <c r="G61" s="19">
        <f t="shared" si="418"/>
        <v>0.30827067669172931</v>
      </c>
      <c r="H61" s="19">
        <f t="shared" si="418"/>
        <v>0.34361233480176212</v>
      </c>
      <c r="I61" s="19">
        <f t="shared" si="418"/>
        <v>0.38034188034188032</v>
      </c>
      <c r="J61" s="19">
        <f t="shared" si="418"/>
        <v>0.31679389312977096</v>
      </c>
      <c r="K61" s="19">
        <f t="shared" si="418"/>
        <v>0.43190661478599224</v>
      </c>
      <c r="L61" s="19">
        <f t="shared" si="418"/>
        <v>0.40579710144927539</v>
      </c>
      <c r="M61" s="19">
        <f t="shared" si="418"/>
        <v>0.26937269372693728</v>
      </c>
      <c r="N61" s="107">
        <f t="shared" si="418"/>
        <v>0.41666666666666669</v>
      </c>
      <c r="O61" s="872">
        <v>0.165024630541872</v>
      </c>
      <c r="P61" s="873">
        <v>0.17573221757322199</v>
      </c>
      <c r="Q61" s="874">
        <v>0.196850393700787</v>
      </c>
      <c r="R61" s="875">
        <v>0.34381551362683399</v>
      </c>
      <c r="S61" s="876">
        <v>0.29640287769784202</v>
      </c>
      <c r="T61" s="877">
        <v>0.38051044083526703</v>
      </c>
      <c r="U61" s="878">
        <v>0.28666666666666701</v>
      </c>
      <c r="V61" s="879">
        <v>0.19209726443769001</v>
      </c>
      <c r="W61" s="880">
        <v>0.323628977657414</v>
      </c>
      <c r="X61" s="881">
        <v>0.23191733639494799</v>
      </c>
      <c r="Y61" s="882">
        <v>0.22910902047592699</v>
      </c>
      <c r="Z61" s="883">
        <v>0.30330162283156098</v>
      </c>
      <c r="AA61" s="884">
        <v>0.16059113300492611</v>
      </c>
      <c r="AB61" s="885">
        <v>9.8954703832752594E-2</v>
      </c>
      <c r="AC61" s="886">
        <v>0.36530612244897998</v>
      </c>
      <c r="AD61" s="887">
        <v>0.26207809397749798</v>
      </c>
      <c r="AE61" s="888">
        <v>0.182666666666667</v>
      </c>
      <c r="AF61" s="889">
        <v>0.17807089859851599</v>
      </c>
      <c r="AG61" s="890">
        <v>0.192616372391653</v>
      </c>
      <c r="AH61" s="296">
        <f t="shared" ref="AH61:AL61" si="419">AG61*1.01</f>
        <v>0.19454253611556951</v>
      </c>
      <c r="AI61" s="296">
        <f t="shared" si="419"/>
        <v>0.1964879614767252</v>
      </c>
      <c r="AJ61" s="296">
        <f t="shared" si="419"/>
        <v>0.19845284109149247</v>
      </c>
      <c r="AK61" s="296">
        <f t="shared" si="419"/>
        <v>0.2004373695024074</v>
      </c>
      <c r="AL61" s="295">
        <f t="shared" si="419"/>
        <v>0.20244174319743147</v>
      </c>
      <c r="AM61" s="308">
        <v>0.153</v>
      </c>
      <c r="AN61" s="296">
        <v>0.153</v>
      </c>
      <c r="AO61" s="296">
        <f t="shared" si="364"/>
        <v>0.3689591836734698</v>
      </c>
      <c r="AP61" s="296">
        <f t="shared" si="364"/>
        <v>0.26469887491727295</v>
      </c>
      <c r="AQ61" s="296">
        <f t="shared" si="364"/>
        <v>0.18449333333333368</v>
      </c>
      <c r="AR61" s="296">
        <f t="shared" si="364"/>
        <v>0.17985160758450117</v>
      </c>
      <c r="AS61" s="296">
        <f t="shared" si="364"/>
        <v>0.19454253611556951</v>
      </c>
      <c r="AT61" s="296">
        <f t="shared" si="364"/>
        <v>0.1964879614767252</v>
      </c>
      <c r="AU61" s="296">
        <f t="shared" si="364"/>
        <v>0.19845284109149247</v>
      </c>
      <c r="AV61" s="296">
        <f t="shared" si="364"/>
        <v>0.2004373695024074</v>
      </c>
      <c r="AW61" s="296">
        <f t="shared" si="364"/>
        <v>0.20244174319743147</v>
      </c>
      <c r="AX61" s="295">
        <f t="shared" si="364"/>
        <v>0.20446616062940579</v>
      </c>
      <c r="AY61" s="308">
        <f t="shared" si="383"/>
        <v>0.153</v>
      </c>
      <c r="AZ61" s="296">
        <f t="shared" si="384"/>
        <v>0.153</v>
      </c>
      <c r="BA61" s="296">
        <f t="shared" si="385"/>
        <v>0.39109673469387801</v>
      </c>
      <c r="BB61" s="296">
        <f t="shared" ref="BB61:BB65" si="420">AP61*1.06</f>
        <v>0.28058080741230934</v>
      </c>
      <c r="BC61" s="296">
        <f>AQ61*1.06</f>
        <v>0.19556293333333372</v>
      </c>
      <c r="BD61" s="296">
        <f t="shared" si="386"/>
        <v>0.18884418796372623</v>
      </c>
      <c r="BE61" s="296">
        <f t="shared" si="387"/>
        <v>0.20426966292134799</v>
      </c>
      <c r="BF61" s="296">
        <f t="shared" si="388"/>
        <v>0.20631235955056149</v>
      </c>
      <c r="BG61" s="296">
        <f t="shared" si="389"/>
        <v>0.2083754831460671</v>
      </c>
      <c r="BH61" s="296">
        <f t="shared" si="390"/>
        <v>0.21045923797752777</v>
      </c>
      <c r="BI61" s="296">
        <f t="shared" si="391"/>
        <v>0.21256383035730306</v>
      </c>
      <c r="BJ61" s="296">
        <f t="shared" si="392"/>
        <v>0.21468946866087607</v>
      </c>
      <c r="BK61" s="308">
        <f t="shared" si="393"/>
        <v>0.153</v>
      </c>
      <c r="BL61" s="296">
        <f t="shared" si="394"/>
        <v>0.153</v>
      </c>
      <c r="BM61" s="296">
        <f t="shared" si="395"/>
        <v>0.39109673469387801</v>
      </c>
      <c r="BN61" s="296">
        <f t="shared" si="396"/>
        <v>0.28058080741230934</v>
      </c>
      <c r="BO61" s="296">
        <f t="shared" si="397"/>
        <v>0.19556293333333372</v>
      </c>
      <c r="BP61" s="296">
        <f t="shared" si="398"/>
        <v>0.18884418796372623</v>
      </c>
      <c r="BQ61" s="296">
        <f t="shared" si="367"/>
        <v>0.20631235955056146</v>
      </c>
      <c r="BR61" s="296">
        <f t="shared" si="368"/>
        <v>0.2083754831460671</v>
      </c>
      <c r="BS61" s="296">
        <f t="shared" si="369"/>
        <v>0.21045923797752777</v>
      </c>
      <c r="BT61" s="296">
        <f t="shared" si="370"/>
        <v>0.21256383035730306</v>
      </c>
      <c r="BU61" s="296">
        <f t="shared" si="371"/>
        <v>0.2146894686608761</v>
      </c>
      <c r="BV61" s="295">
        <f t="shared" si="372"/>
        <v>0.21683636334748482</v>
      </c>
      <c r="BW61" s="308">
        <f t="shared" si="399"/>
        <v>0.153</v>
      </c>
      <c r="BX61" s="296">
        <f t="shared" si="400"/>
        <v>0.153</v>
      </c>
      <c r="BY61" s="296">
        <f t="shared" si="401"/>
        <v>0.39109673469387801</v>
      </c>
      <c r="BZ61" s="296">
        <f t="shared" si="402"/>
        <v>0.28058080741230934</v>
      </c>
      <c r="CA61" s="296">
        <f t="shared" si="403"/>
        <v>0.19556293333333372</v>
      </c>
      <c r="CB61" s="296">
        <f t="shared" si="404"/>
        <v>0.18884418796372623</v>
      </c>
      <c r="CC61" s="296">
        <f t="shared" si="405"/>
        <v>0.20631235955056146</v>
      </c>
      <c r="CD61" s="296">
        <f t="shared" si="406"/>
        <v>0.21254299280898845</v>
      </c>
      <c r="CE61" s="296">
        <f t="shared" si="407"/>
        <v>0.21466842273707834</v>
      </c>
      <c r="CF61" s="296">
        <f t="shared" si="408"/>
        <v>0.21681510696444911</v>
      </c>
      <c r="CG61" s="296">
        <f t="shared" si="375"/>
        <v>0.22113015272070238</v>
      </c>
      <c r="CH61" s="295">
        <f t="shared" si="375"/>
        <v>0.22334145424790938</v>
      </c>
      <c r="CI61" s="308">
        <f t="shared" si="409"/>
        <v>0.153</v>
      </c>
      <c r="CJ61" s="296">
        <f t="shared" si="410"/>
        <v>0.153</v>
      </c>
      <c r="CK61" s="296">
        <f t="shared" si="411"/>
        <v>0.39109673469387801</v>
      </c>
      <c r="CL61" s="296">
        <f t="shared" si="412"/>
        <v>0.28058080741230934</v>
      </c>
      <c r="CM61" s="296">
        <f t="shared" si="413"/>
        <v>0.19556293333333372</v>
      </c>
      <c r="CN61" s="296">
        <f t="shared" si="414"/>
        <v>0.18884418796372623</v>
      </c>
      <c r="CO61" s="296">
        <f t="shared" si="415"/>
        <v>0.20631235955056146</v>
      </c>
      <c r="CP61" s="296">
        <f t="shared" si="416"/>
        <v>0.21254299280898845</v>
      </c>
      <c r="CQ61" s="296">
        <f t="shared" si="417"/>
        <v>0.21466842273707834</v>
      </c>
      <c r="CR61" s="296">
        <f t="shared" si="380"/>
        <v>0.22115140910373809</v>
      </c>
      <c r="CS61" s="296">
        <f t="shared" si="380"/>
        <v>0.22555275577511644</v>
      </c>
      <c r="CT61" s="295">
        <f t="shared" si="380"/>
        <v>0.22780828333286757</v>
      </c>
    </row>
    <row r="62" spans="1:98" s="19" customFormat="1" x14ac:dyDescent="0.25">
      <c r="A62" s="19" t="s">
        <v>169</v>
      </c>
      <c r="B62" s="19" t="s">
        <v>7</v>
      </c>
      <c r="C62" s="19">
        <f t="shared" si="361"/>
        <v>0.23616236162361623</v>
      </c>
      <c r="D62" s="19">
        <f t="shared" ref="D62:N62" si="421">IFERROR(D51/D36,"")</f>
        <v>0.1588235294117647</v>
      </c>
      <c r="E62" s="19">
        <f t="shared" si="421"/>
        <v>0.23076923076923078</v>
      </c>
      <c r="F62" s="19">
        <f t="shared" si="421"/>
        <v>0.16909620991253643</v>
      </c>
      <c r="G62" s="19">
        <f t="shared" si="421"/>
        <v>0.23104693140794225</v>
      </c>
      <c r="H62" s="19">
        <f t="shared" si="421"/>
        <v>0.31989247311827956</v>
      </c>
      <c r="I62" s="19">
        <f t="shared" si="421"/>
        <v>0.27750000000000002</v>
      </c>
      <c r="J62" s="19">
        <f t="shared" si="421"/>
        <v>0.21662468513853905</v>
      </c>
      <c r="K62" s="19">
        <f t="shared" si="421"/>
        <v>0.37914691943127959</v>
      </c>
      <c r="L62" s="19">
        <f t="shared" si="421"/>
        <v>0.29711751662971175</v>
      </c>
      <c r="M62" s="19">
        <f t="shared" si="421"/>
        <v>0.31237721021611004</v>
      </c>
      <c r="N62" s="107">
        <f t="shared" si="421"/>
        <v>0.34631147540983609</v>
      </c>
      <c r="O62" s="891">
        <v>0.173991031390135</v>
      </c>
      <c r="P62" s="892">
        <v>0.180866965620329</v>
      </c>
      <c r="Q62" s="893">
        <v>0.170515097690941</v>
      </c>
      <c r="R62" s="894">
        <v>0.11472868217054299</v>
      </c>
      <c r="S62" s="895">
        <v>0.21276595744680901</v>
      </c>
      <c r="T62" s="896">
        <v>0.28436911487758898</v>
      </c>
      <c r="U62" s="897">
        <v>0.17869415807560099</v>
      </c>
      <c r="V62" s="898">
        <v>0.20773381294964</v>
      </c>
      <c r="W62" s="899">
        <v>0.186254295532646</v>
      </c>
      <c r="X62" s="900">
        <v>0.12357611322057301</v>
      </c>
      <c r="Y62" s="901">
        <v>0.14257425742574301</v>
      </c>
      <c r="Z62" s="902">
        <v>0.19699699699699699</v>
      </c>
      <c r="AA62" s="903">
        <v>9.0137547556335962E-2</v>
      </c>
      <c r="AB62" s="904">
        <v>0.160925726587729</v>
      </c>
      <c r="AC62" s="905">
        <v>0.11544183278786101</v>
      </c>
      <c r="AD62" s="906">
        <v>0.12967798085291601</v>
      </c>
      <c r="AE62" s="907">
        <v>0.13736036408771199</v>
      </c>
      <c r="AF62" s="908">
        <v>9.4945355191256797E-2</v>
      </c>
      <c r="AG62" s="909">
        <v>8.9147286821705404E-2</v>
      </c>
      <c r="AH62" s="296">
        <f t="shared" ref="AH62:AL62" si="422">AG62*1.01</f>
        <v>9.0038759689922462E-2</v>
      </c>
      <c r="AI62" s="296">
        <f t="shared" si="422"/>
        <v>9.0939147286821689E-2</v>
      </c>
      <c r="AJ62" s="296">
        <f t="shared" si="422"/>
        <v>9.1848538759689902E-2</v>
      </c>
      <c r="AK62" s="296">
        <f t="shared" si="422"/>
        <v>9.2767024147286797E-2</v>
      </c>
      <c r="AL62" s="295">
        <f t="shared" si="422"/>
        <v>9.3694694388759672E-2</v>
      </c>
      <c r="AM62" s="308">
        <v>0.12239999999999999</v>
      </c>
      <c r="AN62" s="296">
        <v>0.12239999999999999</v>
      </c>
      <c r="AO62" s="296">
        <f t="shared" si="364"/>
        <v>0.11659625111573962</v>
      </c>
      <c r="AP62" s="296">
        <f t="shared" si="364"/>
        <v>0.13097476066144517</v>
      </c>
      <c r="AQ62" s="296">
        <f t="shared" si="364"/>
        <v>0.13873396772858912</v>
      </c>
      <c r="AR62" s="296">
        <f t="shared" si="364"/>
        <v>9.5894808743169371E-2</v>
      </c>
      <c r="AS62" s="296">
        <f t="shared" si="364"/>
        <v>9.0038759689922462E-2</v>
      </c>
      <c r="AT62" s="296">
        <f t="shared" si="364"/>
        <v>9.0939147286821689E-2</v>
      </c>
      <c r="AU62" s="296">
        <f t="shared" si="364"/>
        <v>9.1848538759689902E-2</v>
      </c>
      <c r="AV62" s="296">
        <f t="shared" si="364"/>
        <v>9.2767024147286797E-2</v>
      </c>
      <c r="AW62" s="296">
        <f t="shared" si="364"/>
        <v>9.3694694388759672E-2</v>
      </c>
      <c r="AX62" s="295">
        <f t="shared" si="364"/>
        <v>9.4631641332647273E-2</v>
      </c>
      <c r="AY62" s="308">
        <f t="shared" si="383"/>
        <v>0.12239999999999999</v>
      </c>
      <c r="AZ62" s="296">
        <f t="shared" si="384"/>
        <v>0.12239999999999999</v>
      </c>
      <c r="BA62" s="296">
        <f t="shared" si="385"/>
        <v>0.12359202618268401</v>
      </c>
      <c r="BB62" s="296">
        <f t="shared" si="420"/>
        <v>0.13883324630113189</v>
      </c>
      <c r="BC62" s="296">
        <f t="shared" ref="BC62:BC65" si="423">AQ62*1.05</f>
        <v>0.14567066611501858</v>
      </c>
      <c r="BD62" s="296">
        <f t="shared" si="386"/>
        <v>0.10068954918032784</v>
      </c>
      <c r="BE62" s="296">
        <f t="shared" si="387"/>
        <v>9.4540697674418583E-2</v>
      </c>
      <c r="BF62" s="296">
        <f t="shared" si="388"/>
        <v>9.5486104651162779E-2</v>
      </c>
      <c r="BG62" s="296">
        <f t="shared" si="389"/>
        <v>9.6440965697674394E-2</v>
      </c>
      <c r="BH62" s="296">
        <f t="shared" si="390"/>
        <v>9.7405375354651144E-2</v>
      </c>
      <c r="BI62" s="296">
        <f t="shared" si="391"/>
        <v>9.8379429108197664E-2</v>
      </c>
      <c r="BJ62" s="296">
        <f t="shared" si="392"/>
        <v>9.9363223399279638E-2</v>
      </c>
      <c r="BK62" s="308">
        <f t="shared" si="393"/>
        <v>0.12239999999999999</v>
      </c>
      <c r="BL62" s="296">
        <f t="shared" si="394"/>
        <v>0.12239999999999999</v>
      </c>
      <c r="BM62" s="296">
        <f t="shared" si="395"/>
        <v>0.12359202618268401</v>
      </c>
      <c r="BN62" s="296">
        <f t="shared" si="396"/>
        <v>0.13883324630113189</v>
      </c>
      <c r="BO62" s="296">
        <f t="shared" si="397"/>
        <v>0.14567066611501858</v>
      </c>
      <c r="BP62" s="296">
        <f t="shared" si="398"/>
        <v>0.10068954918032784</v>
      </c>
      <c r="BQ62" s="296">
        <f t="shared" si="367"/>
        <v>9.5486104651162765E-2</v>
      </c>
      <c r="BR62" s="296">
        <f t="shared" si="368"/>
        <v>9.6440965697674408E-2</v>
      </c>
      <c r="BS62" s="296">
        <f t="shared" si="369"/>
        <v>9.7405375354651144E-2</v>
      </c>
      <c r="BT62" s="296">
        <f t="shared" si="370"/>
        <v>9.837942910819765E-2</v>
      </c>
      <c r="BU62" s="296">
        <f t="shared" si="371"/>
        <v>9.9363223399279638E-2</v>
      </c>
      <c r="BV62" s="295">
        <f t="shared" si="372"/>
        <v>0.10035685563327243</v>
      </c>
      <c r="BW62" s="308">
        <f t="shared" si="399"/>
        <v>0.12239999999999999</v>
      </c>
      <c r="BX62" s="296">
        <f t="shared" si="400"/>
        <v>0.12239999999999999</v>
      </c>
      <c r="BY62" s="296">
        <f t="shared" si="401"/>
        <v>0.12359202618268401</v>
      </c>
      <c r="BZ62" s="296">
        <f t="shared" si="402"/>
        <v>0.13883324630113189</v>
      </c>
      <c r="CA62" s="296">
        <f t="shared" si="403"/>
        <v>0.14567066611501858</v>
      </c>
      <c r="CB62" s="296">
        <f t="shared" si="404"/>
        <v>0.10068954918032784</v>
      </c>
      <c r="CC62" s="296">
        <f t="shared" si="405"/>
        <v>9.5486104651162765E-2</v>
      </c>
      <c r="CD62" s="296">
        <f t="shared" si="406"/>
        <v>9.8369785011627894E-2</v>
      </c>
      <c r="CE62" s="296">
        <f t="shared" si="407"/>
        <v>9.9353482861744169E-2</v>
      </c>
      <c r="CF62" s="296">
        <f t="shared" si="408"/>
        <v>0.1003470176903616</v>
      </c>
      <c r="CG62" s="296">
        <f t="shared" si="375"/>
        <v>0.10234412010125803</v>
      </c>
      <c r="CH62" s="295">
        <f t="shared" si="375"/>
        <v>0.10336756130227061</v>
      </c>
      <c r="CI62" s="308">
        <f t="shared" si="409"/>
        <v>0.12239999999999999</v>
      </c>
      <c r="CJ62" s="296">
        <f t="shared" si="410"/>
        <v>0.12239999999999999</v>
      </c>
      <c r="CK62" s="296">
        <f t="shared" si="411"/>
        <v>0.12359202618268401</v>
      </c>
      <c r="CL62" s="296">
        <f t="shared" si="412"/>
        <v>0.13883324630113189</v>
      </c>
      <c r="CM62" s="296">
        <f t="shared" si="413"/>
        <v>0.14567066611501858</v>
      </c>
      <c r="CN62" s="296">
        <f t="shared" si="414"/>
        <v>0.10068954918032784</v>
      </c>
      <c r="CO62" s="296">
        <f t="shared" si="415"/>
        <v>9.5486104651162765E-2</v>
      </c>
      <c r="CP62" s="296">
        <f t="shared" si="416"/>
        <v>9.8369785011627894E-2</v>
      </c>
      <c r="CQ62" s="296">
        <f t="shared" si="417"/>
        <v>9.9353482861744169E-2</v>
      </c>
      <c r="CR62" s="296">
        <f t="shared" si="380"/>
        <v>0.10235395804416883</v>
      </c>
      <c r="CS62" s="296">
        <f t="shared" si="380"/>
        <v>0.10439100250328319</v>
      </c>
      <c r="CT62" s="295">
        <f t="shared" si="380"/>
        <v>0.10543491252831602</v>
      </c>
    </row>
    <row r="63" spans="1:98" s="19" customFormat="1" x14ac:dyDescent="0.25">
      <c r="A63" s="19" t="s">
        <v>170</v>
      </c>
      <c r="B63" s="19" t="s">
        <v>8</v>
      </c>
      <c r="C63" s="19">
        <f t="shared" si="361"/>
        <v>0.13698630136986301</v>
      </c>
      <c r="D63" s="19">
        <f t="shared" ref="D63:N63" si="424">IFERROR(D52/D37,"")</f>
        <v>0.13513513513513514</v>
      </c>
      <c r="E63" s="19">
        <f t="shared" si="424"/>
        <v>0.24</v>
      </c>
      <c r="F63" s="19">
        <f t="shared" si="424"/>
        <v>0.20529801324503311</v>
      </c>
      <c r="G63" s="19">
        <f t="shared" si="424"/>
        <v>0.265625</v>
      </c>
      <c r="H63" s="19">
        <f t="shared" si="424"/>
        <v>0.29317269076305219</v>
      </c>
      <c r="I63" s="19">
        <f t="shared" si="424"/>
        <v>0.25311203319502074</v>
      </c>
      <c r="J63" s="19">
        <f t="shared" si="424"/>
        <v>0.20212765957446807</v>
      </c>
      <c r="K63" s="19">
        <f t="shared" si="424"/>
        <v>0.38317757009345793</v>
      </c>
      <c r="L63" s="19">
        <f t="shared" si="424"/>
        <v>0.256198347107438</v>
      </c>
      <c r="M63" s="19">
        <f t="shared" si="424"/>
        <v>0.28647214854111408</v>
      </c>
      <c r="N63" s="107">
        <f t="shared" si="424"/>
        <v>0.27411167512690354</v>
      </c>
      <c r="O63" s="910">
        <v>0.19193020719738299</v>
      </c>
      <c r="P63" s="911">
        <v>0.166183574879227</v>
      </c>
      <c r="Q63" s="912">
        <v>0.294772922022279</v>
      </c>
      <c r="R63" s="913">
        <v>0.171701112877583</v>
      </c>
      <c r="S63" s="914">
        <v>0.14625550660792999</v>
      </c>
      <c r="T63" s="915">
        <v>0.148319814600232</v>
      </c>
      <c r="U63" s="916">
        <v>0.14710042432814699</v>
      </c>
      <c r="V63" s="917">
        <v>0.16910935738444199</v>
      </c>
      <c r="W63" s="918">
        <v>0.15276695245518301</v>
      </c>
      <c r="X63" s="919">
        <v>0.113133300541072</v>
      </c>
      <c r="Y63" s="920">
        <v>8.2285714285714295E-2</v>
      </c>
      <c r="Z63" s="921">
        <v>0.15609093993892101</v>
      </c>
      <c r="AA63" s="922">
        <v>6.2481404343945252E-2</v>
      </c>
      <c r="AB63" s="923">
        <v>0.120085775553967</v>
      </c>
      <c r="AC63" s="924">
        <v>0.19833178869323401</v>
      </c>
      <c r="AD63" s="925">
        <v>0.18669131238447301</v>
      </c>
      <c r="AE63" s="926">
        <v>0.12080536912751701</v>
      </c>
      <c r="AF63" s="927">
        <v>0.12597310686482699</v>
      </c>
      <c r="AG63" s="928">
        <v>0.122821576763485</v>
      </c>
      <c r="AH63" s="296">
        <f t="shared" ref="AH63:AL63" si="425">AG63*1.01</f>
        <v>0.12404979253111985</v>
      </c>
      <c r="AI63" s="296">
        <f t="shared" si="425"/>
        <v>0.12529029045643106</v>
      </c>
      <c r="AJ63" s="296">
        <f t="shared" si="425"/>
        <v>0.12654319336099537</v>
      </c>
      <c r="AK63" s="296">
        <f t="shared" si="425"/>
        <v>0.12780862529460532</v>
      </c>
      <c r="AL63" s="295">
        <f t="shared" si="425"/>
        <v>0.12908671154755139</v>
      </c>
      <c r="AM63" s="308">
        <v>0.10200000000000001</v>
      </c>
      <c r="AN63" s="296">
        <v>0.10200000000000001</v>
      </c>
      <c r="AO63" s="296">
        <f t="shared" si="364"/>
        <v>0.20031510658016635</v>
      </c>
      <c r="AP63" s="296">
        <f t="shared" si="364"/>
        <v>0.18855822550831774</v>
      </c>
      <c r="AQ63" s="296">
        <f t="shared" si="364"/>
        <v>0.12201342281879218</v>
      </c>
      <c r="AR63" s="296">
        <f t="shared" si="364"/>
        <v>0.12723283793347526</v>
      </c>
      <c r="AS63" s="296">
        <f t="shared" si="364"/>
        <v>0.12404979253111985</v>
      </c>
      <c r="AT63" s="296">
        <f t="shared" si="364"/>
        <v>0.12529029045643106</v>
      </c>
      <c r="AU63" s="296">
        <f t="shared" si="364"/>
        <v>0.12654319336099537</v>
      </c>
      <c r="AV63" s="296">
        <f t="shared" si="364"/>
        <v>0.12780862529460532</v>
      </c>
      <c r="AW63" s="296">
        <f t="shared" si="364"/>
        <v>0.12908671154755139</v>
      </c>
      <c r="AX63" s="295">
        <f t="shared" si="364"/>
        <v>0.13037757866302691</v>
      </c>
      <c r="AY63" s="308">
        <f t="shared" si="383"/>
        <v>0.10200000000000001</v>
      </c>
      <c r="AZ63" s="296">
        <f t="shared" si="384"/>
        <v>0.10200000000000001</v>
      </c>
      <c r="BA63" s="296">
        <f t="shared" si="385"/>
        <v>0.21233401297497634</v>
      </c>
      <c r="BB63" s="296">
        <f t="shared" si="420"/>
        <v>0.19987171903881681</v>
      </c>
      <c r="BC63" s="296">
        <f t="shared" si="423"/>
        <v>0.12811409395973181</v>
      </c>
      <c r="BD63" s="296">
        <f t="shared" si="386"/>
        <v>0.13359447983014902</v>
      </c>
      <c r="BE63" s="296">
        <f t="shared" si="387"/>
        <v>0.13025228215767584</v>
      </c>
      <c r="BF63" s="296">
        <f t="shared" si="388"/>
        <v>0.13155480497925262</v>
      </c>
      <c r="BG63" s="296">
        <f t="shared" si="389"/>
        <v>0.13287035302904515</v>
      </c>
      <c r="BH63" s="296">
        <f t="shared" si="390"/>
        <v>0.13419905655933559</v>
      </c>
      <c r="BI63" s="296">
        <f t="shared" si="391"/>
        <v>0.13554104712492895</v>
      </c>
      <c r="BJ63" s="296">
        <f t="shared" si="392"/>
        <v>0.13689645759617824</v>
      </c>
      <c r="BK63" s="308">
        <f t="shared" si="393"/>
        <v>0.10200000000000001</v>
      </c>
      <c r="BL63" s="296">
        <f t="shared" si="394"/>
        <v>0.10200000000000001</v>
      </c>
      <c r="BM63" s="296">
        <f t="shared" si="395"/>
        <v>0.21233401297497634</v>
      </c>
      <c r="BN63" s="296">
        <f t="shared" si="396"/>
        <v>0.19987171903881681</v>
      </c>
      <c r="BO63" s="296">
        <f t="shared" si="397"/>
        <v>0.12811409395973181</v>
      </c>
      <c r="BP63" s="296">
        <f t="shared" si="398"/>
        <v>0.13359447983014902</v>
      </c>
      <c r="BQ63" s="296">
        <f t="shared" si="367"/>
        <v>0.13155480497925259</v>
      </c>
      <c r="BR63" s="296">
        <f t="shared" si="368"/>
        <v>0.13287035302904515</v>
      </c>
      <c r="BS63" s="296">
        <f t="shared" si="369"/>
        <v>0.13419905655933562</v>
      </c>
      <c r="BT63" s="296">
        <f t="shared" si="370"/>
        <v>0.13554104712492895</v>
      </c>
      <c r="BU63" s="296">
        <f t="shared" si="371"/>
        <v>0.13689645759617824</v>
      </c>
      <c r="BV63" s="295">
        <f t="shared" si="372"/>
        <v>0.13826542217214002</v>
      </c>
      <c r="BW63" s="308">
        <f t="shared" si="399"/>
        <v>0.10200000000000001</v>
      </c>
      <c r="BX63" s="296">
        <f t="shared" si="400"/>
        <v>0.10200000000000001</v>
      </c>
      <c r="BY63" s="296">
        <f t="shared" si="401"/>
        <v>0.21233401297497634</v>
      </c>
      <c r="BZ63" s="296">
        <f t="shared" si="402"/>
        <v>0.19987171903881681</v>
      </c>
      <c r="CA63" s="296">
        <f t="shared" si="403"/>
        <v>0.12811409395973181</v>
      </c>
      <c r="CB63" s="296">
        <f t="shared" si="404"/>
        <v>0.13359447983014902</v>
      </c>
      <c r="CC63" s="296">
        <f t="shared" si="405"/>
        <v>0.13155480497925259</v>
      </c>
      <c r="CD63" s="296">
        <f t="shared" si="406"/>
        <v>0.13552776008962605</v>
      </c>
      <c r="CE63" s="296">
        <f t="shared" si="407"/>
        <v>0.13688303769052232</v>
      </c>
      <c r="CF63" s="296">
        <f t="shared" si="408"/>
        <v>0.13825186806742754</v>
      </c>
      <c r="CG63" s="296">
        <f t="shared" si="375"/>
        <v>0.14100335132406361</v>
      </c>
      <c r="CH63" s="295">
        <f t="shared" si="375"/>
        <v>0.14241338483730423</v>
      </c>
      <c r="CI63" s="308">
        <f t="shared" si="409"/>
        <v>0.10200000000000001</v>
      </c>
      <c r="CJ63" s="296">
        <f t="shared" si="410"/>
        <v>0.10200000000000001</v>
      </c>
      <c r="CK63" s="296">
        <f t="shared" si="411"/>
        <v>0.21233401297497634</v>
      </c>
      <c r="CL63" s="296">
        <f t="shared" si="412"/>
        <v>0.19987171903881681</v>
      </c>
      <c r="CM63" s="296">
        <f t="shared" si="413"/>
        <v>0.12811409395973181</v>
      </c>
      <c r="CN63" s="296">
        <f t="shared" si="414"/>
        <v>0.13359447983014902</v>
      </c>
      <c r="CO63" s="296">
        <f t="shared" si="415"/>
        <v>0.13155480497925259</v>
      </c>
      <c r="CP63" s="296">
        <f t="shared" si="416"/>
        <v>0.13552776008962605</v>
      </c>
      <c r="CQ63" s="296">
        <f t="shared" si="417"/>
        <v>0.13688303769052232</v>
      </c>
      <c r="CR63" s="296">
        <f t="shared" si="380"/>
        <v>0.1410169054287761</v>
      </c>
      <c r="CS63" s="296">
        <f t="shared" si="380"/>
        <v>0.14382341835054488</v>
      </c>
      <c r="CT63" s="295">
        <f t="shared" si="380"/>
        <v>0.14526165253405032</v>
      </c>
    </row>
    <row r="64" spans="1:98" s="19" customFormat="1" x14ac:dyDescent="0.25">
      <c r="A64" s="19" t="s">
        <v>171</v>
      </c>
      <c r="B64" s="19" t="s">
        <v>1</v>
      </c>
      <c r="C64" s="19">
        <f t="shared" si="361"/>
        <v>0.1893491124260355</v>
      </c>
      <c r="D64" s="19">
        <f t="shared" ref="D64:N64" si="426">IFERROR(D53/D38,"")</f>
        <v>0.14673913043478262</v>
      </c>
      <c r="E64" s="19">
        <f t="shared" si="426"/>
        <v>0.18666666666666668</v>
      </c>
      <c r="F64" s="19">
        <f t="shared" si="426"/>
        <v>0.20392156862745098</v>
      </c>
      <c r="G64" s="19">
        <f t="shared" si="426"/>
        <v>0.29385964912280704</v>
      </c>
      <c r="H64" s="19">
        <f t="shared" si="426"/>
        <v>0.23412698412698413</v>
      </c>
      <c r="I64" s="19">
        <f t="shared" si="426"/>
        <v>0.27777777777777779</v>
      </c>
      <c r="J64" s="19">
        <f t="shared" si="426"/>
        <v>0.20564516129032259</v>
      </c>
      <c r="K64" s="19">
        <f t="shared" si="426"/>
        <v>0.46280991735537191</v>
      </c>
      <c r="L64" s="19">
        <f t="shared" si="426"/>
        <v>0.35094339622641507</v>
      </c>
      <c r="M64" s="19">
        <f t="shared" si="426"/>
        <v>0.31</v>
      </c>
      <c r="N64" s="107">
        <f t="shared" si="426"/>
        <v>0.36184210526315791</v>
      </c>
      <c r="O64" s="929">
        <v>0.161434977578475</v>
      </c>
      <c r="P64" s="930">
        <v>0.173913043478261</v>
      </c>
      <c r="Q64" s="931">
        <v>0.25899280575539602</v>
      </c>
      <c r="R64" s="932">
        <v>0.21293532338308499</v>
      </c>
      <c r="S64" s="933">
        <v>0.20744680851063799</v>
      </c>
      <c r="T64" s="934">
        <v>0.226114649681529</v>
      </c>
      <c r="U64" s="935">
        <v>0.12338593974174999</v>
      </c>
      <c r="V64" s="936">
        <v>9.5238095238095205E-2</v>
      </c>
      <c r="W64" s="937">
        <v>0.131399317406143</v>
      </c>
      <c r="X64" s="938">
        <v>8.7037037037036996E-2</v>
      </c>
      <c r="Y64" s="939">
        <v>0.113207547169811</v>
      </c>
      <c r="Z64" s="940">
        <v>0.21673306772908399</v>
      </c>
      <c r="AA64" s="941">
        <v>5.232558139534884E-2</v>
      </c>
      <c r="AB64" s="942">
        <v>8.8111044055522003E-2</v>
      </c>
      <c r="AC64" s="943">
        <v>0.16530156366344001</v>
      </c>
      <c r="AD64" s="944">
        <v>0.159685863874346</v>
      </c>
      <c r="AE64" s="945">
        <v>9.6385542168674704E-2</v>
      </c>
      <c r="AF64" s="946">
        <v>9.4752929190015295E-2</v>
      </c>
      <c r="AG64" s="947">
        <v>7.9404466501240695E-2</v>
      </c>
      <c r="AH64" s="296">
        <f t="shared" ref="AH64:AL64" si="427">AG64*1.01</f>
        <v>8.0198511166253109E-2</v>
      </c>
      <c r="AI64" s="296">
        <f t="shared" si="427"/>
        <v>8.100049627791564E-2</v>
      </c>
      <c r="AJ64" s="296">
        <f t="shared" si="427"/>
        <v>8.1810501240694791E-2</v>
      </c>
      <c r="AK64" s="296">
        <f t="shared" si="427"/>
        <v>8.2628606253101741E-2</v>
      </c>
      <c r="AL64" s="295">
        <f t="shared" si="427"/>
        <v>8.3454892315632759E-2</v>
      </c>
      <c r="AM64" s="308">
        <v>0.10200000000000001</v>
      </c>
      <c r="AN64" s="296">
        <v>0.10200000000000001</v>
      </c>
      <c r="AO64" s="296">
        <f t="shared" si="364"/>
        <v>0.1669545793000744</v>
      </c>
      <c r="AP64" s="296">
        <f t="shared" si="364"/>
        <v>0.16128272251308945</v>
      </c>
      <c r="AQ64" s="296">
        <f t="shared" si="364"/>
        <v>9.7349397590361458E-2</v>
      </c>
      <c r="AR64" s="296">
        <f t="shared" si="364"/>
        <v>9.5700458481915454E-2</v>
      </c>
      <c r="AS64" s="296">
        <f t="shared" si="364"/>
        <v>8.0198511166253109E-2</v>
      </c>
      <c r="AT64" s="296">
        <f t="shared" si="364"/>
        <v>8.100049627791564E-2</v>
      </c>
      <c r="AU64" s="296">
        <f t="shared" si="364"/>
        <v>8.1810501240694791E-2</v>
      </c>
      <c r="AV64" s="296">
        <f t="shared" si="364"/>
        <v>8.2628606253101741E-2</v>
      </c>
      <c r="AW64" s="296">
        <f t="shared" si="364"/>
        <v>8.3454892315632759E-2</v>
      </c>
      <c r="AX64" s="295">
        <f t="shared" si="364"/>
        <v>8.4289441238789092E-2</v>
      </c>
      <c r="AY64" s="308">
        <f t="shared" si="383"/>
        <v>0.10200000000000001</v>
      </c>
      <c r="AZ64" s="296">
        <f t="shared" si="384"/>
        <v>0.10200000000000001</v>
      </c>
      <c r="BA64" s="296">
        <f t="shared" si="385"/>
        <v>0.17697185405807889</v>
      </c>
      <c r="BB64" s="296">
        <f t="shared" si="420"/>
        <v>0.17095968586387483</v>
      </c>
      <c r="BC64" s="296">
        <f t="shared" si="423"/>
        <v>0.10221686746987954</v>
      </c>
      <c r="BD64" s="296">
        <f t="shared" si="386"/>
        <v>0.10048548140601123</v>
      </c>
      <c r="BE64" s="296">
        <f t="shared" si="387"/>
        <v>8.4208436724565766E-2</v>
      </c>
      <c r="BF64" s="296">
        <f t="shared" si="388"/>
        <v>8.5050521091811424E-2</v>
      </c>
      <c r="BG64" s="296">
        <f t="shared" si="389"/>
        <v>8.5901026302729541E-2</v>
      </c>
      <c r="BH64" s="296">
        <f t="shared" si="390"/>
        <v>8.6760036565756829E-2</v>
      </c>
      <c r="BI64" s="296">
        <f t="shared" si="391"/>
        <v>8.7627636931414399E-2</v>
      </c>
      <c r="BJ64" s="296">
        <f t="shared" si="392"/>
        <v>8.8503913300728557E-2</v>
      </c>
      <c r="BK64" s="308">
        <f t="shared" si="393"/>
        <v>0.10200000000000001</v>
      </c>
      <c r="BL64" s="296">
        <f t="shared" si="394"/>
        <v>0.10200000000000001</v>
      </c>
      <c r="BM64" s="296">
        <f t="shared" si="395"/>
        <v>0.17697185405807889</v>
      </c>
      <c r="BN64" s="296">
        <f t="shared" si="396"/>
        <v>0.17095968586387483</v>
      </c>
      <c r="BO64" s="296">
        <f t="shared" si="397"/>
        <v>0.10221686746987954</v>
      </c>
      <c r="BP64" s="296">
        <f t="shared" si="398"/>
        <v>0.10048548140601123</v>
      </c>
      <c r="BQ64" s="296">
        <f t="shared" si="367"/>
        <v>8.5050521091811424E-2</v>
      </c>
      <c r="BR64" s="296">
        <f t="shared" si="368"/>
        <v>8.5901026302729541E-2</v>
      </c>
      <c r="BS64" s="296">
        <f t="shared" si="369"/>
        <v>8.6760036565756843E-2</v>
      </c>
      <c r="BT64" s="296">
        <f t="shared" si="370"/>
        <v>8.7627636931414399E-2</v>
      </c>
      <c r="BU64" s="296">
        <f t="shared" si="371"/>
        <v>8.8503913300728543E-2</v>
      </c>
      <c r="BV64" s="295">
        <f t="shared" si="372"/>
        <v>8.9388952433735847E-2</v>
      </c>
      <c r="BW64" s="308">
        <f t="shared" si="399"/>
        <v>0.10200000000000001</v>
      </c>
      <c r="BX64" s="296">
        <f t="shared" si="400"/>
        <v>0.10200000000000001</v>
      </c>
      <c r="BY64" s="296">
        <f t="shared" si="401"/>
        <v>0.17697185405807889</v>
      </c>
      <c r="BZ64" s="296">
        <f t="shared" si="402"/>
        <v>0.17095968586387483</v>
      </c>
      <c r="CA64" s="296">
        <f t="shared" si="403"/>
        <v>0.10221686746987954</v>
      </c>
      <c r="CB64" s="296">
        <f t="shared" si="404"/>
        <v>0.10048548140601123</v>
      </c>
      <c r="CC64" s="296">
        <f t="shared" si="405"/>
        <v>8.5050521091811424E-2</v>
      </c>
      <c r="CD64" s="296">
        <f t="shared" si="406"/>
        <v>8.7619046828784131E-2</v>
      </c>
      <c r="CE64" s="296">
        <f t="shared" si="407"/>
        <v>8.8495237297071982E-2</v>
      </c>
      <c r="CF64" s="296">
        <f t="shared" si="408"/>
        <v>8.9380189670042687E-2</v>
      </c>
      <c r="CG64" s="296">
        <f t="shared" si="375"/>
        <v>9.1159030699750399E-2</v>
      </c>
      <c r="CH64" s="295">
        <f t="shared" si="375"/>
        <v>9.2070621006747927E-2</v>
      </c>
      <c r="CI64" s="308">
        <f t="shared" si="409"/>
        <v>0.10200000000000001</v>
      </c>
      <c r="CJ64" s="296">
        <f t="shared" si="410"/>
        <v>0.10200000000000001</v>
      </c>
      <c r="CK64" s="296">
        <f t="shared" si="411"/>
        <v>0.17697185405807889</v>
      </c>
      <c r="CL64" s="296">
        <f t="shared" si="412"/>
        <v>0.17095968586387483</v>
      </c>
      <c r="CM64" s="296">
        <f t="shared" si="413"/>
        <v>0.10221686746987954</v>
      </c>
      <c r="CN64" s="296">
        <f t="shared" si="414"/>
        <v>0.10048548140601123</v>
      </c>
      <c r="CO64" s="296">
        <f t="shared" si="415"/>
        <v>8.5050521091811424E-2</v>
      </c>
      <c r="CP64" s="296">
        <f t="shared" si="416"/>
        <v>8.7619046828784131E-2</v>
      </c>
      <c r="CQ64" s="296">
        <f t="shared" si="417"/>
        <v>8.8495237297071982E-2</v>
      </c>
      <c r="CR64" s="296">
        <f t="shared" si="380"/>
        <v>9.1167793463443544E-2</v>
      </c>
      <c r="CS64" s="296">
        <f t="shared" si="380"/>
        <v>9.2982211313745414E-2</v>
      </c>
      <c r="CT64" s="295">
        <f t="shared" si="380"/>
        <v>9.3912033426882882E-2</v>
      </c>
    </row>
    <row r="65" spans="1:98" s="19" customFormat="1" x14ac:dyDescent="0.25">
      <c r="A65" s="19" t="s">
        <v>172</v>
      </c>
      <c r="B65" s="19" t="s">
        <v>2</v>
      </c>
      <c r="C65" s="19">
        <f t="shared" si="361"/>
        <v>2.6315789473684209E-2</v>
      </c>
      <c r="D65" s="19">
        <f t="shared" ref="D65:N65" si="428">IFERROR(D54/D39,"")</f>
        <v>7.6923076923076927E-2</v>
      </c>
      <c r="E65" s="19">
        <f t="shared" si="428"/>
        <v>5.0632911392405063E-2</v>
      </c>
      <c r="F65" s="19">
        <f t="shared" si="428"/>
        <v>3.8461538461538464E-2</v>
      </c>
      <c r="G65" s="19">
        <f t="shared" si="428"/>
        <v>0.15</v>
      </c>
      <c r="H65" s="19">
        <f t="shared" si="428"/>
        <v>0.10743801652892562</v>
      </c>
      <c r="I65" s="19">
        <f t="shared" si="428"/>
        <v>0.19607843137254902</v>
      </c>
      <c r="J65" s="19">
        <f t="shared" si="428"/>
        <v>0.22222222222222221</v>
      </c>
      <c r="K65" s="19">
        <f t="shared" si="428"/>
        <v>0.44827586206896552</v>
      </c>
      <c r="L65" s="19">
        <f t="shared" si="428"/>
        <v>0.20799999999999999</v>
      </c>
      <c r="M65" s="19">
        <f t="shared" si="428"/>
        <v>0.40298507462686567</v>
      </c>
      <c r="N65" s="107">
        <f t="shared" si="428"/>
        <v>0.29585798816568049</v>
      </c>
      <c r="O65" s="948">
        <v>0.16759776536312801</v>
      </c>
      <c r="P65" s="949">
        <v>0.117073170731707</v>
      </c>
      <c r="Q65" s="950">
        <v>0.21777777777777799</v>
      </c>
      <c r="R65" s="951">
        <v>0.128099173553719</v>
      </c>
      <c r="S65" s="952">
        <v>0.185714285714286</v>
      </c>
      <c r="T65" s="953">
        <v>0.21766561514195601</v>
      </c>
      <c r="U65" s="954">
        <v>0.150782361308677</v>
      </c>
      <c r="V65" s="955">
        <v>0.207759699624531</v>
      </c>
      <c r="W65" s="956">
        <v>0.17199558985666999</v>
      </c>
      <c r="X65" s="957">
        <v>0.172348484848485</v>
      </c>
      <c r="Y65" s="958">
        <v>0.136286201022147</v>
      </c>
      <c r="Z65" s="959">
        <v>0.184049079754601</v>
      </c>
      <c r="AA65" s="960">
        <v>7.4475287745429927E-2</v>
      </c>
      <c r="AB65" s="961">
        <v>0.115072933549433</v>
      </c>
      <c r="AC65" s="962">
        <v>0.14955357142857101</v>
      </c>
      <c r="AD65" s="963">
        <v>0.16972477064220201</v>
      </c>
      <c r="AE65" s="964">
        <v>0.140625</v>
      </c>
      <c r="AF65" s="965">
        <v>0.12513034410844601</v>
      </c>
      <c r="AG65" s="966">
        <v>0.111317254174397</v>
      </c>
      <c r="AH65" s="296">
        <f t="shared" ref="AH65:AL65" si="429">AG65*1.01</f>
        <v>0.11243042671614097</v>
      </c>
      <c r="AI65" s="296">
        <f t="shared" si="429"/>
        <v>0.11355473098330238</v>
      </c>
      <c r="AJ65" s="296">
        <f t="shared" si="429"/>
        <v>0.1146902782931354</v>
      </c>
      <c r="AK65" s="296">
        <f t="shared" si="429"/>
        <v>0.11583718107606675</v>
      </c>
      <c r="AL65" s="295">
        <f t="shared" si="429"/>
        <v>0.11699555288682742</v>
      </c>
      <c r="AM65" s="308">
        <v>0.10200000000000001</v>
      </c>
      <c r="AN65" s="296">
        <v>0.10200000000000001</v>
      </c>
      <c r="AO65" s="296">
        <f t="shared" si="364"/>
        <v>0.15104910714285671</v>
      </c>
      <c r="AP65" s="296">
        <f t="shared" si="364"/>
        <v>0.17142201834862403</v>
      </c>
      <c r="AQ65" s="296">
        <f t="shared" si="364"/>
        <v>0.14203125</v>
      </c>
      <c r="AR65" s="296">
        <f t="shared" si="364"/>
        <v>0.12638164754953046</v>
      </c>
      <c r="AS65" s="296">
        <f t="shared" si="364"/>
        <v>0.11243042671614097</v>
      </c>
      <c r="AT65" s="296">
        <f t="shared" si="364"/>
        <v>0.11355473098330238</v>
      </c>
      <c r="AU65" s="296">
        <f t="shared" si="364"/>
        <v>0.1146902782931354</v>
      </c>
      <c r="AV65" s="296">
        <f t="shared" si="364"/>
        <v>0.11583718107606675</v>
      </c>
      <c r="AW65" s="296">
        <f t="shared" si="364"/>
        <v>0.11699555288682742</v>
      </c>
      <c r="AX65" s="295">
        <f t="shared" si="364"/>
        <v>0.11816550841569569</v>
      </c>
      <c r="AY65" s="308">
        <f t="shared" si="383"/>
        <v>0.10200000000000001</v>
      </c>
      <c r="AZ65" s="296">
        <f t="shared" si="384"/>
        <v>0.10200000000000001</v>
      </c>
      <c r="BA65" s="296">
        <f t="shared" si="385"/>
        <v>0.16011205357142813</v>
      </c>
      <c r="BB65" s="296">
        <f t="shared" si="420"/>
        <v>0.18170733944954148</v>
      </c>
      <c r="BC65" s="296">
        <f t="shared" si="423"/>
        <v>0.14913281250000002</v>
      </c>
      <c r="BD65" s="296">
        <f t="shared" si="386"/>
        <v>0.13270072992700699</v>
      </c>
      <c r="BE65" s="296">
        <f t="shared" si="387"/>
        <v>0.11805194805194802</v>
      </c>
      <c r="BF65" s="296">
        <f t="shared" si="388"/>
        <v>0.1192324675324675</v>
      </c>
      <c r="BG65" s="296">
        <f t="shared" si="389"/>
        <v>0.12042479220779218</v>
      </c>
      <c r="BH65" s="296">
        <f t="shared" si="390"/>
        <v>0.12162904012987009</v>
      </c>
      <c r="BI65" s="296">
        <f t="shared" si="391"/>
        <v>0.12284533053116879</v>
      </c>
      <c r="BJ65" s="296">
        <f t="shared" si="392"/>
        <v>0.12407378383648048</v>
      </c>
      <c r="BK65" s="308">
        <f t="shared" si="393"/>
        <v>0.10200000000000001</v>
      </c>
      <c r="BL65" s="296">
        <f t="shared" si="394"/>
        <v>0.10200000000000001</v>
      </c>
      <c r="BM65" s="296">
        <f t="shared" si="395"/>
        <v>0.16011205357142813</v>
      </c>
      <c r="BN65" s="296">
        <f t="shared" si="396"/>
        <v>0.18170733944954148</v>
      </c>
      <c r="BO65" s="296">
        <f t="shared" si="397"/>
        <v>0.14913281250000002</v>
      </c>
      <c r="BP65" s="296">
        <f t="shared" si="398"/>
        <v>0.13270072992700699</v>
      </c>
      <c r="BQ65" s="296">
        <f t="shared" si="367"/>
        <v>0.1192324675324675</v>
      </c>
      <c r="BR65" s="296">
        <f t="shared" si="368"/>
        <v>0.12042479220779218</v>
      </c>
      <c r="BS65" s="296">
        <f t="shared" si="369"/>
        <v>0.12162904012987009</v>
      </c>
      <c r="BT65" s="296">
        <f t="shared" si="370"/>
        <v>0.12284533053116879</v>
      </c>
      <c r="BU65" s="296">
        <f t="shared" si="371"/>
        <v>0.12407378383648048</v>
      </c>
      <c r="BV65" s="295">
        <f t="shared" si="372"/>
        <v>0.12531452167484528</v>
      </c>
      <c r="BW65" s="308">
        <f t="shared" si="399"/>
        <v>0.10200000000000001</v>
      </c>
      <c r="BX65" s="296">
        <f t="shared" si="400"/>
        <v>0.10200000000000001</v>
      </c>
      <c r="BY65" s="296">
        <f t="shared" si="401"/>
        <v>0.16011205357142813</v>
      </c>
      <c r="BZ65" s="296">
        <f t="shared" si="402"/>
        <v>0.18170733944954148</v>
      </c>
      <c r="CA65" s="296">
        <f t="shared" si="403"/>
        <v>0.14913281250000002</v>
      </c>
      <c r="CB65" s="296">
        <f t="shared" si="404"/>
        <v>0.13270072992700699</v>
      </c>
      <c r="CC65" s="296">
        <f t="shared" si="405"/>
        <v>0.1192324675324675</v>
      </c>
      <c r="CD65" s="296">
        <f t="shared" si="406"/>
        <v>0.12283328805194801</v>
      </c>
      <c r="CE65" s="296">
        <f t="shared" si="407"/>
        <v>0.1240616209324675</v>
      </c>
      <c r="CF65" s="296">
        <f t="shared" si="408"/>
        <v>0.12530223714179217</v>
      </c>
      <c r="CG65" s="296">
        <f t="shared" si="375"/>
        <v>0.1277959973515749</v>
      </c>
      <c r="CH65" s="295">
        <f t="shared" si="375"/>
        <v>0.12907395732509064</v>
      </c>
      <c r="CI65" s="308">
        <f t="shared" si="409"/>
        <v>0.10200000000000001</v>
      </c>
      <c r="CJ65" s="296">
        <f t="shared" si="410"/>
        <v>0.10200000000000001</v>
      </c>
      <c r="CK65" s="296">
        <f t="shared" si="411"/>
        <v>0.16011205357142813</v>
      </c>
      <c r="CL65" s="296">
        <f t="shared" si="412"/>
        <v>0.18170733944954148</v>
      </c>
      <c r="CM65" s="296">
        <f t="shared" si="413"/>
        <v>0.14913281250000002</v>
      </c>
      <c r="CN65" s="296">
        <f t="shared" si="414"/>
        <v>0.13270072992700699</v>
      </c>
      <c r="CO65" s="296">
        <f t="shared" si="415"/>
        <v>0.1192324675324675</v>
      </c>
      <c r="CP65" s="296">
        <f t="shared" si="416"/>
        <v>0.12283328805194801</v>
      </c>
      <c r="CQ65" s="296">
        <f t="shared" si="417"/>
        <v>0.1240616209324675</v>
      </c>
      <c r="CR65" s="296">
        <f t="shared" si="380"/>
        <v>0.12780828188462801</v>
      </c>
      <c r="CS65" s="296">
        <f t="shared" si="380"/>
        <v>0.1303519172986064</v>
      </c>
      <c r="CT65" s="295">
        <f t="shared" si="380"/>
        <v>0.13165543647159245</v>
      </c>
    </row>
    <row r="66" spans="1:98" s="5" customFormat="1" x14ac:dyDescent="0.25">
      <c r="B66" s="1" t="s">
        <v>3</v>
      </c>
      <c r="C66" s="11">
        <f t="shared" si="361"/>
        <v>0.21978984238178634</v>
      </c>
      <c r="D66" s="11">
        <f t="shared" ref="D66:T66" si="430">IFERROR(D55/D40,"")</f>
        <v>0.19368246051537821</v>
      </c>
      <c r="E66" s="11">
        <f t="shared" si="430"/>
        <v>0.24417731029301276</v>
      </c>
      <c r="F66" s="11">
        <f t="shared" si="430"/>
        <v>0.22155688622754491</v>
      </c>
      <c r="G66" s="11">
        <f t="shared" si="430"/>
        <v>0.27347498286497601</v>
      </c>
      <c r="H66" s="11">
        <f t="shared" si="430"/>
        <v>0.29629629629629628</v>
      </c>
      <c r="I66" s="11">
        <f t="shared" si="430"/>
        <v>0.32861952861952864</v>
      </c>
      <c r="J66" s="11">
        <f t="shared" si="430"/>
        <v>0.25318066157760816</v>
      </c>
      <c r="K66" s="11">
        <f t="shared" si="430"/>
        <v>0.43187066974595845</v>
      </c>
      <c r="L66" s="11">
        <f t="shared" si="430"/>
        <v>0.33315334773218142</v>
      </c>
      <c r="M66" s="11">
        <f t="shared" si="430"/>
        <v>0.35246679316888047</v>
      </c>
      <c r="N66" s="99">
        <f t="shared" si="430"/>
        <v>0.36177007299270075</v>
      </c>
      <c r="O66" s="11">
        <f t="shared" si="430"/>
        <v>0.17214961694456962</v>
      </c>
      <c r="P66" s="11">
        <f t="shared" si="430"/>
        <v>0.17793427230046949</v>
      </c>
      <c r="Q66" s="11">
        <f t="shared" si="430"/>
        <v>0.28198317839752102</v>
      </c>
      <c r="R66" s="11">
        <f t="shared" si="430"/>
        <v>0.22641509433962265</v>
      </c>
      <c r="S66" s="11">
        <f t="shared" si="430"/>
        <v>0.23783388218075374</v>
      </c>
      <c r="T66" s="11">
        <f t="shared" si="430"/>
        <v>0.29778786159954623</v>
      </c>
      <c r="U66" s="152">
        <f t="shared" ref="U66:Z66" si="431">IFERROR(U55/U40,"")</f>
        <v>0.20621683093252463</v>
      </c>
      <c r="V66" s="152">
        <f t="shared" si="431"/>
        <v>0.21118568232662194</v>
      </c>
      <c r="W66" s="152">
        <f t="shared" si="431"/>
        <v>0.23415977961432508</v>
      </c>
      <c r="X66" s="152">
        <f t="shared" si="431"/>
        <v>0.17494639027877054</v>
      </c>
      <c r="Y66" s="152">
        <f t="shared" si="431"/>
        <v>0.15847176079734218</v>
      </c>
      <c r="Z66" s="153">
        <f t="shared" si="431"/>
        <v>0.2514550067154156</v>
      </c>
      <c r="AA66" s="169">
        <f t="shared" ref="AA66:CL66" si="432">IFERROR(AA55/AA40,"")</f>
        <v>9.324522760646109E-2</v>
      </c>
      <c r="AB66" s="169">
        <f t="shared" si="432"/>
        <v>0.17312206572769953</v>
      </c>
      <c r="AC66" s="169">
        <f t="shared" si="432"/>
        <v>0.23135609383940492</v>
      </c>
      <c r="AD66" s="169">
        <f t="shared" si="432"/>
        <v>0.22452431289640593</v>
      </c>
      <c r="AE66" s="169">
        <f t="shared" si="432"/>
        <v>0.16848705501618122</v>
      </c>
      <c r="AF66" s="169">
        <f t="shared" si="432"/>
        <v>0.21632874728457641</v>
      </c>
      <c r="AG66" s="169">
        <f t="shared" si="432"/>
        <v>0.1593618191821016</v>
      </c>
      <c r="AH66" s="169">
        <f t="shared" si="432"/>
        <v>0.11156299330679852</v>
      </c>
      <c r="AI66" s="169">
        <f t="shared" si="432"/>
        <v>0.10710789745856823</v>
      </c>
      <c r="AJ66" s="169">
        <f t="shared" si="432"/>
        <v>0.1154155647245822</v>
      </c>
      <c r="AK66" s="169">
        <f t="shared" si="432"/>
        <v>0.11983948008682217</v>
      </c>
      <c r="AL66" s="170">
        <f t="shared" si="432"/>
        <v>0.12173737823650368</v>
      </c>
      <c r="AM66" s="169">
        <f t="shared" si="432"/>
        <v>0.10607983056710046</v>
      </c>
      <c r="AN66" s="169">
        <f t="shared" si="432"/>
        <v>0.10434851521499015</v>
      </c>
      <c r="AO66" s="169">
        <f t="shared" si="432"/>
        <v>0.20477168658033429</v>
      </c>
      <c r="AP66" s="169">
        <f t="shared" si="432"/>
        <v>0.1970609350941136</v>
      </c>
      <c r="AQ66" s="169">
        <f t="shared" si="432"/>
        <v>0.16345879307635308</v>
      </c>
      <c r="AR66" s="169">
        <f t="shared" si="432"/>
        <v>0.1945177834090738</v>
      </c>
      <c r="AS66" s="169">
        <f t="shared" si="432"/>
        <v>0.13939937620002146</v>
      </c>
      <c r="AT66" s="169">
        <f t="shared" si="432"/>
        <v>0.14402842561639598</v>
      </c>
      <c r="AU66" s="169">
        <f t="shared" si="432"/>
        <v>0.14814749214742659</v>
      </c>
      <c r="AV66" s="169">
        <f t="shared" si="432"/>
        <v>0.14510123999106039</v>
      </c>
      <c r="AW66" s="169">
        <f t="shared" si="432"/>
        <v>0.14931983628004594</v>
      </c>
      <c r="AX66" s="170">
        <f t="shared" si="432"/>
        <v>0.15370085759554572</v>
      </c>
      <c r="AY66" s="169">
        <f t="shared" si="432"/>
        <v>0.11280762900384234</v>
      </c>
      <c r="AZ66" s="169">
        <f t="shared" si="432"/>
        <v>0.10838991437078831</v>
      </c>
      <c r="BA66" s="169">
        <f t="shared" si="432"/>
        <v>0.26809420421952745</v>
      </c>
      <c r="BB66" s="169">
        <f t="shared" si="432"/>
        <v>0.23399646813825459</v>
      </c>
      <c r="BC66" s="169">
        <f t="shared" si="432"/>
        <v>0.18472783567284654</v>
      </c>
      <c r="BD66" s="169">
        <f t="shared" si="432"/>
        <v>0.22038726058916189</v>
      </c>
      <c r="BE66" s="169">
        <f t="shared" si="432"/>
        <v>0.15215931374395786</v>
      </c>
      <c r="BF66" s="169">
        <f t="shared" si="432"/>
        <v>0.15458548961766908</v>
      </c>
      <c r="BG66" s="169">
        <f t="shared" si="432"/>
        <v>0.15561881303306377</v>
      </c>
      <c r="BH66" s="169">
        <f t="shared" si="432"/>
        <v>0.15520383943112528</v>
      </c>
      <c r="BI66" s="169">
        <f t="shared" si="432"/>
        <v>0.15617844043087173</v>
      </c>
      <c r="BJ66" s="170">
        <f t="shared" si="432"/>
        <v>0.15812914139956458</v>
      </c>
      <c r="BK66" s="169">
        <f t="shared" si="432"/>
        <v>0.1117251863247261</v>
      </c>
      <c r="BL66" s="169">
        <f t="shared" si="432"/>
        <v>0.10743280520328548</v>
      </c>
      <c r="BM66" s="169">
        <f t="shared" si="432"/>
        <v>0.2532885240767368</v>
      </c>
      <c r="BN66" s="169">
        <f t="shared" si="432"/>
        <v>0.22670293343353276</v>
      </c>
      <c r="BO66" s="169">
        <f t="shared" si="432"/>
        <v>0.17817146436358322</v>
      </c>
      <c r="BP66" s="169">
        <f t="shared" si="432"/>
        <v>0.21027244787829596</v>
      </c>
      <c r="BQ66" s="169">
        <f t="shared" si="432"/>
        <v>0.14921361344992085</v>
      </c>
      <c r="BR66" s="169">
        <f t="shared" si="432"/>
        <v>0.1518538389297952</v>
      </c>
      <c r="BS66" s="169">
        <f t="shared" si="432"/>
        <v>0.15328869989511798</v>
      </c>
      <c r="BT66" s="169">
        <f t="shared" si="432"/>
        <v>0.15307529830643279</v>
      </c>
      <c r="BU66" s="169">
        <f t="shared" si="432"/>
        <v>0.15429060638462316</v>
      </c>
      <c r="BV66" s="170">
        <f t="shared" si="432"/>
        <v>0.15650657112191621</v>
      </c>
      <c r="BW66" s="169">
        <f t="shared" si="432"/>
        <v>0.11102478345579125</v>
      </c>
      <c r="BX66" s="169">
        <f t="shared" si="432"/>
        <v>0.10711035571536645</v>
      </c>
      <c r="BY66" s="169">
        <f t="shared" si="432"/>
        <v>0.25045519831158447</v>
      </c>
      <c r="BZ66" s="169">
        <f t="shared" si="432"/>
        <v>0.22596937904652048</v>
      </c>
      <c r="CA66" s="169">
        <f t="shared" si="432"/>
        <v>0.17833906345824058</v>
      </c>
      <c r="CB66" s="169">
        <f t="shared" si="432"/>
        <v>0.21032498145640671</v>
      </c>
      <c r="CC66" s="169">
        <f t="shared" si="432"/>
        <v>0.14974262507403027</v>
      </c>
      <c r="CD66" s="169">
        <f t="shared" si="432"/>
        <v>0.15544648867324246</v>
      </c>
      <c r="CE66" s="169">
        <f t="shared" si="432"/>
        <v>0.15677273740895412</v>
      </c>
      <c r="CF66" s="169">
        <f t="shared" si="432"/>
        <v>0.15684553385601557</v>
      </c>
      <c r="CG66" s="169">
        <f t="shared" si="432"/>
        <v>0.15964145928319179</v>
      </c>
      <c r="CH66" s="170">
        <f t="shared" si="432"/>
        <v>0.16174014499741723</v>
      </c>
      <c r="CI66" s="169">
        <f t="shared" si="432"/>
        <v>0.11119103609520696</v>
      </c>
      <c r="CJ66" s="169">
        <f t="shared" si="432"/>
        <v>0.10720744292019468</v>
      </c>
      <c r="CK66" s="169">
        <f t="shared" si="432"/>
        <v>0.2511868455818056</v>
      </c>
      <c r="CL66" s="169">
        <f t="shared" si="432"/>
        <v>0.22627899613508778</v>
      </c>
      <c r="CM66" s="169">
        <f t="shared" ref="CM66:CT66" si="433">IFERROR(CM55/CM40,"")</f>
        <v>0.17835675045599428</v>
      </c>
      <c r="CN66" s="169">
        <f t="shared" si="433"/>
        <v>0.21024844498769607</v>
      </c>
      <c r="CO66" s="169">
        <f t="shared" si="433"/>
        <v>0.14963196544863513</v>
      </c>
      <c r="CP66" s="169">
        <f t="shared" si="433"/>
        <v>0.15531636898518214</v>
      </c>
      <c r="CQ66" s="169">
        <f t="shared" si="433"/>
        <v>0.1566169754886732</v>
      </c>
      <c r="CR66" s="169">
        <f t="shared" si="433"/>
        <v>0.15980815182488053</v>
      </c>
      <c r="CS66" s="169">
        <f t="shared" si="433"/>
        <v>0.16265177168408407</v>
      </c>
      <c r="CT66" s="170">
        <f t="shared" si="433"/>
        <v>0.16478249582653764</v>
      </c>
    </row>
    <row r="68" spans="1:98" s="116" customFormat="1" x14ac:dyDescent="0.25">
      <c r="B68" s="63"/>
      <c r="C68" s="63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5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5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5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5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5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5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5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5"/>
    </row>
    <row r="69" spans="1:98" s="104" customFormat="1" x14ac:dyDescent="0.25">
      <c r="B69" s="104" t="s">
        <v>12</v>
      </c>
      <c r="C69" s="104">
        <f t="shared" ref="C69:BN69" si="434">C32</f>
        <v>42005</v>
      </c>
      <c r="D69" s="104">
        <f t="shared" si="434"/>
        <v>42036</v>
      </c>
      <c r="E69" s="104">
        <f t="shared" si="434"/>
        <v>42064</v>
      </c>
      <c r="F69" s="104">
        <f t="shared" si="434"/>
        <v>42095</v>
      </c>
      <c r="G69" s="104">
        <f t="shared" si="434"/>
        <v>42125</v>
      </c>
      <c r="H69" s="104">
        <f t="shared" si="434"/>
        <v>42156</v>
      </c>
      <c r="I69" s="104">
        <f t="shared" si="434"/>
        <v>42186</v>
      </c>
      <c r="J69" s="104">
        <f t="shared" si="434"/>
        <v>42217</v>
      </c>
      <c r="K69" s="104">
        <f t="shared" si="434"/>
        <v>42248</v>
      </c>
      <c r="L69" s="104">
        <f t="shared" si="434"/>
        <v>42278</v>
      </c>
      <c r="M69" s="104">
        <f t="shared" si="434"/>
        <v>42309</v>
      </c>
      <c r="N69" s="105">
        <f t="shared" si="434"/>
        <v>42339</v>
      </c>
      <c r="O69" s="144">
        <f t="shared" si="434"/>
        <v>42370</v>
      </c>
      <c r="P69" s="144">
        <f t="shared" si="434"/>
        <v>42401</v>
      </c>
      <c r="Q69" s="144">
        <f t="shared" si="434"/>
        <v>42430</v>
      </c>
      <c r="R69" s="144">
        <f t="shared" si="434"/>
        <v>42461</v>
      </c>
      <c r="S69" s="144">
        <f t="shared" si="434"/>
        <v>42491</v>
      </c>
      <c r="T69" s="144">
        <f t="shared" si="434"/>
        <v>42522</v>
      </c>
      <c r="U69" s="144">
        <f t="shared" si="434"/>
        <v>42552</v>
      </c>
      <c r="V69" s="144">
        <f t="shared" si="434"/>
        <v>42583</v>
      </c>
      <c r="W69" s="104">
        <f t="shared" si="434"/>
        <v>42614</v>
      </c>
      <c r="X69" s="104">
        <f t="shared" si="434"/>
        <v>42644</v>
      </c>
      <c r="Y69" s="104">
        <f t="shared" si="434"/>
        <v>42675</v>
      </c>
      <c r="Z69" s="105">
        <f t="shared" si="434"/>
        <v>42705</v>
      </c>
      <c r="AA69" s="104">
        <f t="shared" si="434"/>
        <v>42752</v>
      </c>
      <c r="AB69" s="104">
        <f t="shared" si="434"/>
        <v>42783</v>
      </c>
      <c r="AC69" s="104">
        <f t="shared" si="434"/>
        <v>42811</v>
      </c>
      <c r="AD69" s="104">
        <f t="shared" si="434"/>
        <v>42842</v>
      </c>
      <c r="AE69" s="104">
        <f t="shared" si="434"/>
        <v>42872</v>
      </c>
      <c r="AF69" s="104">
        <f t="shared" si="434"/>
        <v>42903</v>
      </c>
      <c r="AG69" s="104">
        <f t="shared" si="434"/>
        <v>42933</v>
      </c>
      <c r="AH69" s="104">
        <f t="shared" si="434"/>
        <v>42964</v>
      </c>
      <c r="AI69" s="104">
        <f t="shared" si="434"/>
        <v>42995</v>
      </c>
      <c r="AJ69" s="104">
        <f t="shared" si="434"/>
        <v>43025</v>
      </c>
      <c r="AK69" s="104">
        <f t="shared" si="434"/>
        <v>43056</v>
      </c>
      <c r="AL69" s="105">
        <f t="shared" si="434"/>
        <v>43086</v>
      </c>
      <c r="AM69" s="104">
        <f t="shared" si="434"/>
        <v>43118</v>
      </c>
      <c r="AN69" s="104">
        <f t="shared" si="434"/>
        <v>43149</v>
      </c>
      <c r="AO69" s="104">
        <f t="shared" si="434"/>
        <v>43177</v>
      </c>
      <c r="AP69" s="104">
        <f t="shared" si="434"/>
        <v>43208</v>
      </c>
      <c r="AQ69" s="104">
        <f t="shared" si="434"/>
        <v>43238</v>
      </c>
      <c r="AR69" s="104">
        <f t="shared" si="434"/>
        <v>43269</v>
      </c>
      <c r="AS69" s="104">
        <f t="shared" si="434"/>
        <v>43299</v>
      </c>
      <c r="AT69" s="104">
        <f t="shared" si="434"/>
        <v>43330</v>
      </c>
      <c r="AU69" s="104">
        <f t="shared" si="434"/>
        <v>43361</v>
      </c>
      <c r="AV69" s="104">
        <f t="shared" si="434"/>
        <v>43391</v>
      </c>
      <c r="AW69" s="104">
        <f t="shared" si="434"/>
        <v>43422</v>
      </c>
      <c r="AX69" s="105">
        <f t="shared" si="434"/>
        <v>43452</v>
      </c>
      <c r="AY69" s="104">
        <f t="shared" si="434"/>
        <v>43483</v>
      </c>
      <c r="AZ69" s="104">
        <f t="shared" si="434"/>
        <v>43514</v>
      </c>
      <c r="BA69" s="104">
        <f t="shared" si="434"/>
        <v>43542</v>
      </c>
      <c r="BB69" s="104">
        <f t="shared" si="434"/>
        <v>43573</v>
      </c>
      <c r="BC69" s="104">
        <f t="shared" si="434"/>
        <v>43603</v>
      </c>
      <c r="BD69" s="104">
        <f t="shared" si="434"/>
        <v>43634</v>
      </c>
      <c r="BE69" s="104">
        <f t="shared" si="434"/>
        <v>43664</v>
      </c>
      <c r="BF69" s="104">
        <f t="shared" si="434"/>
        <v>43695</v>
      </c>
      <c r="BG69" s="104">
        <f t="shared" si="434"/>
        <v>43726</v>
      </c>
      <c r="BH69" s="104">
        <f t="shared" si="434"/>
        <v>43756</v>
      </c>
      <c r="BI69" s="104">
        <f t="shared" si="434"/>
        <v>43787</v>
      </c>
      <c r="BJ69" s="105">
        <f t="shared" si="434"/>
        <v>43817</v>
      </c>
      <c r="BK69" s="104">
        <f t="shared" si="434"/>
        <v>43848</v>
      </c>
      <c r="BL69" s="104">
        <f t="shared" si="434"/>
        <v>43879</v>
      </c>
      <c r="BM69" s="104">
        <f t="shared" si="434"/>
        <v>43908</v>
      </c>
      <c r="BN69" s="104">
        <f t="shared" si="434"/>
        <v>43939</v>
      </c>
      <c r="BO69" s="104">
        <f t="shared" ref="BO69:CT69" si="435">BO32</f>
        <v>43969</v>
      </c>
      <c r="BP69" s="104">
        <f t="shared" si="435"/>
        <v>44000</v>
      </c>
      <c r="BQ69" s="104">
        <f t="shared" si="435"/>
        <v>44030</v>
      </c>
      <c r="BR69" s="104">
        <f t="shared" si="435"/>
        <v>44061</v>
      </c>
      <c r="BS69" s="104">
        <f t="shared" si="435"/>
        <v>44092</v>
      </c>
      <c r="BT69" s="104">
        <f t="shared" si="435"/>
        <v>44122</v>
      </c>
      <c r="BU69" s="104">
        <f t="shared" si="435"/>
        <v>44153</v>
      </c>
      <c r="BV69" s="105">
        <f t="shared" si="435"/>
        <v>44183</v>
      </c>
      <c r="BW69" s="104">
        <f t="shared" si="435"/>
        <v>44214</v>
      </c>
      <c r="BX69" s="104">
        <f t="shared" si="435"/>
        <v>44245</v>
      </c>
      <c r="BY69" s="104">
        <f t="shared" si="435"/>
        <v>44273</v>
      </c>
      <c r="BZ69" s="104">
        <f t="shared" si="435"/>
        <v>44304</v>
      </c>
      <c r="CA69" s="104">
        <f t="shared" si="435"/>
        <v>44334</v>
      </c>
      <c r="CB69" s="104">
        <f t="shared" si="435"/>
        <v>44365</v>
      </c>
      <c r="CC69" s="104">
        <f t="shared" si="435"/>
        <v>44395</v>
      </c>
      <c r="CD69" s="104">
        <f t="shared" si="435"/>
        <v>44426</v>
      </c>
      <c r="CE69" s="104">
        <f t="shared" si="435"/>
        <v>44457</v>
      </c>
      <c r="CF69" s="104">
        <f t="shared" si="435"/>
        <v>44487</v>
      </c>
      <c r="CG69" s="104">
        <f t="shared" si="435"/>
        <v>44518</v>
      </c>
      <c r="CH69" s="105">
        <f t="shared" si="435"/>
        <v>44548</v>
      </c>
      <c r="CI69" s="104">
        <f t="shared" si="435"/>
        <v>44579</v>
      </c>
      <c r="CJ69" s="104">
        <f t="shared" si="435"/>
        <v>44610</v>
      </c>
      <c r="CK69" s="104">
        <f t="shared" si="435"/>
        <v>44638</v>
      </c>
      <c r="CL69" s="104">
        <f t="shared" si="435"/>
        <v>44669</v>
      </c>
      <c r="CM69" s="104">
        <f t="shared" si="435"/>
        <v>44699</v>
      </c>
      <c r="CN69" s="104">
        <f t="shared" si="435"/>
        <v>44730</v>
      </c>
      <c r="CO69" s="104">
        <f t="shared" si="435"/>
        <v>44760</v>
      </c>
      <c r="CP69" s="104">
        <f t="shared" si="435"/>
        <v>44791</v>
      </c>
      <c r="CQ69" s="104">
        <f t="shared" si="435"/>
        <v>44822</v>
      </c>
      <c r="CR69" s="104">
        <f t="shared" si="435"/>
        <v>44852</v>
      </c>
      <c r="CS69" s="104">
        <f t="shared" si="435"/>
        <v>44883</v>
      </c>
      <c r="CT69" s="105">
        <f t="shared" si="435"/>
        <v>44913</v>
      </c>
    </row>
    <row r="70" spans="1:98" x14ac:dyDescent="0.25">
      <c r="A70" s="4" t="s">
        <v>145</v>
      </c>
      <c r="B70" t="s">
        <v>4</v>
      </c>
      <c r="C70">
        <v>22</v>
      </c>
      <c r="D70">
        <v>8</v>
      </c>
      <c r="E70">
        <v>41</v>
      </c>
      <c r="F70">
        <v>19</v>
      </c>
      <c r="G70">
        <v>19</v>
      </c>
      <c r="H70">
        <v>26</v>
      </c>
      <c r="I70">
        <v>46</v>
      </c>
      <c r="J70">
        <v>23</v>
      </c>
      <c r="K70">
        <v>52</v>
      </c>
      <c r="L70">
        <v>34</v>
      </c>
      <c r="M70">
        <v>54</v>
      </c>
      <c r="N70" s="36">
        <v>100</v>
      </c>
      <c r="O70" s="967">
        <v>17</v>
      </c>
      <c r="P70" s="968">
        <v>12</v>
      </c>
      <c r="Q70" s="969">
        <v>44</v>
      </c>
      <c r="R70" s="970">
        <v>25</v>
      </c>
      <c r="S70" s="971">
        <v>24</v>
      </c>
      <c r="T70" s="972">
        <v>34</v>
      </c>
      <c r="U70" s="973">
        <v>34</v>
      </c>
      <c r="V70" s="974">
        <v>30</v>
      </c>
      <c r="W70" s="975">
        <v>40.5</v>
      </c>
      <c r="X70" s="976">
        <v>25</v>
      </c>
      <c r="Y70" s="977">
        <v>20</v>
      </c>
      <c r="Z70" s="978">
        <v>50.5</v>
      </c>
      <c r="AA70" s="979">
        <v>51.5</v>
      </c>
      <c r="AB70" s="980">
        <v>92.5</v>
      </c>
      <c r="AC70" s="981">
        <v>102.5</v>
      </c>
      <c r="AD70" s="982">
        <v>105</v>
      </c>
      <c r="AE70" s="983">
        <v>114</v>
      </c>
      <c r="AF70" s="984">
        <v>86</v>
      </c>
      <c r="AG70" s="985">
        <v>82</v>
      </c>
      <c r="AH70" s="15">
        <f t="shared" ref="AH70:CL70" si="436">AH81*AH48</f>
        <v>46.160258064516086</v>
      </c>
      <c r="AI70" s="15">
        <f t="shared" si="436"/>
        <v>51.062037849462314</v>
      </c>
      <c r="AJ70" s="15">
        <f t="shared" si="436"/>
        <v>46.415392405161242</v>
      </c>
      <c r="AK70" s="15">
        <f t="shared" si="436"/>
        <v>49.82367242718275</v>
      </c>
      <c r="AL70" s="96">
        <f t="shared" si="436"/>
        <v>52.60926865833887</v>
      </c>
      <c r="AM70" s="15">
        <f t="shared" si="436"/>
        <v>44.1252</v>
      </c>
      <c r="AN70" s="15">
        <f t="shared" si="436"/>
        <v>58.308299999999932</v>
      </c>
      <c r="AO70" s="15">
        <f t="shared" si="436"/>
        <v>133.28843750000016</v>
      </c>
      <c r="AP70" s="15">
        <f t="shared" si="436"/>
        <v>137.97663157894746</v>
      </c>
      <c r="AQ70" s="15">
        <f t="shared" si="436"/>
        <v>153.02477419354847</v>
      </c>
      <c r="AR70" s="15">
        <f t="shared" si="436"/>
        <v>115.43974193548407</v>
      </c>
      <c r="AS70" s="15">
        <f t="shared" si="436"/>
        <v>112.20774193548385</v>
      </c>
      <c r="AT70" s="15">
        <f t="shared" si="436"/>
        <v>63.851678709677365</v>
      </c>
      <c r="AU70" s="15">
        <f t="shared" si="436"/>
        <v>70.632118877419288</v>
      </c>
      <c r="AV70" s="15">
        <f t="shared" si="436"/>
        <v>65.427540746423162</v>
      </c>
      <c r="AW70" s="15">
        <f t="shared" si="436"/>
        <v>70.231881902682275</v>
      </c>
      <c r="AX70" s="96">
        <f t="shared" si="436"/>
        <v>74.15848257269586</v>
      </c>
      <c r="AY70" s="15">
        <f t="shared" si="436"/>
        <v>61.775280000000002</v>
      </c>
      <c r="AZ70" s="15">
        <f t="shared" si="436"/>
        <v>81.631619999999913</v>
      </c>
      <c r="BA70" s="15">
        <f t="shared" si="436"/>
        <v>197.80004125000025</v>
      </c>
      <c r="BB70" s="15">
        <f t="shared" si="436"/>
        <v>204.75732126315808</v>
      </c>
      <c r="BC70" s="15">
        <f t="shared" si="436"/>
        <v>227.08876490322595</v>
      </c>
      <c r="BD70" s="15">
        <f t="shared" si="436"/>
        <v>169.6964206451616</v>
      </c>
      <c r="BE70" s="15">
        <f t="shared" si="436"/>
        <v>164.94538064516126</v>
      </c>
      <c r="BF70" s="15">
        <f t="shared" si="436"/>
        <v>93.861967703225744</v>
      </c>
      <c r="BG70" s="15">
        <f t="shared" si="436"/>
        <v>103.82921474980635</v>
      </c>
      <c r="BH70" s="15">
        <f t="shared" si="436"/>
        <v>96.178484897242058</v>
      </c>
      <c r="BI70" s="15">
        <f t="shared" si="436"/>
        <v>103.24086639694295</v>
      </c>
      <c r="BJ70" s="96">
        <f t="shared" si="436"/>
        <v>111.0894068938984</v>
      </c>
      <c r="BK70" s="15">
        <f t="shared" si="436"/>
        <v>78.763481999999996</v>
      </c>
      <c r="BL70" s="15">
        <f t="shared" si="436"/>
        <v>104.08031549999988</v>
      </c>
      <c r="BM70" s="15">
        <f t="shared" si="436"/>
        <v>252.19505259375035</v>
      </c>
      <c r="BN70" s="15">
        <f t="shared" si="436"/>
        <v>261.06558461052651</v>
      </c>
      <c r="BO70" s="15">
        <f t="shared" si="436"/>
        <v>289.53817525161315</v>
      </c>
      <c r="BP70" s="15">
        <f t="shared" si="436"/>
        <v>216.36293632258105</v>
      </c>
      <c r="BQ70" s="15">
        <f t="shared" si="436"/>
        <v>212.40841392580643</v>
      </c>
      <c r="BR70" s="15">
        <f t="shared" si="436"/>
        <v>120.87074890982898</v>
      </c>
      <c r="BS70" s="15">
        <f t="shared" si="436"/>
        <v>133.70607129406312</v>
      </c>
      <c r="BT70" s="15">
        <f t="shared" si="436"/>
        <v>123.85384392642348</v>
      </c>
      <c r="BU70" s="15">
        <f t="shared" si="436"/>
        <v>132.94842570266329</v>
      </c>
      <c r="BV70" s="96">
        <f t="shared" si="436"/>
        <v>143.05538372761765</v>
      </c>
      <c r="BW70" s="15">
        <f t="shared" si="436"/>
        <v>97.351663752000022</v>
      </c>
      <c r="BX70" s="15">
        <f t="shared" si="436"/>
        <v>128.64326995799988</v>
      </c>
      <c r="BY70" s="15">
        <f t="shared" si="436"/>
        <v>311.71308500587537</v>
      </c>
      <c r="BZ70" s="15">
        <f t="shared" si="436"/>
        <v>322.67706257861084</v>
      </c>
      <c r="CA70" s="15">
        <f t="shared" si="436"/>
        <v>357.86918461099384</v>
      </c>
      <c r="CB70" s="15">
        <f t="shared" si="436"/>
        <v>267.42458929471013</v>
      </c>
      <c r="CC70" s="15">
        <f t="shared" si="436"/>
        <v>262.5367996122967</v>
      </c>
      <c r="CD70" s="15">
        <f t="shared" si="436"/>
        <v>152.38417056559956</v>
      </c>
      <c r="CE70" s="15">
        <f t="shared" si="436"/>
        <v>168.5659182018513</v>
      </c>
      <c r="CF70" s="15">
        <f t="shared" si="436"/>
        <v>156.14501811492062</v>
      </c>
      <c r="CG70" s="15">
        <f t="shared" si="436"/>
        <v>169.25398179354659</v>
      </c>
      <c r="CH70" s="96">
        <f t="shared" si="436"/>
        <v>190.96177063032229</v>
      </c>
      <c r="CI70" s="15">
        <f t="shared" si="436"/>
        <v>116.98424927532002</v>
      </c>
      <c r="CJ70" s="15">
        <f t="shared" si="436"/>
        <v>154.58632939952983</v>
      </c>
      <c r="CK70" s="15">
        <f t="shared" si="436"/>
        <v>374.5752238153936</v>
      </c>
      <c r="CL70" s="15">
        <f t="shared" si="436"/>
        <v>387.75027019863069</v>
      </c>
      <c r="CM70" s="15">
        <f t="shared" ref="CM70:CT70" si="437">CM81*CM48</f>
        <v>430.03947017421098</v>
      </c>
      <c r="CN70" s="15">
        <f t="shared" si="437"/>
        <v>321.35521480247672</v>
      </c>
      <c r="CO70" s="15">
        <f t="shared" si="437"/>
        <v>315.48172086744319</v>
      </c>
      <c r="CP70" s="15">
        <f t="shared" si="437"/>
        <v>183.11497829632884</v>
      </c>
      <c r="CQ70" s="15">
        <f t="shared" si="437"/>
        <v>202.56004503922463</v>
      </c>
      <c r="CR70" s="15">
        <f t="shared" si="437"/>
        <v>191.38694870345822</v>
      </c>
      <c r="CS70" s="15">
        <f t="shared" si="437"/>
        <v>207.45460548435008</v>
      </c>
      <c r="CT70" s="96">
        <f t="shared" si="437"/>
        <v>234.06184226158601</v>
      </c>
    </row>
    <row r="71" spans="1:98" x14ac:dyDescent="0.25">
      <c r="A71" s="4" t="s">
        <v>146</v>
      </c>
      <c r="B71" t="s">
        <v>5</v>
      </c>
      <c r="C71">
        <v>101</v>
      </c>
      <c r="D71">
        <v>61</v>
      </c>
      <c r="E71">
        <v>102</v>
      </c>
      <c r="F71">
        <v>132</v>
      </c>
      <c r="G71">
        <v>106.5</v>
      </c>
      <c r="H71">
        <v>133</v>
      </c>
      <c r="I71">
        <v>214</v>
      </c>
      <c r="J71">
        <v>125</v>
      </c>
      <c r="K71">
        <v>285</v>
      </c>
      <c r="L71">
        <v>173</v>
      </c>
      <c r="M71">
        <v>431</v>
      </c>
      <c r="N71" s="36">
        <v>247</v>
      </c>
      <c r="O71" s="986">
        <v>63</v>
      </c>
      <c r="P71" s="987">
        <v>47</v>
      </c>
      <c r="Q71" s="988">
        <v>307</v>
      </c>
      <c r="R71" s="989">
        <v>235</v>
      </c>
      <c r="S71" s="990">
        <v>304</v>
      </c>
      <c r="T71" s="991">
        <v>755</v>
      </c>
      <c r="U71" s="992">
        <v>383</v>
      </c>
      <c r="V71" s="993">
        <v>440</v>
      </c>
      <c r="W71" s="994">
        <v>691.5</v>
      </c>
      <c r="X71" s="995">
        <v>497.5</v>
      </c>
      <c r="Y71" s="996">
        <v>533</v>
      </c>
      <c r="Z71" s="997">
        <v>1110</v>
      </c>
      <c r="AA71" s="998">
        <v>195</v>
      </c>
      <c r="AB71" s="999">
        <v>268</v>
      </c>
      <c r="AC71" s="1000">
        <v>726</v>
      </c>
      <c r="AD71" s="1001">
        <v>470</v>
      </c>
      <c r="AE71" s="1002">
        <v>458</v>
      </c>
      <c r="AF71" s="1003">
        <v>1053</v>
      </c>
      <c r="AG71" s="1004">
        <v>568</v>
      </c>
      <c r="AH71" s="15">
        <f t="shared" ref="AH71:CL71" si="438">AH82*AH49</f>
        <v>14.29218530650445</v>
      </c>
      <c r="AI71" s="15">
        <f t="shared" si="438"/>
        <v>49.248938186195623</v>
      </c>
      <c r="AJ71" s="15">
        <f t="shared" si="438"/>
        <v>83.290000862787025</v>
      </c>
      <c r="AK71" s="15">
        <f t="shared" si="438"/>
        <v>118.30452651510419</v>
      </c>
      <c r="AL71" s="96">
        <f t="shared" si="438"/>
        <v>166.44170363278155</v>
      </c>
      <c r="AM71" s="15">
        <f t="shared" si="438"/>
        <v>26.390030306724881</v>
      </c>
      <c r="AN71" s="15">
        <f t="shared" si="438"/>
        <v>22.097401643140415</v>
      </c>
      <c r="AO71" s="15">
        <f t="shared" si="438"/>
        <v>378.84514233059224</v>
      </c>
      <c r="AP71" s="15">
        <f t="shared" si="438"/>
        <v>222.9516427335341</v>
      </c>
      <c r="AQ71" s="15">
        <f t="shared" si="438"/>
        <v>329.07228121370775</v>
      </c>
      <c r="AR71" s="15">
        <f t="shared" si="438"/>
        <v>535.2356448665056</v>
      </c>
      <c r="AS71" s="15">
        <f t="shared" si="438"/>
        <v>224.05825270033571</v>
      </c>
      <c r="AT71" s="15">
        <f t="shared" si="438"/>
        <v>250.02754081863603</v>
      </c>
      <c r="AU71" s="15">
        <f t="shared" si="438"/>
        <v>290.26546608445699</v>
      </c>
      <c r="AV71" s="15">
        <f t="shared" si="438"/>
        <v>227.28011144313794</v>
      </c>
      <c r="AW71" s="15">
        <f t="shared" si="438"/>
        <v>293.80505568745036</v>
      </c>
      <c r="AX71" s="96">
        <f t="shared" si="438"/>
        <v>338.27651551492937</v>
      </c>
      <c r="AY71" s="15">
        <f t="shared" si="438"/>
        <v>52.957460346229396</v>
      </c>
      <c r="AZ71" s="15">
        <f t="shared" si="438"/>
        <v>41.494709947981782</v>
      </c>
      <c r="BA71" s="15">
        <f t="shared" si="438"/>
        <v>723.43352940272541</v>
      </c>
      <c r="BB71" s="15">
        <f t="shared" si="438"/>
        <v>454.97261979993533</v>
      </c>
      <c r="BC71" s="15">
        <f t="shared" si="438"/>
        <v>562.74074812850313</v>
      </c>
      <c r="BD71" s="15">
        <f t="shared" si="438"/>
        <v>871.55703879395469</v>
      </c>
      <c r="BE71" s="15">
        <f t="shared" si="438"/>
        <v>416.15148135356145</v>
      </c>
      <c r="BF71" s="15">
        <f t="shared" si="438"/>
        <v>390.71412427681895</v>
      </c>
      <c r="BG71" s="15">
        <f t="shared" si="438"/>
        <v>442.97304759983695</v>
      </c>
      <c r="BH71" s="15">
        <f t="shared" si="438"/>
        <v>402.93810763733381</v>
      </c>
      <c r="BI71" s="15">
        <f t="shared" si="438"/>
        <v>442.88174848879044</v>
      </c>
      <c r="BJ71" s="96">
        <f t="shared" si="438"/>
        <v>502.39258070105251</v>
      </c>
      <c r="BK71" s="15">
        <f t="shared" si="438"/>
        <v>69.721679398160092</v>
      </c>
      <c r="BL71" s="15">
        <f t="shared" si="438"/>
        <v>54.956572608521284</v>
      </c>
      <c r="BM71" s="15">
        <f t="shared" si="438"/>
        <v>918.77485076701043</v>
      </c>
      <c r="BN71" s="15">
        <f t="shared" si="438"/>
        <v>575.11389559488509</v>
      </c>
      <c r="BO71" s="15">
        <f t="shared" si="438"/>
        <v>706.0048367587824</v>
      </c>
      <c r="BP71" s="15">
        <f t="shared" si="438"/>
        <v>1084.926894571496</v>
      </c>
      <c r="BQ71" s="15">
        <f t="shared" si="438"/>
        <v>512.14800586415834</v>
      </c>
      <c r="BR71" s="15">
        <f t="shared" si="438"/>
        <v>477.32897215238864</v>
      </c>
      <c r="BS71" s="15">
        <f t="shared" si="438"/>
        <v>537.44373441956748</v>
      </c>
      <c r="BT71" s="15">
        <f t="shared" si="438"/>
        <v>478.0592397865301</v>
      </c>
      <c r="BU71" s="15">
        <f t="shared" si="438"/>
        <v>522.01490120988228</v>
      </c>
      <c r="BV71" s="96">
        <f t="shared" si="438"/>
        <v>588.40611937192398</v>
      </c>
      <c r="BW71" s="15">
        <f t="shared" si="438"/>
        <v>83.888716091994652</v>
      </c>
      <c r="BX71" s="15">
        <f t="shared" si="438"/>
        <v>66.173638680149281</v>
      </c>
      <c r="BY71" s="15">
        <f t="shared" si="438"/>
        <v>1111.0148846172569</v>
      </c>
      <c r="BZ71" s="15">
        <f t="shared" si="438"/>
        <v>705.34037752249685</v>
      </c>
      <c r="CA71" s="15">
        <f t="shared" si="438"/>
        <v>864.79727416001708</v>
      </c>
      <c r="CB71" s="15">
        <f t="shared" si="438"/>
        <v>1327.0999681527887</v>
      </c>
      <c r="CC71" s="15">
        <f t="shared" si="438"/>
        <v>634.13771916607391</v>
      </c>
      <c r="CD71" s="15">
        <f t="shared" si="438"/>
        <v>601.62401922643141</v>
      </c>
      <c r="CE71" s="15">
        <f t="shared" si="438"/>
        <v>676.11468155721275</v>
      </c>
      <c r="CF71" s="15">
        <f t="shared" si="438"/>
        <v>609.73079967424337</v>
      </c>
      <c r="CG71" s="15">
        <f t="shared" si="438"/>
        <v>670.66775132333203</v>
      </c>
      <c r="CH71" s="96">
        <f t="shared" si="438"/>
        <v>754.23453984410514</v>
      </c>
      <c r="CI71" s="15">
        <f t="shared" si="438"/>
        <v>103.66793592119434</v>
      </c>
      <c r="CJ71" s="15">
        <f t="shared" si="438"/>
        <v>81.635564160305478</v>
      </c>
      <c r="CK71" s="15">
        <f t="shared" si="438"/>
        <v>1373.8379944282231</v>
      </c>
      <c r="CL71" s="15">
        <f t="shared" si="438"/>
        <v>870.48460035922221</v>
      </c>
      <c r="CM71" s="15">
        <f t="shared" ref="CM71:CT71" si="439">CM82*CM49</f>
        <v>1065.7162782954586</v>
      </c>
      <c r="CN71" s="15">
        <f t="shared" si="439"/>
        <v>1633.3387613089162</v>
      </c>
      <c r="CO71" s="15">
        <f t="shared" si="439"/>
        <v>779.47038274618205</v>
      </c>
      <c r="CP71" s="15">
        <f t="shared" si="439"/>
        <v>738.70736276926903</v>
      </c>
      <c r="CQ71" s="15">
        <f t="shared" si="439"/>
        <v>829.34718790103784</v>
      </c>
      <c r="CR71" s="15">
        <f t="shared" si="439"/>
        <v>762.12892007773542</v>
      </c>
      <c r="CS71" s="15">
        <f t="shared" si="439"/>
        <v>837.55476892399997</v>
      </c>
      <c r="CT71" s="96">
        <f t="shared" si="439"/>
        <v>941.14617675203306</v>
      </c>
    </row>
    <row r="72" spans="1:98" x14ac:dyDescent="0.25">
      <c r="A72" s="4" t="s">
        <v>147</v>
      </c>
      <c r="B72" t="s">
        <v>6</v>
      </c>
      <c r="C72">
        <v>67</v>
      </c>
      <c r="D72">
        <v>76</v>
      </c>
      <c r="E72">
        <v>80</v>
      </c>
      <c r="F72">
        <v>83</v>
      </c>
      <c r="G72">
        <v>117.5</v>
      </c>
      <c r="H72">
        <v>101</v>
      </c>
      <c r="I72">
        <v>132</v>
      </c>
      <c r="J72">
        <v>102</v>
      </c>
      <c r="K72">
        <v>188</v>
      </c>
      <c r="L72">
        <v>193</v>
      </c>
      <c r="M72">
        <v>132</v>
      </c>
      <c r="N72" s="36">
        <v>358</v>
      </c>
      <c r="O72" s="1005">
        <v>73</v>
      </c>
      <c r="P72" s="1006">
        <v>61</v>
      </c>
      <c r="Q72" s="1007">
        <v>39</v>
      </c>
      <c r="R72" s="1008">
        <v>100</v>
      </c>
      <c r="S72" s="1009">
        <v>156</v>
      </c>
      <c r="T72" s="1010">
        <v>301</v>
      </c>
      <c r="U72" s="1011">
        <v>266</v>
      </c>
      <c r="V72" s="1012">
        <v>242</v>
      </c>
      <c r="W72" s="1013">
        <v>408</v>
      </c>
      <c r="X72" s="1014">
        <v>269.5</v>
      </c>
      <c r="Y72" s="1015">
        <v>305.5</v>
      </c>
      <c r="Z72" s="1016">
        <v>488.5</v>
      </c>
      <c r="AA72" s="1017">
        <v>189</v>
      </c>
      <c r="AB72" s="1018">
        <v>116</v>
      </c>
      <c r="AC72" s="1019">
        <v>281</v>
      </c>
      <c r="AD72" s="1020">
        <v>313</v>
      </c>
      <c r="AE72" s="1021">
        <v>199</v>
      </c>
      <c r="AF72" s="1022">
        <v>154.5</v>
      </c>
      <c r="AG72" s="1023">
        <v>228</v>
      </c>
      <c r="AH72" s="15">
        <f t="shared" ref="AH72:CL72" si="440">AH83*AH50</f>
        <v>240.74638844301728</v>
      </c>
      <c r="AI72" s="15">
        <f t="shared" si="440"/>
        <v>9.4314221508828098</v>
      </c>
      <c r="AJ72" s="15">
        <f t="shared" si="440"/>
        <v>27.29950066463919</v>
      </c>
      <c r="AK72" s="15">
        <f t="shared" si="440"/>
        <v>53.436370953633329</v>
      </c>
      <c r="AL72" s="96">
        <f t="shared" si="440"/>
        <v>78.069232101018088</v>
      </c>
      <c r="AM72" s="15">
        <f t="shared" si="440"/>
        <v>57.814266502868591</v>
      </c>
      <c r="AN72" s="15">
        <f t="shared" si="440"/>
        <v>24.744987969717378</v>
      </c>
      <c r="AO72" s="15">
        <f t="shared" si="440"/>
        <v>63.364007431278722</v>
      </c>
      <c r="AP72" s="15">
        <f t="shared" si="440"/>
        <v>164.4122563503565</v>
      </c>
      <c r="AQ72" s="15">
        <f t="shared" si="440"/>
        <v>94.713336511319383</v>
      </c>
      <c r="AR72" s="15">
        <f t="shared" si="440"/>
        <v>113.20437371088964</v>
      </c>
      <c r="AS72" s="15">
        <f t="shared" si="440"/>
        <v>120.03813569128002</v>
      </c>
      <c r="AT72" s="15">
        <f t="shared" si="440"/>
        <v>122.99656076705735</v>
      </c>
      <c r="AU72" s="15">
        <f t="shared" si="440"/>
        <v>164.99333280645675</v>
      </c>
      <c r="AV72" s="15">
        <f t="shared" si="440"/>
        <v>163.96368862554402</v>
      </c>
      <c r="AW72" s="15">
        <f t="shared" si="440"/>
        <v>145.81611501561278</v>
      </c>
      <c r="AX72" s="96">
        <f t="shared" si="440"/>
        <v>193.88214264132722</v>
      </c>
      <c r="AY72" s="15">
        <f t="shared" si="440"/>
        <v>114.16391766077298</v>
      </c>
      <c r="AZ72" s="15">
        <f t="shared" si="440"/>
        <v>49.656317326786038</v>
      </c>
      <c r="BA72" s="15">
        <f t="shared" si="440"/>
        <v>126.12466483985894</v>
      </c>
      <c r="BB72" s="15">
        <f t="shared" si="440"/>
        <v>313.95767187853261</v>
      </c>
      <c r="BC72" s="15">
        <f t="shared" si="440"/>
        <v>193.27946775458497</v>
      </c>
      <c r="BD72" s="15">
        <f t="shared" si="440"/>
        <v>191.76250838647161</v>
      </c>
      <c r="BE72" s="15">
        <f t="shared" si="440"/>
        <v>195.46546103358358</v>
      </c>
      <c r="BF72" s="15">
        <f t="shared" si="440"/>
        <v>228.44595254905141</v>
      </c>
      <c r="BG72" s="15">
        <f t="shared" si="440"/>
        <v>257.8324984836371</v>
      </c>
      <c r="BH72" s="15">
        <f t="shared" si="440"/>
        <v>250.22437503824432</v>
      </c>
      <c r="BI72" s="15">
        <f t="shared" si="440"/>
        <v>258.5130263899859</v>
      </c>
      <c r="BJ72" s="96">
        <f t="shared" si="440"/>
        <v>292.25794679683526</v>
      </c>
      <c r="BK72" s="15">
        <f t="shared" si="440"/>
        <v>156.86346571862632</v>
      </c>
      <c r="BL72" s="15">
        <f t="shared" si="440"/>
        <v>65.375526207573955</v>
      </c>
      <c r="BM72" s="15">
        <f t="shared" si="440"/>
        <v>167.04248107015013</v>
      </c>
      <c r="BN72" s="15">
        <f t="shared" si="440"/>
        <v>398.73243553628157</v>
      </c>
      <c r="BO72" s="15">
        <f t="shared" si="440"/>
        <v>244.31735625700861</v>
      </c>
      <c r="BP72" s="15">
        <f t="shared" si="440"/>
        <v>240.58193560728259</v>
      </c>
      <c r="BQ72" s="15">
        <f t="shared" si="440"/>
        <v>245.75143502700683</v>
      </c>
      <c r="BR72" s="15">
        <f t="shared" si="440"/>
        <v>281.14315168407012</v>
      </c>
      <c r="BS72" s="15">
        <f t="shared" si="440"/>
        <v>314.98969154614355</v>
      </c>
      <c r="BT72" s="15">
        <f t="shared" si="440"/>
        <v>303.58849887598882</v>
      </c>
      <c r="BU72" s="15">
        <f t="shared" si="440"/>
        <v>306.70849574283659</v>
      </c>
      <c r="BV72" s="96">
        <f t="shared" si="440"/>
        <v>344.47796448043152</v>
      </c>
      <c r="BW72" s="15">
        <f t="shared" si="440"/>
        <v>183.68405096117843</v>
      </c>
      <c r="BX72" s="15">
        <f t="shared" si="440"/>
        <v>78.659450040967513</v>
      </c>
      <c r="BY72" s="15">
        <f t="shared" si="440"/>
        <v>201.1371572480094</v>
      </c>
      <c r="BZ72" s="15">
        <f t="shared" si="440"/>
        <v>482.16129391295055</v>
      </c>
      <c r="CA72" s="15">
        <f t="shared" si="440"/>
        <v>299.6395976824133</v>
      </c>
      <c r="CB72" s="15">
        <f t="shared" si="440"/>
        <v>294.69288493897926</v>
      </c>
      <c r="CC72" s="15">
        <f t="shared" si="440"/>
        <v>300.60709456986433</v>
      </c>
      <c r="CD72" s="15">
        <f t="shared" si="440"/>
        <v>355.07147235811595</v>
      </c>
      <c r="CE72" s="15">
        <f t="shared" si="440"/>
        <v>397.01207196445779</v>
      </c>
      <c r="CF72" s="15">
        <f t="shared" si="440"/>
        <v>381.92024224387018</v>
      </c>
      <c r="CG72" s="15">
        <f t="shared" si="440"/>
        <v>395.02017380109623</v>
      </c>
      <c r="CH72" s="96">
        <f t="shared" si="440"/>
        <v>442.57407457731023</v>
      </c>
      <c r="CI72" s="15">
        <f t="shared" si="440"/>
        <v>228.59328051171136</v>
      </c>
      <c r="CJ72" s="15">
        <f t="shared" si="440"/>
        <v>97.205717363715536</v>
      </c>
      <c r="CK72" s="15">
        <f t="shared" si="440"/>
        <v>248.13423642769948</v>
      </c>
      <c r="CL72" s="15">
        <f t="shared" si="440"/>
        <v>596.22198963471567</v>
      </c>
      <c r="CM72" s="15">
        <f t="shared" ref="CM72:CT72" si="441">CM83*CM50</f>
        <v>369.79544026182521</v>
      </c>
      <c r="CN72" s="15">
        <f t="shared" si="441"/>
        <v>363.15910556305607</v>
      </c>
      <c r="CO72" s="15">
        <f t="shared" si="441"/>
        <v>369.97455449331039</v>
      </c>
      <c r="CP72" s="15">
        <f t="shared" si="441"/>
        <v>436.4473017394327</v>
      </c>
      <c r="CQ72" s="15">
        <f t="shared" si="441"/>
        <v>487.47345733556648</v>
      </c>
      <c r="CR72" s="15">
        <f t="shared" si="441"/>
        <v>477.84699444992998</v>
      </c>
      <c r="CS72" s="15">
        <f t="shared" si="441"/>
        <v>493.75281456798967</v>
      </c>
      <c r="CT72" s="96">
        <f t="shared" si="441"/>
        <v>552.70292336696184</v>
      </c>
    </row>
    <row r="73" spans="1:98" x14ac:dyDescent="0.25">
      <c r="A73" s="4" t="s">
        <v>148</v>
      </c>
      <c r="B73" t="s">
        <v>7</v>
      </c>
      <c r="C73">
        <v>80</v>
      </c>
      <c r="D73">
        <v>65</v>
      </c>
      <c r="E73">
        <v>116</v>
      </c>
      <c r="F73">
        <v>75</v>
      </c>
      <c r="G73">
        <v>79</v>
      </c>
      <c r="H73">
        <v>157</v>
      </c>
      <c r="I73">
        <v>162</v>
      </c>
      <c r="J73">
        <v>94</v>
      </c>
      <c r="K73">
        <v>245</v>
      </c>
      <c r="L73">
        <v>177</v>
      </c>
      <c r="M73">
        <v>311</v>
      </c>
      <c r="N73" s="36">
        <v>250.5</v>
      </c>
      <c r="O73" s="1024">
        <v>110</v>
      </c>
      <c r="P73" s="1025">
        <v>150</v>
      </c>
      <c r="Q73" s="1026">
        <v>174</v>
      </c>
      <c r="R73" s="1027">
        <v>78</v>
      </c>
      <c r="S73" s="1028">
        <v>129</v>
      </c>
      <c r="T73" s="1029">
        <v>229</v>
      </c>
      <c r="U73" s="1030">
        <v>177</v>
      </c>
      <c r="V73" s="1031">
        <v>325</v>
      </c>
      <c r="W73" s="1032">
        <v>477</v>
      </c>
      <c r="X73" s="1033">
        <v>268</v>
      </c>
      <c r="Y73" s="1034">
        <v>294</v>
      </c>
      <c r="Z73" s="1035">
        <v>554.5</v>
      </c>
      <c r="AA73" s="1036">
        <v>239.5</v>
      </c>
      <c r="AB73" s="1037">
        <v>417</v>
      </c>
      <c r="AC73" s="1038">
        <v>326</v>
      </c>
      <c r="AD73" s="1039">
        <v>232</v>
      </c>
      <c r="AE73" s="1040">
        <v>248</v>
      </c>
      <c r="AF73" s="1041">
        <v>205.5</v>
      </c>
      <c r="AG73" s="1042">
        <v>203.5</v>
      </c>
      <c r="AH73" s="15">
        <f t="shared" ref="AH73:CL73" si="442">AH84*AH51</f>
        <v>179.55889612403098</v>
      </c>
      <c r="AI73" s="15">
        <f t="shared" si="442"/>
        <v>121.16504636627906</v>
      </c>
      <c r="AJ73" s="15">
        <f t="shared" si="442"/>
        <v>4.0050555326162787</v>
      </c>
      <c r="AK73" s="15">
        <f t="shared" si="442"/>
        <v>13.47013982020381</v>
      </c>
      <c r="AL73" s="96">
        <f t="shared" si="442"/>
        <v>26.89394597408533</v>
      </c>
      <c r="AM73" s="15">
        <f t="shared" si="442"/>
        <v>45.32971786208622</v>
      </c>
      <c r="AN73" s="15">
        <f t="shared" si="442"/>
        <v>52.34113845819612</v>
      </c>
      <c r="AO73" s="15">
        <f t="shared" si="442"/>
        <v>18.425540567026683</v>
      </c>
      <c r="AP73" s="15">
        <f t="shared" si="442"/>
        <v>21.194538176623858</v>
      </c>
      <c r="AQ73" s="15">
        <f t="shared" si="442"/>
        <v>77.366500332143801</v>
      </c>
      <c r="AR73" s="15">
        <f t="shared" si="442"/>
        <v>47.600737088161729</v>
      </c>
      <c r="AS73" s="15">
        <f t="shared" si="442"/>
        <v>67.891579197113188</v>
      </c>
      <c r="AT73" s="15">
        <f t="shared" si="442"/>
        <v>67.334368635021434</v>
      </c>
      <c r="AU73" s="15">
        <f t="shared" si="442"/>
        <v>61.902835114640773</v>
      </c>
      <c r="AV73" s="15">
        <f t="shared" si="442"/>
        <v>71.399016860656076</v>
      </c>
      <c r="AW73" s="15">
        <f t="shared" si="442"/>
        <v>80.903084578511653</v>
      </c>
      <c r="AX73" s="96">
        <f t="shared" si="442"/>
        <v>73.387669285843643</v>
      </c>
      <c r="AY73" s="15">
        <f t="shared" si="442"/>
        <v>109.37676305746275</v>
      </c>
      <c r="AZ73" s="15">
        <f t="shared" si="442"/>
        <v>103.35631294251796</v>
      </c>
      <c r="BA73" s="15">
        <f t="shared" si="442"/>
        <v>39.193438277664832</v>
      </c>
      <c r="BB73" s="15">
        <f t="shared" si="442"/>
        <v>42.18726264845926</v>
      </c>
      <c r="BC73" s="15">
        <f t="shared" si="442"/>
        <v>146.34345238908043</v>
      </c>
      <c r="BD73" s="15">
        <f t="shared" si="442"/>
        <v>96.221405553245958</v>
      </c>
      <c r="BE73" s="15">
        <f t="shared" si="442"/>
        <v>115.00491631539195</v>
      </c>
      <c r="BF73" s="15">
        <f t="shared" si="442"/>
        <v>109.64468360704333</v>
      </c>
      <c r="BG73" s="15">
        <f t="shared" si="442"/>
        <v>114.97437038124515</v>
      </c>
      <c r="BH73" s="15">
        <f t="shared" si="442"/>
        <v>111.57412601667187</v>
      </c>
      <c r="BI73" s="15">
        <f t="shared" si="442"/>
        <v>123.46589630315556</v>
      </c>
      <c r="BJ73" s="96">
        <f t="shared" si="442"/>
        <v>130.10680256266272</v>
      </c>
      <c r="BK73" s="15">
        <f t="shared" si="442"/>
        <v>152.53698517068489</v>
      </c>
      <c r="BL73" s="15">
        <f t="shared" si="442"/>
        <v>142.01360451063996</v>
      </c>
      <c r="BM73" s="15">
        <f t="shared" si="442"/>
        <v>51.600517098843262</v>
      </c>
      <c r="BN73" s="15">
        <f t="shared" si="442"/>
        <v>55.873805740569438</v>
      </c>
      <c r="BO73" s="15">
        <f t="shared" si="442"/>
        <v>185.85907089558782</v>
      </c>
      <c r="BP73" s="15">
        <f t="shared" si="442"/>
        <v>121.62988491851756</v>
      </c>
      <c r="BQ73" s="15">
        <f t="shared" si="442"/>
        <v>145.72601631235801</v>
      </c>
      <c r="BR73" s="15">
        <f t="shared" si="442"/>
        <v>137.85217192352704</v>
      </c>
      <c r="BS73" s="15">
        <f t="shared" si="442"/>
        <v>141.49629919547064</v>
      </c>
      <c r="BT73" s="15">
        <f t="shared" si="442"/>
        <v>136.30826115875544</v>
      </c>
      <c r="BU73" s="15">
        <f t="shared" si="442"/>
        <v>149.79686177785283</v>
      </c>
      <c r="BV73" s="96">
        <f t="shared" si="442"/>
        <v>154.36305959957738</v>
      </c>
      <c r="BW73" s="15">
        <f t="shared" si="442"/>
        <v>179.75705940993416</v>
      </c>
      <c r="BX73" s="15">
        <f t="shared" si="442"/>
        <v>166.2951538690603</v>
      </c>
      <c r="BY73" s="15">
        <f t="shared" si="442"/>
        <v>62.085439801084448</v>
      </c>
      <c r="BZ73" s="15">
        <f t="shared" si="442"/>
        <v>67.278086264571698</v>
      </c>
      <c r="CA73" s="15">
        <f t="shared" si="442"/>
        <v>224.7473295919545</v>
      </c>
      <c r="CB73" s="15">
        <f t="shared" si="442"/>
        <v>149.17126781940343</v>
      </c>
      <c r="CC73" s="15">
        <f t="shared" si="442"/>
        <v>178.50226389338923</v>
      </c>
      <c r="CD73" s="15">
        <f t="shared" si="442"/>
        <v>171.99544611030805</v>
      </c>
      <c r="CE73" s="15">
        <f t="shared" si="442"/>
        <v>178.70362122502658</v>
      </c>
      <c r="CF73" s="15">
        <f t="shared" si="442"/>
        <v>171.80252764107468</v>
      </c>
      <c r="CG73" s="15">
        <f t="shared" si="442"/>
        <v>190.29489177887626</v>
      </c>
      <c r="CH73" s="96">
        <f t="shared" si="442"/>
        <v>198.80936941055762</v>
      </c>
      <c r="CI73" s="15">
        <f t="shared" si="442"/>
        <v>224.21943504048673</v>
      </c>
      <c r="CJ73" s="15">
        <f t="shared" si="442"/>
        <v>206.9529420611621</v>
      </c>
      <c r="CK73" s="15">
        <f t="shared" si="442"/>
        <v>76.723899169940836</v>
      </c>
      <c r="CL73" s="15">
        <f t="shared" si="442"/>
        <v>82.998073513548249</v>
      </c>
      <c r="CM73" s="15">
        <f t="shared" ref="CM73:CT73" si="443">CM84*CM51</f>
        <v>277.91384689331073</v>
      </c>
      <c r="CN73" s="15">
        <f t="shared" si="443"/>
        <v>184.09734589270735</v>
      </c>
      <c r="CO73" s="15">
        <f t="shared" si="443"/>
        <v>219.97382973778548</v>
      </c>
      <c r="CP73" s="15">
        <f t="shared" si="443"/>
        <v>211.68475295166456</v>
      </c>
      <c r="CQ73" s="15">
        <f t="shared" si="443"/>
        <v>219.65919361740501</v>
      </c>
      <c r="CR73" s="15">
        <f t="shared" si="443"/>
        <v>215.16765258058729</v>
      </c>
      <c r="CS73" s="15">
        <f t="shared" si="443"/>
        <v>238.09118249785615</v>
      </c>
      <c r="CT73" s="96">
        <f t="shared" si="443"/>
        <v>248.50043673561262</v>
      </c>
    </row>
    <row r="74" spans="1:98" x14ac:dyDescent="0.25">
      <c r="A74" s="4" t="s">
        <v>149</v>
      </c>
      <c r="B74" t="s">
        <v>8</v>
      </c>
      <c r="C74">
        <v>37</v>
      </c>
      <c r="D74">
        <v>34</v>
      </c>
      <c r="E74">
        <v>77</v>
      </c>
      <c r="F74">
        <v>103</v>
      </c>
      <c r="G74">
        <v>112</v>
      </c>
      <c r="H74">
        <v>85</v>
      </c>
      <c r="I74">
        <v>80</v>
      </c>
      <c r="J74">
        <v>62</v>
      </c>
      <c r="K74">
        <v>144</v>
      </c>
      <c r="L74">
        <v>106.5</v>
      </c>
      <c r="M74">
        <v>206</v>
      </c>
      <c r="N74" s="36">
        <v>213</v>
      </c>
      <c r="O74" s="1043">
        <v>101</v>
      </c>
      <c r="P74" s="1044">
        <v>98</v>
      </c>
      <c r="Q74" s="1045">
        <v>249</v>
      </c>
      <c r="R74" s="1046">
        <v>105</v>
      </c>
      <c r="S74" s="1047">
        <v>105</v>
      </c>
      <c r="T74" s="1048">
        <v>89</v>
      </c>
      <c r="U74" s="1049">
        <v>70</v>
      </c>
      <c r="V74" s="1050">
        <v>98</v>
      </c>
      <c r="W74" s="1051">
        <v>151.5</v>
      </c>
      <c r="X74" s="1052">
        <v>177</v>
      </c>
      <c r="Y74" s="1053">
        <v>200</v>
      </c>
      <c r="Z74" s="1054">
        <v>414</v>
      </c>
      <c r="AA74" s="1055">
        <v>124.5</v>
      </c>
      <c r="AB74" s="1056">
        <v>238</v>
      </c>
      <c r="AC74" s="1057">
        <v>352.5</v>
      </c>
      <c r="AD74" s="1058">
        <v>302</v>
      </c>
      <c r="AE74" s="1059">
        <v>191</v>
      </c>
      <c r="AF74" s="1060">
        <v>130</v>
      </c>
      <c r="AG74" s="1061">
        <v>138</v>
      </c>
      <c r="AH74" s="15">
        <f t="shared" ref="AH74:CL74" si="444">AH85*AH52</f>
        <v>214.00077809128544</v>
      </c>
      <c r="AI74" s="15">
        <f t="shared" si="444"/>
        <v>301.40458723651341</v>
      </c>
      <c r="AJ74" s="15">
        <f t="shared" si="444"/>
        <v>285.8360182502031</v>
      </c>
      <c r="AK74" s="15">
        <f t="shared" si="444"/>
        <v>212.98540553594205</v>
      </c>
      <c r="AL74" s="96">
        <f t="shared" si="444"/>
        <v>99.416141483457054</v>
      </c>
      <c r="AM74" s="15">
        <f t="shared" si="444"/>
        <v>28.55927084600571</v>
      </c>
      <c r="AN74" s="15">
        <f t="shared" si="444"/>
        <v>55.746023707677637</v>
      </c>
      <c r="AO74" s="15">
        <f t="shared" si="444"/>
        <v>178.77834320680324</v>
      </c>
      <c r="AP74" s="15">
        <f t="shared" si="444"/>
        <v>128.00528578967501</v>
      </c>
      <c r="AQ74" s="15">
        <f t="shared" si="444"/>
        <v>75.624525672017967</v>
      </c>
      <c r="AR74" s="15">
        <f t="shared" si="444"/>
        <v>83.687942424113061</v>
      </c>
      <c r="AS74" s="15">
        <f t="shared" si="444"/>
        <v>147.02057689914037</v>
      </c>
      <c r="AT74" s="15">
        <f t="shared" si="444"/>
        <v>128.00037339443932</v>
      </c>
      <c r="AU74" s="15">
        <f t="shared" si="444"/>
        <v>151.32082634622935</v>
      </c>
      <c r="AV74" s="15">
        <f t="shared" si="444"/>
        <v>143.84527753188772</v>
      </c>
      <c r="AW74" s="15">
        <f t="shared" si="444"/>
        <v>157.86992974527516</v>
      </c>
      <c r="AX74" s="96">
        <f t="shared" si="444"/>
        <v>183.09846472769493</v>
      </c>
      <c r="AY74" s="15">
        <f t="shared" si="444"/>
        <v>135.71312697714313</v>
      </c>
      <c r="AZ74" s="15">
        <f t="shared" si="444"/>
        <v>168.12127192418728</v>
      </c>
      <c r="BA74" s="15">
        <f t="shared" si="444"/>
        <v>426.83861152528954</v>
      </c>
      <c r="BB74" s="15">
        <f t="shared" si="444"/>
        <v>288.19875840617624</v>
      </c>
      <c r="BC74" s="15">
        <f t="shared" si="444"/>
        <v>155.38256355626558</v>
      </c>
      <c r="BD74" s="15">
        <f t="shared" si="444"/>
        <v>161.82008448804834</v>
      </c>
      <c r="BE74" s="15">
        <f t="shared" si="444"/>
        <v>287.99810926482979</v>
      </c>
      <c r="BF74" s="15">
        <f t="shared" si="444"/>
        <v>236.38380789442542</v>
      </c>
      <c r="BG74" s="15">
        <f t="shared" si="444"/>
        <v>263.77077261048464</v>
      </c>
      <c r="BH74" s="15">
        <f t="shared" si="444"/>
        <v>248.57072658249598</v>
      </c>
      <c r="BI74" s="15">
        <f t="shared" si="444"/>
        <v>263.3182223872318</v>
      </c>
      <c r="BJ74" s="96">
        <f t="shared" si="444"/>
        <v>296.04969344217614</v>
      </c>
      <c r="BK74" s="15">
        <f t="shared" si="444"/>
        <v>203.76601203846568</v>
      </c>
      <c r="BL74" s="15">
        <f t="shared" si="444"/>
        <v>247.3808143092715</v>
      </c>
      <c r="BM74" s="15">
        <f t="shared" si="444"/>
        <v>616.61495603833134</v>
      </c>
      <c r="BN74" s="15">
        <f t="shared" si="444"/>
        <v>395.47258255274727</v>
      </c>
      <c r="BO74" s="15">
        <f t="shared" si="444"/>
        <v>209.84165457551592</v>
      </c>
      <c r="BP74" s="15">
        <f t="shared" si="444"/>
        <v>208.1237698371973</v>
      </c>
      <c r="BQ74" s="15">
        <f t="shared" si="444"/>
        <v>370.28702297005509</v>
      </c>
      <c r="BR74" s="15">
        <f t="shared" si="444"/>
        <v>301.32820244732352</v>
      </c>
      <c r="BS74" s="15">
        <f t="shared" si="444"/>
        <v>333.88985329902829</v>
      </c>
      <c r="BT74" s="15">
        <f t="shared" si="444"/>
        <v>310.69197281687252</v>
      </c>
      <c r="BU74" s="15">
        <f t="shared" si="444"/>
        <v>325.13476889419979</v>
      </c>
      <c r="BV74" s="96">
        <f t="shared" si="444"/>
        <v>361.41181915347227</v>
      </c>
      <c r="BW74" s="15">
        <f t="shared" si="444"/>
        <v>245.56504162685846</v>
      </c>
      <c r="BX74" s="15">
        <f t="shared" si="444"/>
        <v>294.5806048243461</v>
      </c>
      <c r="BY74" s="15">
        <f t="shared" si="444"/>
        <v>726.11467551769431</v>
      </c>
      <c r="BZ74" s="15">
        <f t="shared" si="444"/>
        <v>466.22329592500034</v>
      </c>
      <c r="CA74" s="15">
        <f t="shared" si="444"/>
        <v>248.6903696304191</v>
      </c>
      <c r="CB74" s="15">
        <f t="shared" si="444"/>
        <v>251.2950480868007</v>
      </c>
      <c r="CC74" s="15">
        <f t="shared" si="444"/>
        <v>450.51468405762949</v>
      </c>
      <c r="CD74" s="15">
        <f t="shared" si="444"/>
        <v>375.23334681508953</v>
      </c>
      <c r="CE74" s="15">
        <f t="shared" si="444"/>
        <v>417.08157827269559</v>
      </c>
      <c r="CF74" s="15">
        <f t="shared" si="444"/>
        <v>389.57336169951458</v>
      </c>
      <c r="CG74" s="15">
        <f t="shared" si="444"/>
        <v>412.87598086182567</v>
      </c>
      <c r="CH74" s="96">
        <f t="shared" si="444"/>
        <v>459.90133549144798</v>
      </c>
      <c r="CI74" s="15">
        <f t="shared" si="444"/>
        <v>304.60428194171124</v>
      </c>
      <c r="CJ74" s="15">
        <f t="shared" si="444"/>
        <v>366.54468088984555</v>
      </c>
      <c r="CK74" s="15">
        <f t="shared" si="444"/>
        <v>905.50688303222728</v>
      </c>
      <c r="CL74" s="15">
        <f t="shared" si="444"/>
        <v>580.05962396142593</v>
      </c>
      <c r="CM74" s="15">
        <f t="shared" ref="CM74:CT74" si="445">CM85*CM52</f>
        <v>308.41490069065105</v>
      </c>
      <c r="CN74" s="15">
        <f t="shared" si="445"/>
        <v>310.58294296458484</v>
      </c>
      <c r="CO74" s="15">
        <f t="shared" si="445"/>
        <v>556.43398559751927</v>
      </c>
      <c r="CP74" s="15">
        <f t="shared" si="445"/>
        <v>463.08982107669834</v>
      </c>
      <c r="CQ74" s="15">
        <f t="shared" si="445"/>
        <v>513.93193096870039</v>
      </c>
      <c r="CR74" s="15">
        <f t="shared" si="445"/>
        <v>489.0002030490021</v>
      </c>
      <c r="CS74" s="15">
        <f t="shared" si="445"/>
        <v>517.62521425998887</v>
      </c>
      <c r="CT74" s="96">
        <f t="shared" si="445"/>
        <v>575.93154616461777</v>
      </c>
    </row>
    <row r="75" spans="1:98" x14ac:dyDescent="0.25">
      <c r="A75" s="4" t="s">
        <v>150</v>
      </c>
      <c r="B75" t="s">
        <v>1</v>
      </c>
      <c r="C75">
        <v>33</v>
      </c>
      <c r="D75">
        <v>31</v>
      </c>
      <c r="E75">
        <v>66</v>
      </c>
      <c r="F75">
        <v>77</v>
      </c>
      <c r="G75">
        <v>70</v>
      </c>
      <c r="H75">
        <v>61</v>
      </c>
      <c r="I75">
        <v>76</v>
      </c>
      <c r="J75">
        <v>58</v>
      </c>
      <c r="K75">
        <v>132</v>
      </c>
      <c r="L75">
        <v>111</v>
      </c>
      <c r="M75">
        <v>177</v>
      </c>
      <c r="N75" s="36">
        <v>169</v>
      </c>
      <c r="O75" s="1062">
        <v>56</v>
      </c>
      <c r="P75" s="1063">
        <v>83</v>
      </c>
      <c r="Q75" s="1064">
        <v>175</v>
      </c>
      <c r="R75" s="1065">
        <v>110</v>
      </c>
      <c r="S75" s="1066">
        <v>171</v>
      </c>
      <c r="T75" s="1067">
        <v>235</v>
      </c>
      <c r="U75" s="1068">
        <v>98</v>
      </c>
      <c r="V75" s="1069">
        <v>75</v>
      </c>
      <c r="W75" s="1070">
        <v>120</v>
      </c>
      <c r="X75" s="1071">
        <v>68</v>
      </c>
      <c r="Y75" s="1072">
        <v>114</v>
      </c>
      <c r="Z75" s="1073">
        <v>276</v>
      </c>
      <c r="AA75" s="1074">
        <v>41</v>
      </c>
      <c r="AB75" s="1075">
        <v>88</v>
      </c>
      <c r="AC75" s="1076">
        <v>148.5</v>
      </c>
      <c r="AD75" s="1077">
        <v>163</v>
      </c>
      <c r="AE75" s="1078">
        <v>112</v>
      </c>
      <c r="AF75" s="1079">
        <v>122</v>
      </c>
      <c r="AG75" s="1080">
        <v>138</v>
      </c>
      <c r="AH75" s="15">
        <f t="shared" ref="AH75:CL75" si="446">AH86*AH53</f>
        <v>223.651994044665</v>
      </c>
      <c r="AI75" s="15">
        <f t="shared" si="446"/>
        <v>241.20327781637721</v>
      </c>
      <c r="AJ75" s="15">
        <f t="shared" si="446"/>
        <v>208.05474002024818</v>
      </c>
      <c r="AK75" s="15">
        <f t="shared" si="446"/>
        <v>201.95422911533103</v>
      </c>
      <c r="AL75" s="96">
        <f t="shared" si="446"/>
        <v>247.69829313741377</v>
      </c>
      <c r="AM75" s="15">
        <f t="shared" si="446"/>
        <v>206.1510394666667</v>
      </c>
      <c r="AN75" s="15">
        <f t="shared" si="446"/>
        <v>220.13898213698548</v>
      </c>
      <c r="AO75" s="15">
        <f t="shared" si="446"/>
        <v>313.8097482797246</v>
      </c>
      <c r="AP75" s="15">
        <f t="shared" si="446"/>
        <v>249.54091623001958</v>
      </c>
      <c r="AQ75" s="15">
        <f t="shared" si="446"/>
        <v>128.18065094308062</v>
      </c>
      <c r="AR75" s="15">
        <f t="shared" si="446"/>
        <v>86.51381869547842</v>
      </c>
      <c r="AS75" s="15">
        <f t="shared" si="446"/>
        <v>62.683195606499567</v>
      </c>
      <c r="AT75" s="15">
        <f t="shared" si="446"/>
        <v>51.766559725195393</v>
      </c>
      <c r="AU75" s="15">
        <f t="shared" si="446"/>
        <v>73.340435785574144</v>
      </c>
      <c r="AV75" s="15">
        <f t="shared" si="446"/>
        <v>77.305099612409151</v>
      </c>
      <c r="AW75" s="15">
        <f t="shared" si="446"/>
        <v>93.549696246453024</v>
      </c>
      <c r="AX75" s="96">
        <f t="shared" si="446"/>
        <v>113.876523845546</v>
      </c>
      <c r="AY75" s="15">
        <f t="shared" si="446"/>
        <v>95.944389083303349</v>
      </c>
      <c r="AZ75" s="15">
        <f t="shared" si="446"/>
        <v>144.29450894669793</v>
      </c>
      <c r="BA75" s="15">
        <f t="shared" si="446"/>
        <v>296.08088309933208</v>
      </c>
      <c r="BB75" s="15">
        <f t="shared" si="446"/>
        <v>292.60234661087844</v>
      </c>
      <c r="BC75" s="15">
        <f t="shared" si="446"/>
        <v>183.38620452259016</v>
      </c>
      <c r="BD75" s="15">
        <f t="shared" si="446"/>
        <v>186.44554274594384</v>
      </c>
      <c r="BE75" s="15">
        <f t="shared" si="446"/>
        <v>185.56647000328215</v>
      </c>
      <c r="BF75" s="15">
        <f t="shared" si="446"/>
        <v>131.19595028491739</v>
      </c>
      <c r="BG75" s="15">
        <f t="shared" si="446"/>
        <v>156.52246438418376</v>
      </c>
      <c r="BH75" s="15">
        <f t="shared" si="446"/>
        <v>158.51958945609383</v>
      </c>
      <c r="BI75" s="15">
        <f t="shared" si="446"/>
        <v>177.40500521017285</v>
      </c>
      <c r="BJ75" s="96">
        <f t="shared" si="446"/>
        <v>204.56525004424307</v>
      </c>
      <c r="BK75" s="15">
        <f t="shared" si="446"/>
        <v>159.81625190742091</v>
      </c>
      <c r="BL75" s="15">
        <f t="shared" si="446"/>
        <v>231.6723664704713</v>
      </c>
      <c r="BM75" s="15">
        <f t="shared" si="446"/>
        <v>456.73492604371529</v>
      </c>
      <c r="BN75" s="15">
        <f t="shared" si="446"/>
        <v>449.65404620017853</v>
      </c>
      <c r="BO75" s="15">
        <f t="shared" si="446"/>
        <v>274.90914957198834</v>
      </c>
      <c r="BP75" s="15">
        <f t="shared" si="446"/>
        <v>273.42714019159513</v>
      </c>
      <c r="BQ75" s="15">
        <f t="shared" si="446"/>
        <v>268.00251396139231</v>
      </c>
      <c r="BR75" s="15">
        <f t="shared" si="446"/>
        <v>187.6298910307724</v>
      </c>
      <c r="BS75" s="15">
        <f t="shared" si="446"/>
        <v>216.20127342215898</v>
      </c>
      <c r="BT75" s="15">
        <f t="shared" si="446"/>
        <v>209.73702733078289</v>
      </c>
      <c r="BU75" s="15">
        <f t="shared" si="446"/>
        <v>230.07578158501019</v>
      </c>
      <c r="BV75" s="96">
        <f t="shared" si="446"/>
        <v>260.88294498871403</v>
      </c>
      <c r="BW75" s="15">
        <f t="shared" si="446"/>
        <v>201.76436505634263</v>
      </c>
      <c r="BX75" s="15">
        <f t="shared" si="446"/>
        <v>289.75765033135787</v>
      </c>
      <c r="BY75" s="15">
        <f t="shared" si="446"/>
        <v>565.68035253871494</v>
      </c>
      <c r="BZ75" s="15">
        <f t="shared" si="446"/>
        <v>549.9349669774515</v>
      </c>
      <c r="CA75" s="15">
        <f t="shared" si="446"/>
        <v>332.18008423790525</v>
      </c>
      <c r="CB75" s="15">
        <f t="shared" si="446"/>
        <v>326.64364733439049</v>
      </c>
      <c r="CC75" s="15">
        <f t="shared" si="446"/>
        <v>319.20011194947796</v>
      </c>
      <c r="CD75" s="15">
        <f t="shared" si="446"/>
        <v>227.37309282976722</v>
      </c>
      <c r="CE75" s="15">
        <f t="shared" si="446"/>
        <v>262.70063530038357</v>
      </c>
      <c r="CF75" s="15">
        <f t="shared" si="446"/>
        <v>257.11898205459886</v>
      </c>
      <c r="CG75" s="15">
        <f t="shared" si="446"/>
        <v>287.08149621691575</v>
      </c>
      <c r="CH75" s="96">
        <f t="shared" si="446"/>
        <v>327.76943737475131</v>
      </c>
      <c r="CI75" s="15">
        <f t="shared" si="446"/>
        <v>247.10088940470519</v>
      </c>
      <c r="CJ75" s="15">
        <f t="shared" si="446"/>
        <v>355.79181908372664</v>
      </c>
      <c r="CK75" s="15">
        <f t="shared" si="446"/>
        <v>696.42418221611763</v>
      </c>
      <c r="CL75" s="15">
        <f t="shared" si="446"/>
        <v>679.61663732530735</v>
      </c>
      <c r="CM75" s="15">
        <f t="shared" ref="CM75:CT75" si="447">CM86*CM53</f>
        <v>411.76232193999135</v>
      </c>
      <c r="CN75" s="15">
        <f t="shared" si="447"/>
        <v>405.8346260729233</v>
      </c>
      <c r="CO75" s="15">
        <f t="shared" si="447"/>
        <v>396.59357563229361</v>
      </c>
      <c r="CP75" s="15">
        <f t="shared" si="447"/>
        <v>282.52309974643896</v>
      </c>
      <c r="CQ75" s="15">
        <f t="shared" si="447"/>
        <v>326.24046560597498</v>
      </c>
      <c r="CR75" s="15">
        <f t="shared" si="447"/>
        <v>324.82606775116329</v>
      </c>
      <c r="CS75" s="15">
        <f t="shared" si="447"/>
        <v>361.84419053234592</v>
      </c>
      <c r="CT75" s="96">
        <f t="shared" si="447"/>
        <v>412.32027038221264</v>
      </c>
    </row>
    <row r="76" spans="1:98" x14ac:dyDescent="0.25">
      <c r="A76" s="4" t="s">
        <v>151</v>
      </c>
      <c r="B76" t="s">
        <v>2</v>
      </c>
      <c r="C76">
        <v>2</v>
      </c>
      <c r="D76">
        <v>7</v>
      </c>
      <c r="E76">
        <v>4</v>
      </c>
      <c r="F76">
        <v>3</v>
      </c>
      <c r="G76">
        <v>15</v>
      </c>
      <c r="H76">
        <v>15</v>
      </c>
      <c r="I76">
        <v>20</v>
      </c>
      <c r="J76">
        <v>19</v>
      </c>
      <c r="K76">
        <v>60</v>
      </c>
      <c r="L76">
        <v>22.5</v>
      </c>
      <c r="M76">
        <v>124</v>
      </c>
      <c r="N76" s="36">
        <v>91.5</v>
      </c>
      <c r="O76" s="1081">
        <v>48</v>
      </c>
      <c r="P76" s="1082">
        <v>32</v>
      </c>
      <c r="Q76" s="1083">
        <v>91</v>
      </c>
      <c r="R76" s="1084">
        <v>43</v>
      </c>
      <c r="S76" s="1085">
        <v>68</v>
      </c>
      <c r="T76" s="1086">
        <v>117</v>
      </c>
      <c r="U76" s="1087">
        <v>58</v>
      </c>
      <c r="V76" s="1088">
        <v>111</v>
      </c>
      <c r="W76" s="1089">
        <v>143.5</v>
      </c>
      <c r="X76" s="1090">
        <v>149</v>
      </c>
      <c r="Y76" s="1091">
        <v>169.5</v>
      </c>
      <c r="Z76" s="1092">
        <v>315.5</v>
      </c>
      <c r="AA76" s="1093">
        <v>71.5</v>
      </c>
      <c r="AB76" s="1094">
        <v>104.5</v>
      </c>
      <c r="AC76" s="1095">
        <v>94.5</v>
      </c>
      <c r="AD76" s="1096">
        <v>131</v>
      </c>
      <c r="AE76" s="1097">
        <v>114</v>
      </c>
      <c r="AF76" s="1098">
        <v>101</v>
      </c>
      <c r="AG76" s="1099">
        <v>90.5</v>
      </c>
      <c r="AH76" s="15">
        <f t="shared" ref="AH76:CL76" si="448">AH87*AH54</f>
        <v>241.64446753246744</v>
      </c>
      <c r="AI76" s="15">
        <f t="shared" si="448"/>
        <v>314.380247142857</v>
      </c>
      <c r="AJ76" s="15">
        <f t="shared" si="448"/>
        <v>317.58546625831161</v>
      </c>
      <c r="AK76" s="15">
        <f t="shared" si="448"/>
        <v>374.0984930287791</v>
      </c>
      <c r="AL76" s="96">
        <f t="shared" si="448"/>
        <v>441.89922298672036</v>
      </c>
      <c r="AM76" s="15">
        <f t="shared" si="448"/>
        <v>235.11252960000002</v>
      </c>
      <c r="AN76" s="15">
        <f t="shared" si="448"/>
        <v>262.9801991408446</v>
      </c>
      <c r="AO76" s="15">
        <f t="shared" si="448"/>
        <v>375.89777578124904</v>
      </c>
      <c r="AP76" s="15">
        <f t="shared" si="448"/>
        <v>508.51558066513803</v>
      </c>
      <c r="AQ76" s="15">
        <f t="shared" si="448"/>
        <v>407.32342754464293</v>
      </c>
      <c r="AR76" s="15">
        <f t="shared" si="448"/>
        <v>361.95020133472207</v>
      </c>
      <c r="AS76" s="15">
        <f t="shared" si="448"/>
        <v>278.57751136363561</v>
      </c>
      <c r="AT76" s="15">
        <f t="shared" si="448"/>
        <v>281.86555324675322</v>
      </c>
      <c r="AU76" s="15">
        <f t="shared" si="448"/>
        <v>267.44055288753225</v>
      </c>
      <c r="AV76" s="15">
        <f t="shared" si="448"/>
        <v>209.2035052212907</v>
      </c>
      <c r="AW76" s="15">
        <f t="shared" si="448"/>
        <v>196.38771756029877</v>
      </c>
      <c r="AX76" s="96">
        <f t="shared" si="448"/>
        <v>193.10311440347814</v>
      </c>
      <c r="AY76" s="15">
        <f t="shared" si="448"/>
        <v>77.268373161620502</v>
      </c>
      <c r="AZ76" s="15">
        <f t="shared" si="448"/>
        <v>51.629184639121448</v>
      </c>
      <c r="BA76" s="15">
        <f t="shared" si="448"/>
        <v>103.41642507527759</v>
      </c>
      <c r="BB76" s="15">
        <f t="shared" si="448"/>
        <v>173.14738084259525</v>
      </c>
      <c r="BC76" s="15">
        <f t="shared" si="448"/>
        <v>167.09869069593381</v>
      </c>
      <c r="BD76" s="15">
        <f t="shared" si="448"/>
        <v>154.4733715475364</v>
      </c>
      <c r="BE76" s="15">
        <f t="shared" si="448"/>
        <v>130.47811077790664</v>
      </c>
      <c r="BF76" s="15">
        <f t="shared" si="448"/>
        <v>164.95344183833268</v>
      </c>
      <c r="BG76" s="15">
        <f t="shared" si="448"/>
        <v>205.77289588862328</v>
      </c>
      <c r="BH76" s="15">
        <f t="shared" si="448"/>
        <v>194.83172827097152</v>
      </c>
      <c r="BI76" s="15">
        <f t="shared" si="448"/>
        <v>219.74446015308195</v>
      </c>
      <c r="BJ76" s="96">
        <f t="shared" si="448"/>
        <v>247.33945559234851</v>
      </c>
      <c r="BK76" s="15">
        <f t="shared" si="448"/>
        <v>141.73744087385248</v>
      </c>
      <c r="BL76" s="15">
        <f t="shared" si="448"/>
        <v>148.61998988175466</v>
      </c>
      <c r="BM76" s="15">
        <f t="shared" si="448"/>
        <v>235.49221262736765</v>
      </c>
      <c r="BN76" s="15">
        <f t="shared" si="448"/>
        <v>345.8899614288618</v>
      </c>
      <c r="BO76" s="15">
        <f t="shared" si="448"/>
        <v>308.71412835201136</v>
      </c>
      <c r="BP76" s="15">
        <f t="shared" si="448"/>
        <v>265.25112199165301</v>
      </c>
      <c r="BQ76" s="15">
        <f t="shared" si="448"/>
        <v>222.56877591508982</v>
      </c>
      <c r="BR76" s="15">
        <f t="shared" si="448"/>
        <v>272.11249240780245</v>
      </c>
      <c r="BS76" s="15">
        <f t="shared" si="448"/>
        <v>330.02449883555715</v>
      </c>
      <c r="BT76" s="15">
        <f t="shared" si="448"/>
        <v>310.04585683727817</v>
      </c>
      <c r="BU76" s="15">
        <f t="shared" si="448"/>
        <v>336.22008816621019</v>
      </c>
      <c r="BV76" s="96">
        <f t="shared" si="448"/>
        <v>370.87665760758887</v>
      </c>
      <c r="BW76" s="15">
        <f t="shared" si="448"/>
        <v>210.65335849641357</v>
      </c>
      <c r="BX76" s="15">
        <f t="shared" si="448"/>
        <v>214.56165276200576</v>
      </c>
      <c r="BY76" s="15">
        <f t="shared" si="448"/>
        <v>331.49213899079177</v>
      </c>
      <c r="BZ76" s="15">
        <f t="shared" si="448"/>
        <v>477.08523240623794</v>
      </c>
      <c r="CA76" s="15">
        <f t="shared" si="448"/>
        <v>408.11797510221231</v>
      </c>
      <c r="CB76" s="15">
        <f t="shared" si="448"/>
        <v>343.83614263876456</v>
      </c>
      <c r="CC76" s="15">
        <f t="shared" si="448"/>
        <v>282.57256454566124</v>
      </c>
      <c r="CD76" s="15">
        <f t="shared" si="448"/>
        <v>349.41404306194539</v>
      </c>
      <c r="CE76" s="15">
        <f t="shared" si="448"/>
        <v>420.31801951128051</v>
      </c>
      <c r="CF76" s="15">
        <f t="shared" si="448"/>
        <v>390.44427711123171</v>
      </c>
      <c r="CG76" s="15">
        <f t="shared" si="448"/>
        <v>422.71639998242745</v>
      </c>
      <c r="CH76" s="96">
        <f t="shared" si="448"/>
        <v>461.02532539903842</v>
      </c>
      <c r="CI76" s="15">
        <f t="shared" si="448"/>
        <v>252.62165575943146</v>
      </c>
      <c r="CJ76" s="15">
        <f t="shared" si="448"/>
        <v>256.30084968229511</v>
      </c>
      <c r="CK76" s="15">
        <f t="shared" si="448"/>
        <v>395.44719968956304</v>
      </c>
      <c r="CL76" s="15">
        <f t="shared" si="448"/>
        <v>570.37444548286828</v>
      </c>
      <c r="CM76" s="15">
        <f t="shared" ref="CM76:CT76" si="449">CM87*CM54</f>
        <v>490.72264889087813</v>
      </c>
      <c r="CN76" s="15">
        <f t="shared" si="449"/>
        <v>416.13639337292551</v>
      </c>
      <c r="CO76" s="15">
        <f t="shared" si="449"/>
        <v>345.3354172680568</v>
      </c>
      <c r="CP76" s="15">
        <f t="shared" si="449"/>
        <v>428.10044641556573</v>
      </c>
      <c r="CQ76" s="15">
        <f t="shared" si="449"/>
        <v>515.87022189085189</v>
      </c>
      <c r="CR76" s="15">
        <f t="shared" si="449"/>
        <v>491.13920130447696</v>
      </c>
      <c r="CS76" s="15">
        <f t="shared" si="449"/>
        <v>533.02876668309341</v>
      </c>
      <c r="CT76" s="96">
        <f t="shared" si="449"/>
        <v>582.64951622950332</v>
      </c>
    </row>
    <row r="77" spans="1:98" s="5" customFormat="1" x14ac:dyDescent="0.25">
      <c r="B77" s="1" t="s">
        <v>3</v>
      </c>
      <c r="C77" s="9">
        <f>SUM(C71:C76)</f>
        <v>320</v>
      </c>
      <c r="D77" s="9">
        <f t="shared" ref="D77" si="450">SUM(D71:D76)</f>
        <v>274</v>
      </c>
      <c r="E77" s="9">
        <f t="shared" ref="E77" si="451">SUM(E71:E76)</f>
        <v>445</v>
      </c>
      <c r="F77" s="9">
        <f t="shared" ref="F77" si="452">SUM(F71:F76)</f>
        <v>473</v>
      </c>
      <c r="G77" s="9">
        <f t="shared" ref="G77" si="453">SUM(G71:G76)</f>
        <v>500</v>
      </c>
      <c r="H77" s="9">
        <f t="shared" ref="H77" si="454">SUM(H71:H76)</f>
        <v>552</v>
      </c>
      <c r="I77" s="9">
        <f t="shared" ref="I77" si="455">SUM(I71:I76)</f>
        <v>684</v>
      </c>
      <c r="J77" s="9">
        <f t="shared" ref="J77" si="456">SUM(J71:J76)</f>
        <v>460</v>
      </c>
      <c r="K77" s="9">
        <f t="shared" ref="K77" si="457">SUM(K71:K76)</f>
        <v>1054</v>
      </c>
      <c r="L77" s="9">
        <f t="shared" ref="L77" si="458">SUM(L71:L76)</f>
        <v>783</v>
      </c>
      <c r="M77" s="9">
        <f t="shared" ref="M77" si="459">SUM(M71:M76)</f>
        <v>1381</v>
      </c>
      <c r="N77" s="98">
        <f t="shared" ref="N77" si="460">SUM(N71:N76)</f>
        <v>1329</v>
      </c>
      <c r="O77" s="9">
        <f t="shared" ref="O77" si="461">SUM(O71:O76)</f>
        <v>451</v>
      </c>
      <c r="P77" s="9">
        <f t="shared" ref="P77" si="462">SUM(P71:P76)</f>
        <v>471</v>
      </c>
      <c r="Q77" s="9">
        <f t="shared" ref="Q77" si="463">SUM(Q71:Q76)</f>
        <v>1035</v>
      </c>
      <c r="R77" s="9">
        <f>SUM(R71:R76)</f>
        <v>671</v>
      </c>
      <c r="S77" s="9">
        <f t="shared" ref="S77" si="464">SUM(S71:S76)</f>
        <v>933</v>
      </c>
      <c r="T77" s="9">
        <f t="shared" ref="T77" si="465">SUM(T71:T76)</f>
        <v>1726</v>
      </c>
      <c r="U77" s="154">
        <f t="shared" ref="U77" si="466">SUM(U71:U76)</f>
        <v>1052</v>
      </c>
      <c r="V77" s="154">
        <f t="shared" ref="V77" si="467">SUM(V71:V76)</f>
        <v>1291</v>
      </c>
      <c r="W77" s="154">
        <f t="shared" ref="W77" si="468">SUM(W71:W76)</f>
        <v>1991.5</v>
      </c>
      <c r="X77" s="154">
        <f t="shared" ref="X77" si="469">SUM(X71:X76)</f>
        <v>1429</v>
      </c>
      <c r="Y77" s="154">
        <f t="shared" ref="Y77" si="470">SUM(Y71:Y76)</f>
        <v>1616</v>
      </c>
      <c r="Z77" s="155">
        <f t="shared" ref="Z77:CK77" si="471">SUM(Z71:Z76)</f>
        <v>3158.5</v>
      </c>
      <c r="AA77" s="16">
        <f t="shared" si="471"/>
        <v>860.5</v>
      </c>
      <c r="AB77" s="16">
        <f t="shared" si="471"/>
        <v>1231.5</v>
      </c>
      <c r="AC77" s="16">
        <f t="shared" si="471"/>
        <v>1928.5</v>
      </c>
      <c r="AD77" s="16">
        <f t="shared" si="471"/>
        <v>1611</v>
      </c>
      <c r="AE77" s="16">
        <f t="shared" si="471"/>
        <v>1322</v>
      </c>
      <c r="AF77" s="16">
        <f t="shared" si="471"/>
        <v>1766</v>
      </c>
      <c r="AG77" s="16">
        <f t="shared" si="471"/>
        <v>1366</v>
      </c>
      <c r="AH77" s="16">
        <f t="shared" si="471"/>
        <v>1113.8947095419705</v>
      </c>
      <c r="AI77" s="16">
        <f t="shared" si="471"/>
        <v>1036.833518899105</v>
      </c>
      <c r="AJ77" s="16">
        <f t="shared" si="471"/>
        <v>926.0707815888054</v>
      </c>
      <c r="AK77" s="16">
        <f t="shared" si="471"/>
        <v>974.24916496899345</v>
      </c>
      <c r="AL77" s="97">
        <f t="shared" si="471"/>
        <v>1060.4185393154762</v>
      </c>
      <c r="AM77" s="16">
        <f t="shared" si="471"/>
        <v>599.35685458435216</v>
      </c>
      <c r="AN77" s="16">
        <f t="shared" si="471"/>
        <v>638.04873305656156</v>
      </c>
      <c r="AO77" s="16">
        <f t="shared" si="471"/>
        <v>1329.1205575966744</v>
      </c>
      <c r="AP77" s="16">
        <f t="shared" si="471"/>
        <v>1294.6202199453469</v>
      </c>
      <c r="AQ77" s="16">
        <f t="shared" si="471"/>
        <v>1112.2807222169124</v>
      </c>
      <c r="AR77" s="16">
        <f t="shared" si="471"/>
        <v>1228.1927181198705</v>
      </c>
      <c r="AS77" s="16">
        <f t="shared" si="471"/>
        <v>900.26925145800442</v>
      </c>
      <c r="AT77" s="16">
        <f t="shared" si="471"/>
        <v>901.9909565871028</v>
      </c>
      <c r="AU77" s="16">
        <f t="shared" si="471"/>
        <v>1009.2634490248903</v>
      </c>
      <c r="AV77" s="16">
        <f t="shared" si="471"/>
        <v>892.99669929492552</v>
      </c>
      <c r="AW77" s="16">
        <f t="shared" si="471"/>
        <v>968.33159883360167</v>
      </c>
      <c r="AX77" s="97">
        <f t="shared" si="471"/>
        <v>1095.6244304188194</v>
      </c>
      <c r="AY77" s="16">
        <f t="shared" si="471"/>
        <v>585.42403028653212</v>
      </c>
      <c r="AZ77" s="16">
        <f t="shared" si="471"/>
        <v>558.55230572729249</v>
      </c>
      <c r="BA77" s="16">
        <f t="shared" si="471"/>
        <v>1715.0875522201486</v>
      </c>
      <c r="BB77" s="16">
        <f t="shared" si="471"/>
        <v>1565.0660401865773</v>
      </c>
      <c r="BC77" s="16">
        <f t="shared" si="471"/>
        <v>1408.2311270469579</v>
      </c>
      <c r="BD77" s="16">
        <f t="shared" si="471"/>
        <v>1662.2799515152005</v>
      </c>
      <c r="BE77" s="16">
        <f t="shared" si="471"/>
        <v>1330.6645487485557</v>
      </c>
      <c r="BF77" s="16">
        <f t="shared" si="471"/>
        <v>1261.3379604505894</v>
      </c>
      <c r="BG77" s="16">
        <f t="shared" si="471"/>
        <v>1441.8460493480111</v>
      </c>
      <c r="BH77" s="16">
        <f t="shared" si="471"/>
        <v>1366.6586530018114</v>
      </c>
      <c r="BI77" s="16">
        <f t="shared" si="471"/>
        <v>1485.3283589324187</v>
      </c>
      <c r="BJ77" s="97">
        <f t="shared" si="471"/>
        <v>1672.7117291393183</v>
      </c>
      <c r="BK77" s="16">
        <f t="shared" si="471"/>
        <v>884.44183510721041</v>
      </c>
      <c r="BL77" s="16">
        <f t="shared" si="471"/>
        <v>890.01887398823271</v>
      </c>
      <c r="BM77" s="16">
        <f t="shared" si="471"/>
        <v>2446.2599436454184</v>
      </c>
      <c r="BN77" s="16">
        <f t="shared" si="471"/>
        <v>2220.7367270535237</v>
      </c>
      <c r="BO77" s="16">
        <f t="shared" si="471"/>
        <v>1929.6461964108946</v>
      </c>
      <c r="BP77" s="16">
        <f t="shared" si="471"/>
        <v>2193.9407471177415</v>
      </c>
      <c r="BQ77" s="16">
        <f t="shared" si="471"/>
        <v>1764.4837700500605</v>
      </c>
      <c r="BR77" s="16">
        <f t="shared" si="471"/>
        <v>1657.394881645884</v>
      </c>
      <c r="BS77" s="16">
        <f t="shared" si="471"/>
        <v>1874.0453507179259</v>
      </c>
      <c r="BT77" s="16">
        <f t="shared" si="471"/>
        <v>1748.4308568062079</v>
      </c>
      <c r="BU77" s="16">
        <f t="shared" si="471"/>
        <v>1869.9508973759919</v>
      </c>
      <c r="BV77" s="97">
        <f t="shared" si="471"/>
        <v>2080.4185652017077</v>
      </c>
      <c r="BW77" s="16">
        <f t="shared" si="471"/>
        <v>1105.3125916427218</v>
      </c>
      <c r="BX77" s="16">
        <f t="shared" si="471"/>
        <v>1110.0281505078867</v>
      </c>
      <c r="BY77" s="16">
        <f t="shared" si="471"/>
        <v>2997.5246487135519</v>
      </c>
      <c r="BZ77" s="16">
        <f t="shared" si="471"/>
        <v>2748.0232530087092</v>
      </c>
      <c r="CA77" s="16">
        <f t="shared" si="471"/>
        <v>2378.1726304049216</v>
      </c>
      <c r="CB77" s="16">
        <f t="shared" si="471"/>
        <v>2692.7389589711274</v>
      </c>
      <c r="CC77" s="16">
        <f t="shared" si="471"/>
        <v>2165.5344381820964</v>
      </c>
      <c r="CD77" s="16">
        <f t="shared" si="471"/>
        <v>2080.7114204016575</v>
      </c>
      <c r="CE77" s="16">
        <f t="shared" si="471"/>
        <v>2351.9306078310569</v>
      </c>
      <c r="CF77" s="16">
        <f t="shared" si="471"/>
        <v>2200.5901904245334</v>
      </c>
      <c r="CG77" s="16">
        <f t="shared" si="471"/>
        <v>2378.6566939644731</v>
      </c>
      <c r="CH77" s="97">
        <f t="shared" si="471"/>
        <v>2644.3140820972108</v>
      </c>
      <c r="CI77" s="16">
        <f t="shared" si="471"/>
        <v>1360.8074785792403</v>
      </c>
      <c r="CJ77" s="16">
        <f t="shared" si="471"/>
        <v>1364.4315732410503</v>
      </c>
      <c r="CK77" s="16">
        <f t="shared" si="471"/>
        <v>3696.0743949637713</v>
      </c>
      <c r="CL77" s="16">
        <f t="shared" ref="CL77:CT77" si="472">SUM(CL71:CL76)</f>
        <v>3379.7553702770879</v>
      </c>
      <c r="CM77" s="16">
        <f t="shared" si="472"/>
        <v>2924.3254369721153</v>
      </c>
      <c r="CN77" s="16">
        <f t="shared" si="472"/>
        <v>3313.1491751751128</v>
      </c>
      <c r="CO77" s="16">
        <f t="shared" si="472"/>
        <v>2667.781745475148</v>
      </c>
      <c r="CP77" s="16">
        <f t="shared" si="472"/>
        <v>2560.5527846990694</v>
      </c>
      <c r="CQ77" s="16">
        <f t="shared" si="472"/>
        <v>2892.5224573195364</v>
      </c>
      <c r="CR77" s="16">
        <f t="shared" si="472"/>
        <v>2760.1090392128949</v>
      </c>
      <c r="CS77" s="16">
        <f t="shared" si="472"/>
        <v>2981.8969374652743</v>
      </c>
      <c r="CT77" s="97">
        <f t="shared" si="472"/>
        <v>3313.250869630941</v>
      </c>
    </row>
    <row r="79" spans="1:98" s="116" customFormat="1" x14ac:dyDescent="0.25">
      <c r="B79" s="63"/>
      <c r="C79" s="63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5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5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5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5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5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5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5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5"/>
    </row>
    <row r="80" spans="1:98" s="104" customFormat="1" x14ac:dyDescent="0.25">
      <c r="B80" s="104" t="s">
        <v>13</v>
      </c>
      <c r="C80" s="104">
        <f t="shared" ref="C80:BN80" si="473">C32</f>
        <v>42005</v>
      </c>
      <c r="D80" s="104">
        <f t="shared" si="473"/>
        <v>42036</v>
      </c>
      <c r="E80" s="104">
        <f t="shared" si="473"/>
        <v>42064</v>
      </c>
      <c r="F80" s="104">
        <f t="shared" si="473"/>
        <v>42095</v>
      </c>
      <c r="G80" s="104">
        <f t="shared" si="473"/>
        <v>42125</v>
      </c>
      <c r="H80" s="104">
        <f t="shared" si="473"/>
        <v>42156</v>
      </c>
      <c r="I80" s="104">
        <f t="shared" si="473"/>
        <v>42186</v>
      </c>
      <c r="J80" s="104">
        <f t="shared" si="473"/>
        <v>42217</v>
      </c>
      <c r="K80" s="104">
        <f t="shared" si="473"/>
        <v>42248</v>
      </c>
      <c r="L80" s="104">
        <f t="shared" si="473"/>
        <v>42278</v>
      </c>
      <c r="M80" s="104">
        <f t="shared" si="473"/>
        <v>42309</v>
      </c>
      <c r="N80" s="105">
        <f t="shared" si="473"/>
        <v>42339</v>
      </c>
      <c r="O80" s="144">
        <f t="shared" si="473"/>
        <v>42370</v>
      </c>
      <c r="P80" s="144">
        <f t="shared" si="473"/>
        <v>42401</v>
      </c>
      <c r="Q80" s="144">
        <f t="shared" si="473"/>
        <v>42430</v>
      </c>
      <c r="R80" s="144">
        <f t="shared" si="473"/>
        <v>42461</v>
      </c>
      <c r="S80" s="144">
        <f t="shared" si="473"/>
        <v>42491</v>
      </c>
      <c r="T80" s="144">
        <f t="shared" si="473"/>
        <v>42522</v>
      </c>
      <c r="U80" s="144">
        <f t="shared" si="473"/>
        <v>42552</v>
      </c>
      <c r="V80" s="144">
        <f t="shared" si="473"/>
        <v>42583</v>
      </c>
      <c r="W80" s="104">
        <f t="shared" si="473"/>
        <v>42614</v>
      </c>
      <c r="X80" s="104">
        <f t="shared" si="473"/>
        <v>42644</v>
      </c>
      <c r="Y80" s="104">
        <f t="shared" si="473"/>
        <v>42675</v>
      </c>
      <c r="Z80" s="105">
        <f t="shared" si="473"/>
        <v>42705</v>
      </c>
      <c r="AA80" s="104">
        <f t="shared" si="473"/>
        <v>42752</v>
      </c>
      <c r="AB80" s="104">
        <f t="shared" si="473"/>
        <v>42783</v>
      </c>
      <c r="AC80" s="104">
        <f t="shared" si="473"/>
        <v>42811</v>
      </c>
      <c r="AD80" s="104">
        <f t="shared" si="473"/>
        <v>42842</v>
      </c>
      <c r="AE80" s="104">
        <f t="shared" si="473"/>
        <v>42872</v>
      </c>
      <c r="AF80" s="104">
        <f t="shared" si="473"/>
        <v>42903</v>
      </c>
      <c r="AG80" s="104">
        <f t="shared" si="473"/>
        <v>42933</v>
      </c>
      <c r="AH80" s="104">
        <f t="shared" si="473"/>
        <v>42964</v>
      </c>
      <c r="AI80" s="104">
        <f t="shared" si="473"/>
        <v>42995</v>
      </c>
      <c r="AJ80" s="104">
        <f t="shared" si="473"/>
        <v>43025</v>
      </c>
      <c r="AK80" s="104">
        <f t="shared" si="473"/>
        <v>43056</v>
      </c>
      <c r="AL80" s="105">
        <f t="shared" si="473"/>
        <v>43086</v>
      </c>
      <c r="AM80" s="104">
        <f t="shared" si="473"/>
        <v>43118</v>
      </c>
      <c r="AN80" s="104">
        <f t="shared" si="473"/>
        <v>43149</v>
      </c>
      <c r="AO80" s="104">
        <f t="shared" si="473"/>
        <v>43177</v>
      </c>
      <c r="AP80" s="104">
        <f t="shared" si="473"/>
        <v>43208</v>
      </c>
      <c r="AQ80" s="104">
        <f t="shared" si="473"/>
        <v>43238</v>
      </c>
      <c r="AR80" s="104">
        <f t="shared" si="473"/>
        <v>43269</v>
      </c>
      <c r="AS80" s="104">
        <f t="shared" si="473"/>
        <v>43299</v>
      </c>
      <c r="AT80" s="104">
        <f t="shared" si="473"/>
        <v>43330</v>
      </c>
      <c r="AU80" s="104">
        <f t="shared" si="473"/>
        <v>43361</v>
      </c>
      <c r="AV80" s="104">
        <f t="shared" si="473"/>
        <v>43391</v>
      </c>
      <c r="AW80" s="104">
        <f t="shared" si="473"/>
        <v>43422</v>
      </c>
      <c r="AX80" s="105">
        <f t="shared" si="473"/>
        <v>43452</v>
      </c>
      <c r="AY80" s="104">
        <f t="shared" si="473"/>
        <v>43483</v>
      </c>
      <c r="AZ80" s="104">
        <f t="shared" si="473"/>
        <v>43514</v>
      </c>
      <c r="BA80" s="104">
        <f t="shared" si="473"/>
        <v>43542</v>
      </c>
      <c r="BB80" s="104">
        <f t="shared" si="473"/>
        <v>43573</v>
      </c>
      <c r="BC80" s="104">
        <f t="shared" si="473"/>
        <v>43603</v>
      </c>
      <c r="BD80" s="104">
        <f t="shared" si="473"/>
        <v>43634</v>
      </c>
      <c r="BE80" s="104">
        <f t="shared" si="473"/>
        <v>43664</v>
      </c>
      <c r="BF80" s="104">
        <f t="shared" si="473"/>
        <v>43695</v>
      </c>
      <c r="BG80" s="104">
        <f t="shared" si="473"/>
        <v>43726</v>
      </c>
      <c r="BH80" s="104">
        <f t="shared" si="473"/>
        <v>43756</v>
      </c>
      <c r="BI80" s="104">
        <f t="shared" si="473"/>
        <v>43787</v>
      </c>
      <c r="BJ80" s="105">
        <f t="shared" si="473"/>
        <v>43817</v>
      </c>
      <c r="BK80" s="104">
        <f t="shared" si="473"/>
        <v>43848</v>
      </c>
      <c r="BL80" s="104">
        <f t="shared" si="473"/>
        <v>43879</v>
      </c>
      <c r="BM80" s="104">
        <f t="shared" si="473"/>
        <v>43908</v>
      </c>
      <c r="BN80" s="104">
        <f t="shared" si="473"/>
        <v>43939</v>
      </c>
      <c r="BO80" s="104">
        <f t="shared" ref="BO80:CT80" si="474">BO32</f>
        <v>43969</v>
      </c>
      <c r="BP80" s="104">
        <f t="shared" si="474"/>
        <v>44000</v>
      </c>
      <c r="BQ80" s="104">
        <f t="shared" si="474"/>
        <v>44030</v>
      </c>
      <c r="BR80" s="104">
        <f t="shared" si="474"/>
        <v>44061</v>
      </c>
      <c r="BS80" s="104">
        <f t="shared" si="474"/>
        <v>44092</v>
      </c>
      <c r="BT80" s="104">
        <f t="shared" si="474"/>
        <v>44122</v>
      </c>
      <c r="BU80" s="104">
        <f t="shared" si="474"/>
        <v>44153</v>
      </c>
      <c r="BV80" s="105">
        <f t="shared" si="474"/>
        <v>44183</v>
      </c>
      <c r="BW80" s="104">
        <f t="shared" si="474"/>
        <v>44214</v>
      </c>
      <c r="BX80" s="104">
        <f t="shared" si="474"/>
        <v>44245</v>
      </c>
      <c r="BY80" s="104">
        <f t="shared" si="474"/>
        <v>44273</v>
      </c>
      <c r="BZ80" s="104">
        <f t="shared" si="474"/>
        <v>44304</v>
      </c>
      <c r="CA80" s="104">
        <f t="shared" si="474"/>
        <v>44334</v>
      </c>
      <c r="CB80" s="104">
        <f t="shared" si="474"/>
        <v>44365</v>
      </c>
      <c r="CC80" s="104">
        <f t="shared" si="474"/>
        <v>44395</v>
      </c>
      <c r="CD80" s="104">
        <f t="shared" si="474"/>
        <v>44426</v>
      </c>
      <c r="CE80" s="104">
        <f t="shared" si="474"/>
        <v>44457</v>
      </c>
      <c r="CF80" s="104">
        <f t="shared" si="474"/>
        <v>44487</v>
      </c>
      <c r="CG80" s="104">
        <f t="shared" si="474"/>
        <v>44518</v>
      </c>
      <c r="CH80" s="105">
        <f t="shared" si="474"/>
        <v>44548</v>
      </c>
      <c r="CI80" s="104">
        <f t="shared" si="474"/>
        <v>44579</v>
      </c>
      <c r="CJ80" s="104">
        <f t="shared" si="474"/>
        <v>44610</v>
      </c>
      <c r="CK80" s="104">
        <f t="shared" si="474"/>
        <v>44638</v>
      </c>
      <c r="CL80" s="104">
        <f t="shared" si="474"/>
        <v>44669</v>
      </c>
      <c r="CM80" s="104">
        <f t="shared" si="474"/>
        <v>44699</v>
      </c>
      <c r="CN80" s="104">
        <f t="shared" si="474"/>
        <v>44730</v>
      </c>
      <c r="CO80" s="104">
        <f t="shared" si="474"/>
        <v>44760</v>
      </c>
      <c r="CP80" s="104">
        <f t="shared" si="474"/>
        <v>44791</v>
      </c>
      <c r="CQ80" s="104">
        <f t="shared" si="474"/>
        <v>44822</v>
      </c>
      <c r="CR80" s="104">
        <f t="shared" si="474"/>
        <v>44852</v>
      </c>
      <c r="CS80" s="104">
        <f t="shared" si="474"/>
        <v>44883</v>
      </c>
      <c r="CT80" s="105">
        <f t="shared" si="474"/>
        <v>44913</v>
      </c>
    </row>
    <row r="81" spans="1:98" x14ac:dyDescent="0.25">
      <c r="A81" s="4" t="s">
        <v>173</v>
      </c>
      <c r="B81" t="s">
        <v>4</v>
      </c>
      <c r="C81" s="13">
        <f>IFERROR(C70/C48,"")</f>
        <v>2</v>
      </c>
      <c r="D81" s="13">
        <f t="shared" ref="D81:N81" si="475">IFERROR(D70/D48,"")</f>
        <v>1.6</v>
      </c>
      <c r="E81" s="13">
        <f t="shared" si="475"/>
        <v>3.7272727272727271</v>
      </c>
      <c r="F81" s="13">
        <f t="shared" si="475"/>
        <v>1.7272727272727273</v>
      </c>
      <c r="G81" s="13">
        <f t="shared" si="475"/>
        <v>1.1875</v>
      </c>
      <c r="H81" s="13">
        <f t="shared" si="475"/>
        <v>2</v>
      </c>
      <c r="I81" s="13">
        <f t="shared" si="475"/>
        <v>3.2857142857142856</v>
      </c>
      <c r="J81" s="13">
        <f t="shared" si="475"/>
        <v>1.7692307692307692</v>
      </c>
      <c r="K81" s="13">
        <f t="shared" si="475"/>
        <v>3.0588235294117645</v>
      </c>
      <c r="L81" s="13">
        <f t="shared" si="475"/>
        <v>1.7894736842105263</v>
      </c>
      <c r="M81" s="13">
        <f t="shared" si="475"/>
        <v>4.5</v>
      </c>
      <c r="N81" s="100">
        <f t="shared" si="475"/>
        <v>6.666666666666667</v>
      </c>
      <c r="O81" s="1100">
        <v>1.4166666666666701</v>
      </c>
      <c r="P81" s="1101">
        <v>1.5</v>
      </c>
      <c r="Q81" s="1102">
        <v>2.4444444444444402</v>
      </c>
      <c r="R81" s="1103">
        <v>1.92307692307692</v>
      </c>
      <c r="S81" s="1104">
        <v>1.84615384615385</v>
      </c>
      <c r="T81" s="1105">
        <v>2.2666666666666702</v>
      </c>
      <c r="U81" s="1106">
        <v>2.2666666666666702</v>
      </c>
      <c r="V81" s="1107">
        <v>2.5</v>
      </c>
      <c r="W81" s="1108">
        <v>3.1153846153846199</v>
      </c>
      <c r="X81" s="1109">
        <v>2.2727272727272698</v>
      </c>
      <c r="Y81" s="1110">
        <v>1.8181818181818199</v>
      </c>
      <c r="Z81" s="1111">
        <v>3.8846153846153801</v>
      </c>
      <c r="AA81" s="1112">
        <v>1.9807692307692308</v>
      </c>
      <c r="AB81" s="1113">
        <v>2.6428571428571401</v>
      </c>
      <c r="AC81" s="1114">
        <v>3.10606060606061</v>
      </c>
      <c r="AD81" s="1115">
        <v>2.9166666666666701</v>
      </c>
      <c r="AE81" s="1116">
        <v>3.67741935483871</v>
      </c>
      <c r="AF81" s="1117">
        <v>2.7741935483871001</v>
      </c>
      <c r="AG81" s="1118">
        <v>3.7272727272727302</v>
      </c>
      <c r="AH81" s="309">
        <v>2.1</v>
      </c>
      <c r="AI81" s="309">
        <v>2.2999999999999998</v>
      </c>
      <c r="AJ81" s="309">
        <f>AI81*0.9</f>
        <v>2.0699999999999998</v>
      </c>
      <c r="AK81" s="309">
        <v>2.2000000000000002</v>
      </c>
      <c r="AL81" s="310">
        <v>2.2999999999999998</v>
      </c>
      <c r="AM81" s="311">
        <f>AA81*1.04</f>
        <v>2.06</v>
      </c>
      <c r="AN81" s="312">
        <f t="shared" ref="AN81:AN87" si="476">AB81*1.03</f>
        <v>2.7221428571428543</v>
      </c>
      <c r="AO81" s="312">
        <f t="shared" ref="AO81:AO87" si="477">AC81*1.03</f>
        <v>3.1992424242424282</v>
      </c>
      <c r="AP81" s="312">
        <f t="shared" ref="AP81:AP87" si="478">AD81*1.03</f>
        <v>3.0041666666666704</v>
      </c>
      <c r="AQ81" s="312">
        <f t="shared" ref="AQ81:AQ87" si="479">AE81*1.03</f>
        <v>3.7877419354838713</v>
      </c>
      <c r="AR81" s="312">
        <f t="shared" ref="AR81:AR87" si="480">AF81*1.03</f>
        <v>2.8574193548387132</v>
      </c>
      <c r="AS81" s="312">
        <f>AG81*1.05</f>
        <v>3.9136363636363667</v>
      </c>
      <c r="AT81" s="312">
        <f>AH81*1.05</f>
        <v>2.2050000000000001</v>
      </c>
      <c r="AU81" s="312">
        <f>AI81*1.05</f>
        <v>2.415</v>
      </c>
      <c r="AV81" s="312">
        <f>AJ81*1.07</f>
        <v>2.2149000000000001</v>
      </c>
      <c r="AW81" s="312">
        <f>AK81*1.07</f>
        <v>2.3540000000000005</v>
      </c>
      <c r="AX81" s="313">
        <f>AL81*1.07</f>
        <v>2.4609999999999999</v>
      </c>
      <c r="AY81" s="311">
        <f>AM81*1.05</f>
        <v>2.1630000000000003</v>
      </c>
      <c r="AZ81" s="312">
        <f t="shared" ref="AZ81:AZ87" si="481">AN81*1.05</f>
        <v>2.8582499999999973</v>
      </c>
      <c r="BA81" s="312">
        <f t="shared" ref="BA81:BA87" si="482">AO81*1.05</f>
        <v>3.3592045454545496</v>
      </c>
      <c r="BB81" s="312">
        <f t="shared" ref="BB81:BB87" si="483">AP81*1.05</f>
        <v>3.1543750000000039</v>
      </c>
      <c r="BC81" s="312">
        <f t="shared" ref="BC81:BC87" si="484">AQ81*1.05</f>
        <v>3.9771290322580648</v>
      </c>
      <c r="BD81" s="312">
        <f t="shared" ref="BD81:BD87" si="485">AR81*1.05</f>
        <v>3.000290322580649</v>
      </c>
      <c r="BE81" s="312">
        <f t="shared" ref="BE81:BE87" si="486">AS81*1.05</f>
        <v>4.1093181818181854</v>
      </c>
      <c r="BF81" s="312">
        <f t="shared" ref="BF81:BF87" si="487">AT81*1.05</f>
        <v>2.3152500000000003</v>
      </c>
      <c r="BG81" s="312">
        <f t="shared" ref="BG81:BG87" si="488">AU81*1.05</f>
        <v>2.5357500000000002</v>
      </c>
      <c r="BH81" s="312">
        <f t="shared" ref="BH81:BH87" si="489">AV81*1.05</f>
        <v>2.3256450000000002</v>
      </c>
      <c r="BI81" s="312">
        <f t="shared" ref="BI81:BI87" si="490">AW81*1.05</f>
        <v>2.4717000000000007</v>
      </c>
      <c r="BJ81" s="313">
        <f t="shared" ref="BJ81:BJ87" si="491">AX81*1.05</f>
        <v>2.58405</v>
      </c>
      <c r="BK81" s="311">
        <f>AY81*1.02</f>
        <v>2.2062600000000003</v>
      </c>
      <c r="BL81" s="312">
        <f t="shared" ref="BL81:BV87" si="492">AZ81*1.02</f>
        <v>2.9154149999999972</v>
      </c>
      <c r="BM81" s="312">
        <f t="shared" si="492"/>
        <v>3.4263886363636407</v>
      </c>
      <c r="BN81" s="312">
        <f t="shared" si="492"/>
        <v>3.2174625000000039</v>
      </c>
      <c r="BO81" s="312">
        <f t="shared" si="492"/>
        <v>4.0566716129032265</v>
      </c>
      <c r="BP81" s="312">
        <f t="shared" si="492"/>
        <v>3.0602961290322619</v>
      </c>
      <c r="BQ81" s="312">
        <f t="shared" si="492"/>
        <v>4.1915045454545492</v>
      </c>
      <c r="BR81" s="312">
        <f t="shared" si="492"/>
        <v>2.3615550000000005</v>
      </c>
      <c r="BS81" s="312">
        <f t="shared" si="492"/>
        <v>2.586465</v>
      </c>
      <c r="BT81" s="312">
        <f t="shared" si="492"/>
        <v>2.3721579000000004</v>
      </c>
      <c r="BU81" s="312">
        <f t="shared" si="492"/>
        <v>2.5211340000000009</v>
      </c>
      <c r="BV81" s="313">
        <f t="shared" si="492"/>
        <v>2.6357309999999998</v>
      </c>
      <c r="BW81" s="311">
        <f>BK81*1.03</f>
        <v>2.2724478000000006</v>
      </c>
      <c r="BX81" s="312">
        <f t="shared" ref="BX81:CH87" si="493">BL81*1.03</f>
        <v>3.0028774499999971</v>
      </c>
      <c r="BY81" s="312">
        <f t="shared" si="493"/>
        <v>3.5291802954545499</v>
      </c>
      <c r="BZ81" s="312">
        <f t="shared" si="493"/>
        <v>3.3139863750000043</v>
      </c>
      <c r="CA81" s="312">
        <f t="shared" si="493"/>
        <v>4.1783717612903235</v>
      </c>
      <c r="CB81" s="312">
        <f t="shared" si="493"/>
        <v>3.1521050129032298</v>
      </c>
      <c r="CC81" s="312">
        <f t="shared" si="493"/>
        <v>4.3172496818181854</v>
      </c>
      <c r="CD81" s="312">
        <f t="shared" si="493"/>
        <v>2.4324016500000005</v>
      </c>
      <c r="CE81" s="312">
        <f t="shared" si="493"/>
        <v>2.6640589500000003</v>
      </c>
      <c r="CF81" s="312">
        <f t="shared" si="493"/>
        <v>2.4433226370000005</v>
      </c>
      <c r="CG81" s="312">
        <f t="shared" si="493"/>
        <v>2.5967680200000012</v>
      </c>
      <c r="CH81" s="313">
        <f t="shared" si="493"/>
        <v>2.7148029299999998</v>
      </c>
      <c r="CI81" s="311">
        <f>BW81*1.03</f>
        <v>2.3406212340000008</v>
      </c>
      <c r="CJ81" s="312">
        <f t="shared" ref="CJ81:CO87" si="494">BX81*1.03</f>
        <v>3.0929637734999971</v>
      </c>
      <c r="CK81" s="312">
        <f t="shared" si="494"/>
        <v>3.6350557043181864</v>
      </c>
      <c r="CL81" s="312">
        <f t="shared" si="494"/>
        <v>3.4134059662500045</v>
      </c>
      <c r="CM81" s="312">
        <f t="shared" si="494"/>
        <v>4.3037229141290334</v>
      </c>
      <c r="CN81" s="312">
        <f t="shared" si="494"/>
        <v>3.2466681632903267</v>
      </c>
      <c r="CO81" s="312">
        <f t="shared" si="494"/>
        <v>4.4467671722727307</v>
      </c>
      <c r="CP81" s="312">
        <f>CD81*1.03</f>
        <v>2.5053736995000007</v>
      </c>
      <c r="CQ81" s="312">
        <f t="shared" ref="CQ81:CQ87" si="495">CE81*1.03</f>
        <v>2.7439807185000005</v>
      </c>
      <c r="CR81" s="312">
        <f t="shared" ref="CR81:CR87" si="496">CF81*1.03</f>
        <v>2.5166223161100008</v>
      </c>
      <c r="CS81" s="312">
        <f t="shared" ref="CS81:CS87" si="497">CG81*1.03</f>
        <v>2.6746710606000015</v>
      </c>
      <c r="CT81" s="313">
        <f t="shared" ref="CT81:CT87" si="498">CH81*1.03</f>
        <v>2.7962470178999999</v>
      </c>
    </row>
    <row r="82" spans="1:98" x14ac:dyDescent="0.25">
      <c r="A82" s="4" t="s">
        <v>174</v>
      </c>
      <c r="B82" t="s">
        <v>5</v>
      </c>
      <c r="C82" s="13">
        <f t="shared" ref="C82:AA88" si="499">IFERROR(C71/C49,"")</f>
        <v>1.3116883116883118</v>
      </c>
      <c r="D82" s="13">
        <f t="shared" si="499"/>
        <v>1.1730769230769231</v>
      </c>
      <c r="E82" s="13">
        <f t="shared" si="499"/>
        <v>1.2911392405063291</v>
      </c>
      <c r="F82" s="13">
        <f t="shared" si="499"/>
        <v>1.4666666666666666</v>
      </c>
      <c r="G82" s="13">
        <f t="shared" si="499"/>
        <v>1.2383720930232558</v>
      </c>
      <c r="H82" s="13">
        <f t="shared" si="499"/>
        <v>1.3571428571428572</v>
      </c>
      <c r="I82" s="13">
        <f t="shared" si="499"/>
        <v>1.4557823129251701</v>
      </c>
      <c r="J82" s="13">
        <f t="shared" si="499"/>
        <v>1.2626262626262625</v>
      </c>
      <c r="K82" s="13">
        <f t="shared" si="499"/>
        <v>1.5</v>
      </c>
      <c r="L82" s="13">
        <f t="shared" si="499"/>
        <v>1.3206106870229009</v>
      </c>
      <c r="M82" s="13">
        <f t="shared" si="499"/>
        <v>1.68359375</v>
      </c>
      <c r="N82" s="100">
        <f t="shared" si="499"/>
        <v>1.5341614906832297</v>
      </c>
      <c r="O82" s="1119">
        <v>1.3695652173913</v>
      </c>
      <c r="P82" s="1120">
        <v>1.175</v>
      </c>
      <c r="Q82" s="1121">
        <v>1.64171122994652</v>
      </c>
      <c r="R82" s="1122">
        <v>1.3428571428571401</v>
      </c>
      <c r="S82" s="1123">
        <v>1.35111111111111</v>
      </c>
      <c r="T82" s="1124">
        <v>1.64130434782609</v>
      </c>
      <c r="U82" s="1125">
        <v>1.36785714285714</v>
      </c>
      <c r="V82" s="1126">
        <v>1.31736526946108</v>
      </c>
      <c r="W82" s="1127">
        <v>1.6194379391100699</v>
      </c>
      <c r="X82" s="1128">
        <v>1.4420289855072499</v>
      </c>
      <c r="Y82" s="1129">
        <v>1.90357142857143</v>
      </c>
      <c r="Z82" s="1130">
        <v>1.85</v>
      </c>
      <c r="AA82" s="1131">
        <v>1.7256637168141593</v>
      </c>
      <c r="AB82" s="1132">
        <v>1.32019704433498</v>
      </c>
      <c r="AC82" s="1133">
        <v>1.62053571428571</v>
      </c>
      <c r="AD82" s="1134">
        <v>1.4826498422712899</v>
      </c>
      <c r="AE82" s="1135">
        <v>1.66545454545455</v>
      </c>
      <c r="AF82" s="1136">
        <v>1.49150141643059</v>
      </c>
      <c r="AG82" s="1137">
        <v>1.5777777777777799</v>
      </c>
      <c r="AH82" s="314">
        <v>1.4</v>
      </c>
      <c r="AI82" s="314">
        <v>1.5</v>
      </c>
      <c r="AJ82" s="309">
        <f t="shared" ref="AJ82:AJ87" si="500">AI82*0.9</f>
        <v>1.35</v>
      </c>
      <c r="AK82" s="314">
        <v>1.4</v>
      </c>
      <c r="AL82" s="310">
        <v>1.5</v>
      </c>
      <c r="AM82" s="315">
        <f t="shared" ref="AM82:AM87" si="501">AA82*1.04</f>
        <v>1.7946902654867258</v>
      </c>
      <c r="AN82" s="314">
        <f t="shared" si="476"/>
        <v>1.3598029556650295</v>
      </c>
      <c r="AO82" s="314">
        <f t="shared" si="477"/>
        <v>1.6691517857142812</v>
      </c>
      <c r="AP82" s="314">
        <f t="shared" si="478"/>
        <v>1.5271293375394286</v>
      </c>
      <c r="AQ82" s="314">
        <f t="shared" si="479"/>
        <v>1.7154181818181864</v>
      </c>
      <c r="AR82" s="314">
        <f t="shared" si="480"/>
        <v>1.5362464589235076</v>
      </c>
      <c r="AS82" s="314">
        <f t="shared" ref="AS82:AS87" si="502">AG82*1.05</f>
        <v>1.656666666666669</v>
      </c>
      <c r="AT82" s="314">
        <f t="shared" ref="AT82:AT87" si="503">AH82*1.05</f>
        <v>1.47</v>
      </c>
      <c r="AU82" s="314">
        <f t="shared" ref="AU82:AU87" si="504">AI82*1.05</f>
        <v>1.5750000000000002</v>
      </c>
      <c r="AV82" s="314">
        <f t="shared" ref="AV82:AV87" si="505">AJ82*1.07</f>
        <v>1.4445000000000001</v>
      </c>
      <c r="AW82" s="314">
        <f t="shared" ref="AW82:AW87" si="506">AK82*1.07</f>
        <v>1.498</v>
      </c>
      <c r="AX82" s="310">
        <f t="shared" ref="AX82:AX87" si="507">AL82*1.07</f>
        <v>1.605</v>
      </c>
      <c r="AY82" s="315">
        <f t="shared" ref="AY82:AY87" si="508">AM82*1.05</f>
        <v>1.8844247787610622</v>
      </c>
      <c r="AZ82" s="314">
        <f t="shared" si="481"/>
        <v>1.4277931034482811</v>
      </c>
      <c r="BA82" s="314">
        <f t="shared" si="482"/>
        <v>1.7526093749999954</v>
      </c>
      <c r="BB82" s="314">
        <f t="shared" si="483"/>
        <v>1.6034858044164</v>
      </c>
      <c r="BC82" s="314">
        <f t="shared" si="484"/>
        <v>1.8011890909090957</v>
      </c>
      <c r="BD82" s="314">
        <f t="shared" si="485"/>
        <v>1.6130587818696831</v>
      </c>
      <c r="BE82" s="314">
        <f t="shared" si="486"/>
        <v>1.7395000000000025</v>
      </c>
      <c r="BF82" s="314">
        <f t="shared" si="487"/>
        <v>1.5435000000000001</v>
      </c>
      <c r="BG82" s="314">
        <f t="shared" si="488"/>
        <v>1.6537500000000003</v>
      </c>
      <c r="BH82" s="314">
        <f t="shared" si="489"/>
        <v>1.5167250000000001</v>
      </c>
      <c r="BI82" s="314">
        <f t="shared" si="490"/>
        <v>1.5729</v>
      </c>
      <c r="BJ82" s="310">
        <f t="shared" si="491"/>
        <v>1.6852500000000001</v>
      </c>
      <c r="BK82" s="315">
        <f t="shared" ref="BK82:BK87" si="509">AY82*1.02</f>
        <v>1.9221132743362834</v>
      </c>
      <c r="BL82" s="314">
        <f t="shared" si="492"/>
        <v>1.4563489655172468</v>
      </c>
      <c r="BM82" s="314">
        <f t="shared" si="492"/>
        <v>1.7876615624999952</v>
      </c>
      <c r="BN82" s="314">
        <f t="shared" si="492"/>
        <v>1.6355555205047281</v>
      </c>
      <c r="BO82" s="314">
        <f t="shared" si="492"/>
        <v>1.8372128727272776</v>
      </c>
      <c r="BP82" s="314">
        <f t="shared" si="492"/>
        <v>1.6453199575070767</v>
      </c>
      <c r="BQ82" s="314">
        <f t="shared" si="492"/>
        <v>1.7742900000000026</v>
      </c>
      <c r="BR82" s="314">
        <f t="shared" si="492"/>
        <v>1.57437</v>
      </c>
      <c r="BS82" s="314">
        <f t="shared" si="492"/>
        <v>1.6868250000000002</v>
      </c>
      <c r="BT82" s="314">
        <f t="shared" si="492"/>
        <v>1.5470595</v>
      </c>
      <c r="BU82" s="314">
        <f t="shared" si="492"/>
        <v>1.604358</v>
      </c>
      <c r="BV82" s="310">
        <f t="shared" si="492"/>
        <v>1.7189550000000002</v>
      </c>
      <c r="BW82" s="315">
        <f t="shared" ref="BW82:BW87" si="510">BK82*1.03</f>
        <v>1.9797766725663719</v>
      </c>
      <c r="BX82" s="314">
        <f t="shared" si="493"/>
        <v>1.5000394344827643</v>
      </c>
      <c r="BY82" s="314">
        <f t="shared" si="493"/>
        <v>1.841291409374995</v>
      </c>
      <c r="BZ82" s="314">
        <f t="shared" si="493"/>
        <v>1.68462218611987</v>
      </c>
      <c r="CA82" s="314">
        <f t="shared" si="493"/>
        <v>1.8923292589090961</v>
      </c>
      <c r="CB82" s="314">
        <f t="shared" si="493"/>
        <v>1.6946795562322892</v>
      </c>
      <c r="CC82" s="314">
        <f t="shared" si="493"/>
        <v>1.8275187000000026</v>
      </c>
      <c r="CD82" s="314">
        <f t="shared" si="493"/>
        <v>1.6216011000000001</v>
      </c>
      <c r="CE82" s="314">
        <f t="shared" si="493"/>
        <v>1.7374297500000002</v>
      </c>
      <c r="CF82" s="314">
        <f t="shared" si="493"/>
        <v>1.5934712850000001</v>
      </c>
      <c r="CG82" s="314">
        <f t="shared" si="493"/>
        <v>1.6524887399999999</v>
      </c>
      <c r="CH82" s="310">
        <f t="shared" si="493"/>
        <v>1.7705236500000003</v>
      </c>
      <c r="CI82" s="315">
        <f t="shared" ref="CI82:CI87" si="511">BW82*1.03</f>
        <v>2.039169972743363</v>
      </c>
      <c r="CJ82" s="314">
        <f t="shared" si="494"/>
        <v>1.5450406175172473</v>
      </c>
      <c r="CK82" s="314">
        <f t="shared" si="494"/>
        <v>1.8965301516562449</v>
      </c>
      <c r="CL82" s="314">
        <f t="shared" si="494"/>
        <v>1.7351608517034662</v>
      </c>
      <c r="CM82" s="314">
        <f t="shared" si="494"/>
        <v>1.949099136676369</v>
      </c>
      <c r="CN82" s="314">
        <f t="shared" si="494"/>
        <v>1.7455199429192578</v>
      </c>
      <c r="CO82" s="314">
        <f t="shared" si="494"/>
        <v>1.8823442610000027</v>
      </c>
      <c r="CP82" s="314">
        <f t="shared" ref="CP82:CP87" si="512">CD82*1.03</f>
        <v>1.6702491330000002</v>
      </c>
      <c r="CQ82" s="314">
        <f t="shared" si="495"/>
        <v>1.7895526425000003</v>
      </c>
      <c r="CR82" s="314">
        <f t="shared" si="496"/>
        <v>1.6412754235500002</v>
      </c>
      <c r="CS82" s="314">
        <f t="shared" si="497"/>
        <v>1.7020634021999999</v>
      </c>
      <c r="CT82" s="310">
        <f t="shared" si="498"/>
        <v>1.8236393595000004</v>
      </c>
    </row>
    <row r="83" spans="1:98" x14ac:dyDescent="0.25">
      <c r="A83" s="4" t="s">
        <v>175</v>
      </c>
      <c r="B83" t="s">
        <v>6</v>
      </c>
      <c r="C83" s="13">
        <f t="shared" si="499"/>
        <v>1.4565217391304348</v>
      </c>
      <c r="D83" s="13">
        <f t="shared" si="499"/>
        <v>1.1875</v>
      </c>
      <c r="E83" s="13">
        <f t="shared" si="499"/>
        <v>1.6</v>
      </c>
      <c r="F83" s="13">
        <f t="shared" si="499"/>
        <v>1.2205882352941178</v>
      </c>
      <c r="G83" s="13">
        <f t="shared" si="499"/>
        <v>1.4329268292682926</v>
      </c>
      <c r="H83" s="13">
        <f t="shared" si="499"/>
        <v>1.2948717948717949</v>
      </c>
      <c r="I83" s="13">
        <f t="shared" si="499"/>
        <v>1.4831460674157304</v>
      </c>
      <c r="J83" s="13">
        <f t="shared" si="499"/>
        <v>1.2289156626506024</v>
      </c>
      <c r="K83" s="13">
        <f t="shared" si="499"/>
        <v>1.6936936936936937</v>
      </c>
      <c r="L83" s="13">
        <f t="shared" si="499"/>
        <v>1.3785714285714286</v>
      </c>
      <c r="M83" s="13">
        <f t="shared" si="499"/>
        <v>1.8082191780821917</v>
      </c>
      <c r="N83" s="100">
        <f t="shared" si="499"/>
        <v>1.8358974358974358</v>
      </c>
      <c r="O83" s="1138">
        <v>1.08955223880597</v>
      </c>
      <c r="P83" s="1139">
        <v>1.4523809523809501</v>
      </c>
      <c r="Q83" s="1140">
        <v>1.56</v>
      </c>
      <c r="R83" s="1141">
        <v>1.2195121951219501</v>
      </c>
      <c r="S83" s="1142">
        <v>1.5145631067961201</v>
      </c>
      <c r="T83" s="1143">
        <v>1.83536585365854</v>
      </c>
      <c r="U83" s="1144">
        <v>1.2372093023255799</v>
      </c>
      <c r="V83" s="1145">
        <v>1.53164556962025</v>
      </c>
      <c r="W83" s="1146">
        <v>1.7071129707113</v>
      </c>
      <c r="X83" s="1147">
        <v>1.33415841584158</v>
      </c>
      <c r="Y83" s="1148">
        <v>1.4758454106280201</v>
      </c>
      <c r="Z83" s="1149">
        <v>1.80258302583026</v>
      </c>
      <c r="AA83" s="1150">
        <v>1.1595092024539877</v>
      </c>
      <c r="AB83" s="1151">
        <v>1.63380281690141</v>
      </c>
      <c r="AC83" s="1152">
        <v>1.5698324022346399</v>
      </c>
      <c r="AD83" s="1153">
        <v>1.58080808080808</v>
      </c>
      <c r="AE83" s="1154">
        <v>1.45255474452555</v>
      </c>
      <c r="AF83" s="1155">
        <v>1.43055555555556</v>
      </c>
      <c r="AG83" s="1156">
        <v>1.2666666666666699</v>
      </c>
      <c r="AH83" s="314">
        <v>1.5</v>
      </c>
      <c r="AI83" s="314">
        <v>1.6</v>
      </c>
      <c r="AJ83" s="309">
        <f t="shared" si="500"/>
        <v>1.4400000000000002</v>
      </c>
      <c r="AK83" s="314">
        <v>1.5</v>
      </c>
      <c r="AL83" s="310">
        <v>1.6</v>
      </c>
      <c r="AM83" s="315">
        <f t="shared" si="501"/>
        <v>1.2058895705521473</v>
      </c>
      <c r="AN83" s="314">
        <f t="shared" si="476"/>
        <v>1.6828169014084524</v>
      </c>
      <c r="AO83" s="314">
        <f t="shared" si="477"/>
        <v>1.6169273743016792</v>
      </c>
      <c r="AP83" s="314">
        <f t="shared" si="478"/>
        <v>1.6282323232323224</v>
      </c>
      <c r="AQ83" s="314">
        <f t="shared" si="479"/>
        <v>1.4961313868613166</v>
      </c>
      <c r="AR83" s="314">
        <f t="shared" si="480"/>
        <v>1.473472222222227</v>
      </c>
      <c r="AS83" s="314">
        <f t="shared" si="502"/>
        <v>1.3300000000000034</v>
      </c>
      <c r="AT83" s="314">
        <f t="shared" si="503"/>
        <v>1.5750000000000002</v>
      </c>
      <c r="AU83" s="314">
        <f t="shared" si="504"/>
        <v>1.6800000000000002</v>
      </c>
      <c r="AV83" s="314">
        <f t="shared" si="505"/>
        <v>1.5408000000000002</v>
      </c>
      <c r="AW83" s="314">
        <f t="shared" si="506"/>
        <v>1.605</v>
      </c>
      <c r="AX83" s="310">
        <f t="shared" si="507"/>
        <v>1.7120000000000002</v>
      </c>
      <c r="AY83" s="315">
        <f t="shared" si="508"/>
        <v>1.2661840490797547</v>
      </c>
      <c r="AZ83" s="314">
        <f t="shared" si="481"/>
        <v>1.766957746478875</v>
      </c>
      <c r="BA83" s="314">
        <f t="shared" si="482"/>
        <v>1.6977737430167632</v>
      </c>
      <c r="BB83" s="314">
        <f t="shared" si="483"/>
        <v>1.7096439393939387</v>
      </c>
      <c r="BC83" s="314">
        <f t="shared" si="484"/>
        <v>1.5709379562043826</v>
      </c>
      <c r="BD83" s="314">
        <f t="shared" si="485"/>
        <v>1.5471458333333383</v>
      </c>
      <c r="BE83" s="314">
        <f t="shared" si="486"/>
        <v>1.3965000000000036</v>
      </c>
      <c r="BF83" s="314">
        <f t="shared" si="487"/>
        <v>1.6537500000000003</v>
      </c>
      <c r="BG83" s="314">
        <f t="shared" si="488"/>
        <v>1.7640000000000002</v>
      </c>
      <c r="BH83" s="314">
        <f t="shared" si="489"/>
        <v>1.6178400000000002</v>
      </c>
      <c r="BI83" s="314">
        <f t="shared" si="490"/>
        <v>1.6852500000000001</v>
      </c>
      <c r="BJ83" s="310">
        <f t="shared" si="491"/>
        <v>1.7976000000000003</v>
      </c>
      <c r="BK83" s="315">
        <f t="shared" si="509"/>
        <v>1.2915077300613498</v>
      </c>
      <c r="BL83" s="314">
        <f t="shared" si="492"/>
        <v>1.8022969014084527</v>
      </c>
      <c r="BM83" s="314">
        <f t="shared" si="492"/>
        <v>1.7317292178770984</v>
      </c>
      <c r="BN83" s="314">
        <f t="shared" si="492"/>
        <v>1.7438368181818176</v>
      </c>
      <c r="BO83" s="314">
        <f t="shared" si="492"/>
        <v>1.6023567153284703</v>
      </c>
      <c r="BP83" s="314">
        <f t="shared" si="492"/>
        <v>1.5780887500000051</v>
      </c>
      <c r="BQ83" s="314">
        <f t="shared" si="492"/>
        <v>1.4244300000000036</v>
      </c>
      <c r="BR83" s="314">
        <f t="shared" si="492"/>
        <v>1.6868250000000002</v>
      </c>
      <c r="BS83" s="314">
        <f t="shared" si="492"/>
        <v>1.7992800000000002</v>
      </c>
      <c r="BT83" s="314">
        <f t="shared" si="492"/>
        <v>1.6501968000000002</v>
      </c>
      <c r="BU83" s="314">
        <f t="shared" si="492"/>
        <v>1.7189550000000002</v>
      </c>
      <c r="BV83" s="310">
        <f t="shared" si="492"/>
        <v>1.8335520000000003</v>
      </c>
      <c r="BW83" s="315">
        <f t="shared" si="510"/>
        <v>1.3302529619631902</v>
      </c>
      <c r="BX83" s="314">
        <f t="shared" si="493"/>
        <v>1.8563658084507062</v>
      </c>
      <c r="BY83" s="314">
        <f t="shared" si="493"/>
        <v>1.7836810944134114</v>
      </c>
      <c r="BZ83" s="314">
        <f t="shared" si="493"/>
        <v>1.7961519227272722</v>
      </c>
      <c r="CA83" s="314">
        <f t="shared" si="493"/>
        <v>1.6504274167883246</v>
      </c>
      <c r="CB83" s="314">
        <f t="shared" si="493"/>
        <v>1.6254314125000053</v>
      </c>
      <c r="CC83" s="314">
        <f t="shared" si="493"/>
        <v>1.4671629000000037</v>
      </c>
      <c r="CD83" s="314">
        <f t="shared" si="493"/>
        <v>1.7374297500000002</v>
      </c>
      <c r="CE83" s="314">
        <f t="shared" si="493"/>
        <v>1.8532584000000003</v>
      </c>
      <c r="CF83" s="314">
        <f t="shared" si="493"/>
        <v>1.6997027040000003</v>
      </c>
      <c r="CG83" s="314">
        <f t="shared" si="493"/>
        <v>1.7705236500000003</v>
      </c>
      <c r="CH83" s="310">
        <f t="shared" si="493"/>
        <v>1.8885585600000003</v>
      </c>
      <c r="CI83" s="315">
        <f t="shared" si="511"/>
        <v>1.370160550822086</v>
      </c>
      <c r="CJ83" s="314">
        <f t="shared" si="494"/>
        <v>1.9120567827042274</v>
      </c>
      <c r="CK83" s="314">
        <f t="shared" si="494"/>
        <v>1.8371915272458137</v>
      </c>
      <c r="CL83" s="314">
        <f t="shared" si="494"/>
        <v>1.8500364804090905</v>
      </c>
      <c r="CM83" s="314">
        <f t="shared" si="494"/>
        <v>1.6999402392919745</v>
      </c>
      <c r="CN83" s="314">
        <f t="shared" si="494"/>
        <v>1.6741943548750056</v>
      </c>
      <c r="CO83" s="314">
        <f t="shared" si="494"/>
        <v>1.5111777870000038</v>
      </c>
      <c r="CP83" s="314">
        <f t="shared" si="512"/>
        <v>1.7895526425000003</v>
      </c>
      <c r="CQ83" s="314">
        <f t="shared" si="495"/>
        <v>1.9088561520000005</v>
      </c>
      <c r="CR83" s="314">
        <f t="shared" si="496"/>
        <v>1.7506937851200004</v>
      </c>
      <c r="CS83" s="314">
        <f t="shared" si="497"/>
        <v>1.8236393595000004</v>
      </c>
      <c r="CT83" s="310">
        <f t="shared" si="498"/>
        <v>1.9452153168000004</v>
      </c>
    </row>
    <row r="84" spans="1:98" x14ac:dyDescent="0.25">
      <c r="A84" s="4" t="s">
        <v>176</v>
      </c>
      <c r="B84" t="s">
        <v>7</v>
      </c>
      <c r="C84" s="13">
        <f t="shared" si="499"/>
        <v>1.25</v>
      </c>
      <c r="D84" s="13">
        <f t="shared" si="499"/>
        <v>1.2037037037037037</v>
      </c>
      <c r="E84" s="13">
        <f t="shared" si="499"/>
        <v>1.3809523809523809</v>
      </c>
      <c r="F84" s="13">
        <f t="shared" si="499"/>
        <v>1.2931034482758621</v>
      </c>
      <c r="G84" s="13">
        <f t="shared" si="499"/>
        <v>1.234375</v>
      </c>
      <c r="H84" s="13">
        <f t="shared" si="499"/>
        <v>1.319327731092437</v>
      </c>
      <c r="I84" s="13">
        <f t="shared" si="499"/>
        <v>1.4594594594594594</v>
      </c>
      <c r="J84" s="13">
        <f t="shared" si="499"/>
        <v>1.0930232558139534</v>
      </c>
      <c r="K84" s="13">
        <f t="shared" si="499"/>
        <v>1.53125</v>
      </c>
      <c r="L84" s="13">
        <f t="shared" si="499"/>
        <v>1.3208955223880596</v>
      </c>
      <c r="M84" s="13">
        <f t="shared" si="499"/>
        <v>1.9559748427672956</v>
      </c>
      <c r="N84" s="100">
        <f t="shared" si="499"/>
        <v>1.4822485207100591</v>
      </c>
      <c r="O84" s="1157">
        <v>1.1340206185567001</v>
      </c>
      <c r="P84" s="1158">
        <v>1.2396694214876001</v>
      </c>
      <c r="Q84" s="1159">
        <v>1.8125</v>
      </c>
      <c r="R84" s="1160">
        <v>2.1081081081081101</v>
      </c>
      <c r="S84" s="1161">
        <v>1.8428571428571401</v>
      </c>
      <c r="T84" s="1162">
        <v>1.51655629139073</v>
      </c>
      <c r="U84" s="1163">
        <v>1.36153846153846</v>
      </c>
      <c r="V84" s="1164">
        <v>1.40692640692641</v>
      </c>
      <c r="W84" s="1165">
        <v>1.76014760147601</v>
      </c>
      <c r="X84" s="1166">
        <v>1.4972067039106101</v>
      </c>
      <c r="Y84" s="1167">
        <v>1.3611111111111101</v>
      </c>
      <c r="Z84" s="1168">
        <v>1.6905487804878001</v>
      </c>
      <c r="AA84" s="1169">
        <v>1.5551948051948052</v>
      </c>
      <c r="AB84" s="1170">
        <v>1.3946488294314401</v>
      </c>
      <c r="AC84" s="1171">
        <v>1.68041237113402</v>
      </c>
      <c r="AD84" s="1172">
        <v>1.55704697986577</v>
      </c>
      <c r="AE84" s="1173">
        <v>1.49397590361446</v>
      </c>
      <c r="AF84" s="1174">
        <v>1.47841726618705</v>
      </c>
      <c r="AG84" s="1175">
        <v>1.7695652173912999</v>
      </c>
      <c r="AH84" s="314">
        <v>1.6</v>
      </c>
      <c r="AI84" s="314">
        <v>1.7</v>
      </c>
      <c r="AJ84" s="309">
        <f t="shared" si="500"/>
        <v>1.53</v>
      </c>
      <c r="AK84" s="314">
        <v>1.6</v>
      </c>
      <c r="AL84" s="310">
        <v>1.7</v>
      </c>
      <c r="AM84" s="315">
        <f t="shared" si="501"/>
        <v>1.6174025974025974</v>
      </c>
      <c r="AN84" s="314">
        <f t="shared" si="476"/>
        <v>1.4364882943143833</v>
      </c>
      <c r="AO84" s="314">
        <f t="shared" si="477"/>
        <v>1.7308247422680407</v>
      </c>
      <c r="AP84" s="314">
        <f t="shared" si="478"/>
        <v>1.6037583892617431</v>
      </c>
      <c r="AQ84" s="314">
        <f t="shared" si="479"/>
        <v>1.5387951807228939</v>
      </c>
      <c r="AR84" s="314">
        <f t="shared" si="480"/>
        <v>1.5227697841726615</v>
      </c>
      <c r="AS84" s="314">
        <f t="shared" si="502"/>
        <v>1.858043478260865</v>
      </c>
      <c r="AT84" s="314">
        <f t="shared" si="503"/>
        <v>1.6800000000000002</v>
      </c>
      <c r="AU84" s="314">
        <f t="shared" si="504"/>
        <v>1.7849999999999999</v>
      </c>
      <c r="AV84" s="314">
        <f t="shared" si="505"/>
        <v>1.6371000000000002</v>
      </c>
      <c r="AW84" s="314">
        <f t="shared" si="506"/>
        <v>1.7120000000000002</v>
      </c>
      <c r="AX84" s="310">
        <f t="shared" si="507"/>
        <v>1.819</v>
      </c>
      <c r="AY84" s="315">
        <f t="shared" si="508"/>
        <v>1.6982727272727274</v>
      </c>
      <c r="AZ84" s="314">
        <f t="shared" si="481"/>
        <v>1.5083127090301025</v>
      </c>
      <c r="BA84" s="314">
        <f t="shared" si="482"/>
        <v>1.8173659793814427</v>
      </c>
      <c r="BB84" s="314">
        <f t="shared" si="483"/>
        <v>1.6839463087248303</v>
      </c>
      <c r="BC84" s="314">
        <f t="shared" si="484"/>
        <v>1.6157349397590386</v>
      </c>
      <c r="BD84" s="314">
        <f t="shared" si="485"/>
        <v>1.5989082733812947</v>
      </c>
      <c r="BE84" s="314">
        <f t="shared" si="486"/>
        <v>1.9509456521739084</v>
      </c>
      <c r="BF84" s="314">
        <f t="shared" si="487"/>
        <v>1.7640000000000002</v>
      </c>
      <c r="BG84" s="314">
        <f t="shared" si="488"/>
        <v>1.87425</v>
      </c>
      <c r="BH84" s="314">
        <f t="shared" si="489"/>
        <v>1.7189550000000002</v>
      </c>
      <c r="BI84" s="314">
        <f t="shared" si="490"/>
        <v>1.7976000000000003</v>
      </c>
      <c r="BJ84" s="310">
        <f t="shared" si="491"/>
        <v>1.90995</v>
      </c>
      <c r="BK84" s="315">
        <f t="shared" si="509"/>
        <v>1.732238181818182</v>
      </c>
      <c r="BL84" s="314">
        <f t="shared" si="492"/>
        <v>1.5384789632107045</v>
      </c>
      <c r="BM84" s="314">
        <f t="shared" si="492"/>
        <v>1.8537132989690717</v>
      </c>
      <c r="BN84" s="314">
        <f t="shared" si="492"/>
        <v>1.7176252348993268</v>
      </c>
      <c r="BO84" s="314">
        <f t="shared" si="492"/>
        <v>1.6480496385542194</v>
      </c>
      <c r="BP84" s="314">
        <f t="shared" si="492"/>
        <v>1.6308864388489206</v>
      </c>
      <c r="BQ84" s="314">
        <f t="shared" si="492"/>
        <v>1.9899645652173865</v>
      </c>
      <c r="BR84" s="314">
        <f t="shared" si="492"/>
        <v>1.7992800000000002</v>
      </c>
      <c r="BS84" s="314">
        <f t="shared" si="492"/>
        <v>1.911735</v>
      </c>
      <c r="BT84" s="314">
        <f t="shared" si="492"/>
        <v>1.7533341000000002</v>
      </c>
      <c r="BU84" s="314">
        <f t="shared" si="492"/>
        <v>1.8335520000000003</v>
      </c>
      <c r="BV84" s="310">
        <f t="shared" si="492"/>
        <v>1.9481490000000001</v>
      </c>
      <c r="BW84" s="315">
        <f t="shared" si="510"/>
        <v>1.7842053272727276</v>
      </c>
      <c r="BX84" s="314">
        <f t="shared" si="493"/>
        <v>1.5846333321070256</v>
      </c>
      <c r="BY84" s="314">
        <f t="shared" si="493"/>
        <v>1.909324697938144</v>
      </c>
      <c r="BZ84" s="314">
        <f t="shared" si="493"/>
        <v>1.7691539919463066</v>
      </c>
      <c r="CA84" s="314">
        <f t="shared" si="493"/>
        <v>1.697491127710846</v>
      </c>
      <c r="CB84" s="314">
        <f t="shared" si="493"/>
        <v>1.6798130320143883</v>
      </c>
      <c r="CC84" s="314">
        <f t="shared" si="493"/>
        <v>2.049663502173908</v>
      </c>
      <c r="CD84" s="314">
        <f t="shared" si="493"/>
        <v>1.8532584000000003</v>
      </c>
      <c r="CE84" s="314">
        <f t="shared" si="493"/>
        <v>1.9690870499999999</v>
      </c>
      <c r="CF84" s="314">
        <f t="shared" si="493"/>
        <v>1.8059341230000003</v>
      </c>
      <c r="CG84" s="314">
        <f t="shared" si="493"/>
        <v>1.8885585600000003</v>
      </c>
      <c r="CH84" s="310">
        <f t="shared" si="493"/>
        <v>2.0065934700000003</v>
      </c>
      <c r="CI84" s="315">
        <f t="shared" si="511"/>
        <v>1.8377314870909096</v>
      </c>
      <c r="CJ84" s="314">
        <f t="shared" si="494"/>
        <v>1.6321723320702364</v>
      </c>
      <c r="CK84" s="314">
        <f t="shared" si="494"/>
        <v>1.9666044388762884</v>
      </c>
      <c r="CL84" s="314">
        <f t="shared" si="494"/>
        <v>1.822228611704696</v>
      </c>
      <c r="CM84" s="314">
        <f t="shared" si="494"/>
        <v>1.7484158615421714</v>
      </c>
      <c r="CN84" s="314">
        <f t="shared" si="494"/>
        <v>1.7302074229748199</v>
      </c>
      <c r="CO84" s="314">
        <f t="shared" si="494"/>
        <v>2.1111534072391254</v>
      </c>
      <c r="CP84" s="314">
        <f t="shared" si="512"/>
        <v>1.9088561520000005</v>
      </c>
      <c r="CQ84" s="314">
        <f t="shared" si="495"/>
        <v>2.0281596615000002</v>
      </c>
      <c r="CR84" s="314">
        <f t="shared" si="496"/>
        <v>1.8601121466900004</v>
      </c>
      <c r="CS84" s="314">
        <f t="shared" si="497"/>
        <v>1.9452153168000004</v>
      </c>
      <c r="CT84" s="310">
        <f t="shared" si="498"/>
        <v>2.0667912741000003</v>
      </c>
    </row>
    <row r="85" spans="1:98" x14ac:dyDescent="0.25">
      <c r="A85" s="4" t="s">
        <v>177</v>
      </c>
      <c r="B85" t="s">
        <v>8</v>
      </c>
      <c r="C85" s="13">
        <f t="shared" si="499"/>
        <v>1.2333333333333334</v>
      </c>
      <c r="D85" s="13">
        <f t="shared" si="499"/>
        <v>1.1333333333333333</v>
      </c>
      <c r="E85" s="13">
        <f t="shared" si="499"/>
        <v>1.1666666666666667</v>
      </c>
      <c r="F85" s="13">
        <f t="shared" si="499"/>
        <v>1.6612903225806452</v>
      </c>
      <c r="G85" s="13">
        <f t="shared" si="499"/>
        <v>1.3176470588235294</v>
      </c>
      <c r="H85" s="13">
        <f t="shared" si="499"/>
        <v>1.1643835616438356</v>
      </c>
      <c r="I85" s="13">
        <f t="shared" si="499"/>
        <v>1.3114754098360655</v>
      </c>
      <c r="J85" s="13">
        <f t="shared" si="499"/>
        <v>1.0877192982456141</v>
      </c>
      <c r="K85" s="13">
        <f t="shared" si="499"/>
        <v>1.1707317073170731</v>
      </c>
      <c r="L85" s="13">
        <f t="shared" si="499"/>
        <v>1.1451612903225807</v>
      </c>
      <c r="M85" s="13">
        <f t="shared" si="499"/>
        <v>1.9074074074074074</v>
      </c>
      <c r="N85" s="100">
        <f t="shared" si="499"/>
        <v>1.9722222222222223</v>
      </c>
      <c r="O85" s="1176">
        <v>1.14772727272727</v>
      </c>
      <c r="P85" s="1177">
        <v>1.13953488372093</v>
      </c>
      <c r="Q85" s="1178">
        <v>1.44767441860465</v>
      </c>
      <c r="R85" s="1179">
        <v>0.97222222222222199</v>
      </c>
      <c r="S85" s="1180">
        <v>1.26506024096386</v>
      </c>
      <c r="T85" s="1181">
        <v>1.390625</v>
      </c>
      <c r="U85" s="1182">
        <v>1.34615384615385</v>
      </c>
      <c r="V85" s="1183">
        <v>1.30666666666667</v>
      </c>
      <c r="W85" s="1184">
        <v>1.5459183673469401</v>
      </c>
      <c r="X85" s="1185">
        <v>1.53913043478261</v>
      </c>
      <c r="Y85" s="1186">
        <v>1.8518518518518501</v>
      </c>
      <c r="Z85" s="1187">
        <v>1.8</v>
      </c>
      <c r="AA85" s="1188">
        <v>1.1857142857142857</v>
      </c>
      <c r="AB85" s="1189">
        <v>1.4166666666666701</v>
      </c>
      <c r="AC85" s="1190">
        <v>1.64719626168224</v>
      </c>
      <c r="AD85" s="1191">
        <v>1.4950495049504999</v>
      </c>
      <c r="AE85" s="1192">
        <v>1.7685185185185199</v>
      </c>
      <c r="AF85" s="1193">
        <v>1.4606741573033699</v>
      </c>
      <c r="AG85" s="1194">
        <v>1.86486486486486</v>
      </c>
      <c r="AH85" s="314">
        <v>1.2</v>
      </c>
      <c r="AI85" s="314">
        <v>1.3</v>
      </c>
      <c r="AJ85" s="309">
        <f t="shared" si="500"/>
        <v>1.1700000000000002</v>
      </c>
      <c r="AK85" s="314">
        <v>1.2</v>
      </c>
      <c r="AL85" s="310">
        <v>1.3</v>
      </c>
      <c r="AM85" s="315">
        <f t="shared" si="501"/>
        <v>1.2331428571428571</v>
      </c>
      <c r="AN85" s="314">
        <f t="shared" si="476"/>
        <v>1.4591666666666703</v>
      </c>
      <c r="AO85" s="314">
        <f t="shared" si="477"/>
        <v>1.6966121495327071</v>
      </c>
      <c r="AP85" s="314">
        <f t="shared" si="478"/>
        <v>1.539900990099015</v>
      </c>
      <c r="AQ85" s="314">
        <f t="shared" si="479"/>
        <v>1.8215740740740756</v>
      </c>
      <c r="AR85" s="314">
        <f t="shared" si="480"/>
        <v>1.504494382022471</v>
      </c>
      <c r="AS85" s="314">
        <f t="shared" si="502"/>
        <v>1.9581081081081031</v>
      </c>
      <c r="AT85" s="314">
        <f t="shared" si="503"/>
        <v>1.26</v>
      </c>
      <c r="AU85" s="314">
        <f t="shared" si="504"/>
        <v>1.3650000000000002</v>
      </c>
      <c r="AV85" s="314">
        <f t="shared" si="505"/>
        <v>1.2519000000000002</v>
      </c>
      <c r="AW85" s="314">
        <f t="shared" si="506"/>
        <v>1.284</v>
      </c>
      <c r="AX85" s="310">
        <f t="shared" si="507"/>
        <v>1.3910000000000002</v>
      </c>
      <c r="AY85" s="315">
        <f t="shared" si="508"/>
        <v>1.2948</v>
      </c>
      <c r="AZ85" s="314">
        <f t="shared" si="481"/>
        <v>1.532125000000004</v>
      </c>
      <c r="BA85" s="314">
        <f t="shared" si="482"/>
        <v>1.7814427570093425</v>
      </c>
      <c r="BB85" s="314">
        <f t="shared" si="483"/>
        <v>1.6168960396039658</v>
      </c>
      <c r="BC85" s="314">
        <f t="shared" si="484"/>
        <v>1.9126527777777795</v>
      </c>
      <c r="BD85" s="314">
        <f t="shared" si="485"/>
        <v>1.5797191011235947</v>
      </c>
      <c r="BE85" s="314">
        <f t="shared" si="486"/>
        <v>2.0560135135135083</v>
      </c>
      <c r="BF85" s="314">
        <f t="shared" si="487"/>
        <v>1.3230000000000002</v>
      </c>
      <c r="BG85" s="314">
        <f t="shared" si="488"/>
        <v>1.4332500000000004</v>
      </c>
      <c r="BH85" s="314">
        <f t="shared" si="489"/>
        <v>1.3144950000000004</v>
      </c>
      <c r="BI85" s="314">
        <f t="shared" si="490"/>
        <v>1.3482000000000001</v>
      </c>
      <c r="BJ85" s="310">
        <f t="shared" si="491"/>
        <v>1.4605500000000002</v>
      </c>
      <c r="BK85" s="315">
        <f t="shared" si="509"/>
        <v>1.3206959999999999</v>
      </c>
      <c r="BL85" s="314">
        <f t="shared" si="492"/>
        <v>1.5627675000000041</v>
      </c>
      <c r="BM85" s="314">
        <f t="shared" si="492"/>
        <v>1.8170716121495294</v>
      </c>
      <c r="BN85" s="314">
        <f t="shared" si="492"/>
        <v>1.6492339603960451</v>
      </c>
      <c r="BO85" s="314">
        <f t="shared" si="492"/>
        <v>1.9509058333333351</v>
      </c>
      <c r="BP85" s="314">
        <f t="shared" si="492"/>
        <v>1.6113134831460667</v>
      </c>
      <c r="BQ85" s="314">
        <f t="shared" si="492"/>
        <v>2.0971337837837782</v>
      </c>
      <c r="BR85" s="314">
        <f t="shared" si="492"/>
        <v>1.3494600000000001</v>
      </c>
      <c r="BS85" s="314">
        <f t="shared" si="492"/>
        <v>1.4619150000000003</v>
      </c>
      <c r="BT85" s="314">
        <f t="shared" si="492"/>
        <v>1.3407849000000005</v>
      </c>
      <c r="BU85" s="314">
        <f t="shared" si="492"/>
        <v>1.3751640000000001</v>
      </c>
      <c r="BV85" s="310">
        <f t="shared" si="492"/>
        <v>1.4897610000000003</v>
      </c>
      <c r="BW85" s="315">
        <f t="shared" si="510"/>
        <v>1.3603168799999998</v>
      </c>
      <c r="BX85" s="314">
        <f t="shared" si="493"/>
        <v>1.6096505250000042</v>
      </c>
      <c r="BY85" s="314">
        <f t="shared" si="493"/>
        <v>1.8715837605140153</v>
      </c>
      <c r="BZ85" s="314">
        <f t="shared" si="493"/>
        <v>1.6987109792079265</v>
      </c>
      <c r="CA85" s="314">
        <f t="shared" si="493"/>
        <v>2.0094330083333354</v>
      </c>
      <c r="CB85" s="314">
        <f t="shared" si="493"/>
        <v>1.6596528876404488</v>
      </c>
      <c r="CC85" s="314">
        <f t="shared" si="493"/>
        <v>2.1600477972972918</v>
      </c>
      <c r="CD85" s="314">
        <f t="shared" si="493"/>
        <v>1.3899438000000002</v>
      </c>
      <c r="CE85" s="314">
        <f t="shared" si="493"/>
        <v>1.5057724500000003</v>
      </c>
      <c r="CF85" s="314">
        <f t="shared" si="493"/>
        <v>1.3810084470000006</v>
      </c>
      <c r="CG85" s="314">
        <f t="shared" si="493"/>
        <v>1.4164189200000001</v>
      </c>
      <c r="CH85" s="310">
        <f t="shared" si="493"/>
        <v>1.5344538300000004</v>
      </c>
      <c r="CI85" s="315">
        <f t="shared" si="511"/>
        <v>1.4011263863999999</v>
      </c>
      <c r="CJ85" s="314">
        <f t="shared" si="494"/>
        <v>1.6579400407500042</v>
      </c>
      <c r="CK85" s="314">
        <f t="shared" si="494"/>
        <v>1.9277312733294358</v>
      </c>
      <c r="CL85" s="314">
        <f t="shared" si="494"/>
        <v>1.7496723085841643</v>
      </c>
      <c r="CM85" s="314">
        <f t="shared" si="494"/>
        <v>2.0697159985833355</v>
      </c>
      <c r="CN85" s="314">
        <f t="shared" si="494"/>
        <v>1.7094424742696623</v>
      </c>
      <c r="CO85" s="314">
        <f t="shared" si="494"/>
        <v>2.2248492312162105</v>
      </c>
      <c r="CP85" s="314">
        <f t="shared" si="512"/>
        <v>1.4316421140000002</v>
      </c>
      <c r="CQ85" s="314">
        <f t="shared" si="495"/>
        <v>1.5509456235000003</v>
      </c>
      <c r="CR85" s="314">
        <f t="shared" si="496"/>
        <v>1.4224387004100005</v>
      </c>
      <c r="CS85" s="314">
        <f t="shared" si="497"/>
        <v>1.4589114876000002</v>
      </c>
      <c r="CT85" s="310">
        <f t="shared" si="498"/>
        <v>1.5804874449000004</v>
      </c>
    </row>
    <row r="86" spans="1:98" x14ac:dyDescent="0.25">
      <c r="A86" s="4" t="s">
        <v>178</v>
      </c>
      <c r="B86" t="s">
        <v>1</v>
      </c>
      <c r="C86" s="13">
        <f t="shared" si="499"/>
        <v>1.03125</v>
      </c>
      <c r="D86" s="13">
        <f t="shared" si="499"/>
        <v>1.1481481481481481</v>
      </c>
      <c r="E86" s="13">
        <f t="shared" si="499"/>
        <v>1.5714285714285714</v>
      </c>
      <c r="F86" s="13">
        <f t="shared" si="499"/>
        <v>1.4807692307692308</v>
      </c>
      <c r="G86" s="13">
        <f t="shared" si="499"/>
        <v>1.044776119402985</v>
      </c>
      <c r="H86" s="13">
        <f t="shared" si="499"/>
        <v>1.0338983050847457</v>
      </c>
      <c r="I86" s="13">
        <f t="shared" si="499"/>
        <v>1.2666666666666666</v>
      </c>
      <c r="J86" s="13">
        <f t="shared" si="499"/>
        <v>1.1372549019607843</v>
      </c>
      <c r="K86" s="13">
        <f t="shared" si="499"/>
        <v>1.1785714285714286</v>
      </c>
      <c r="L86" s="13">
        <f t="shared" si="499"/>
        <v>1.1935483870967742</v>
      </c>
      <c r="M86" s="13">
        <f t="shared" si="499"/>
        <v>1.903225806451613</v>
      </c>
      <c r="N86" s="100">
        <f t="shared" si="499"/>
        <v>1.5363636363636364</v>
      </c>
      <c r="O86" s="1195">
        <v>1.0370370370370401</v>
      </c>
      <c r="P86" s="1196">
        <v>1.25757575757576</v>
      </c>
      <c r="Q86" s="1197">
        <v>1.62037037037037</v>
      </c>
      <c r="R86" s="1198">
        <v>1.02803738317757</v>
      </c>
      <c r="S86" s="1199">
        <v>1.4615384615384599</v>
      </c>
      <c r="T86" s="1200">
        <v>1.6549295774647901</v>
      </c>
      <c r="U86" s="1201">
        <v>1.13953488372093</v>
      </c>
      <c r="V86" s="1202">
        <v>1.19047619047619</v>
      </c>
      <c r="W86" s="1203">
        <v>1.5584415584415601</v>
      </c>
      <c r="X86" s="1204">
        <v>1.4468085106383</v>
      </c>
      <c r="Y86" s="1205">
        <v>1.80952380952381</v>
      </c>
      <c r="Z86" s="1206">
        <v>2.02941176470588</v>
      </c>
      <c r="AA86" s="1207">
        <v>0.91111111111111109</v>
      </c>
      <c r="AB86" s="1208">
        <v>1.20547945205479</v>
      </c>
      <c r="AC86" s="1209">
        <v>1.3378378378378399</v>
      </c>
      <c r="AD86" s="1210">
        <v>1.3360655737704901</v>
      </c>
      <c r="AE86" s="1211">
        <v>1.3333333333333299</v>
      </c>
      <c r="AF86" s="1212">
        <v>1.3118279569892499</v>
      </c>
      <c r="AG86" s="1213">
        <v>1.7250000000000001</v>
      </c>
      <c r="AH86" s="314">
        <v>1.4</v>
      </c>
      <c r="AI86" s="314">
        <v>1.5</v>
      </c>
      <c r="AJ86" s="309">
        <f t="shared" si="500"/>
        <v>1.35</v>
      </c>
      <c r="AK86" s="314">
        <v>1.4</v>
      </c>
      <c r="AL86" s="310">
        <v>1.5</v>
      </c>
      <c r="AM86" s="315">
        <f t="shared" si="501"/>
        <v>0.9475555555555556</v>
      </c>
      <c r="AN86" s="314">
        <f t="shared" si="476"/>
        <v>1.2416438356164337</v>
      </c>
      <c r="AO86" s="314">
        <f t="shared" si="477"/>
        <v>1.3779729729729753</v>
      </c>
      <c r="AP86" s="314">
        <f t="shared" si="478"/>
        <v>1.3761475409836048</v>
      </c>
      <c r="AQ86" s="314">
        <f t="shared" si="479"/>
        <v>1.37333333333333</v>
      </c>
      <c r="AR86" s="314">
        <f t="shared" si="480"/>
        <v>1.3511827956989275</v>
      </c>
      <c r="AS86" s="314">
        <f t="shared" si="502"/>
        <v>1.8112500000000002</v>
      </c>
      <c r="AT86" s="314">
        <f t="shared" si="503"/>
        <v>1.47</v>
      </c>
      <c r="AU86" s="314">
        <f t="shared" si="504"/>
        <v>1.5750000000000002</v>
      </c>
      <c r="AV86" s="314">
        <f t="shared" si="505"/>
        <v>1.4445000000000001</v>
      </c>
      <c r="AW86" s="314">
        <f t="shared" si="506"/>
        <v>1.498</v>
      </c>
      <c r="AX86" s="310">
        <f t="shared" si="507"/>
        <v>1.605</v>
      </c>
      <c r="AY86" s="315">
        <f t="shared" si="508"/>
        <v>0.99493333333333345</v>
      </c>
      <c r="AZ86" s="314">
        <f t="shared" si="481"/>
        <v>1.3037260273972553</v>
      </c>
      <c r="BA86" s="314">
        <f t="shared" si="482"/>
        <v>1.4468716216216242</v>
      </c>
      <c r="BB86" s="314">
        <f t="shared" si="483"/>
        <v>1.4449549180327852</v>
      </c>
      <c r="BC86" s="314">
        <f t="shared" si="484"/>
        <v>1.4419999999999966</v>
      </c>
      <c r="BD86" s="314">
        <f t="shared" si="485"/>
        <v>1.418741935483874</v>
      </c>
      <c r="BE86" s="314">
        <f t="shared" si="486"/>
        <v>1.9018125000000003</v>
      </c>
      <c r="BF86" s="314">
        <f t="shared" si="487"/>
        <v>1.5435000000000001</v>
      </c>
      <c r="BG86" s="314">
        <f t="shared" si="488"/>
        <v>1.6537500000000003</v>
      </c>
      <c r="BH86" s="314">
        <f t="shared" si="489"/>
        <v>1.5167250000000001</v>
      </c>
      <c r="BI86" s="314">
        <f t="shared" si="490"/>
        <v>1.5729</v>
      </c>
      <c r="BJ86" s="310">
        <f t="shared" si="491"/>
        <v>1.6852500000000001</v>
      </c>
      <c r="BK86" s="315">
        <f t="shared" si="509"/>
        <v>1.0148320000000002</v>
      </c>
      <c r="BL86" s="314">
        <f t="shared" si="492"/>
        <v>1.3298005479452004</v>
      </c>
      <c r="BM86" s="314">
        <f t="shared" si="492"/>
        <v>1.4758090540540567</v>
      </c>
      <c r="BN86" s="314">
        <f t="shared" si="492"/>
        <v>1.4738540163934408</v>
      </c>
      <c r="BO86" s="314">
        <f t="shared" si="492"/>
        <v>1.4708399999999966</v>
      </c>
      <c r="BP86" s="314">
        <f t="shared" si="492"/>
        <v>1.4471167741935516</v>
      </c>
      <c r="BQ86" s="314">
        <f t="shared" si="492"/>
        <v>1.9398487500000003</v>
      </c>
      <c r="BR86" s="314">
        <f t="shared" si="492"/>
        <v>1.57437</v>
      </c>
      <c r="BS86" s="314">
        <f t="shared" si="492"/>
        <v>1.6868250000000002</v>
      </c>
      <c r="BT86" s="314">
        <f t="shared" si="492"/>
        <v>1.5470595</v>
      </c>
      <c r="BU86" s="314">
        <f t="shared" si="492"/>
        <v>1.604358</v>
      </c>
      <c r="BV86" s="310">
        <f t="shared" si="492"/>
        <v>1.7189550000000002</v>
      </c>
      <c r="BW86" s="315">
        <f t="shared" si="510"/>
        <v>1.0452769600000003</v>
      </c>
      <c r="BX86" s="314">
        <f t="shared" si="493"/>
        <v>1.3696945643835565</v>
      </c>
      <c r="BY86" s="314">
        <f t="shared" si="493"/>
        <v>1.5200833256756785</v>
      </c>
      <c r="BZ86" s="314">
        <f t="shared" si="493"/>
        <v>1.518069636885244</v>
      </c>
      <c r="CA86" s="314">
        <f t="shared" si="493"/>
        <v>1.5149651999999965</v>
      </c>
      <c r="CB86" s="314">
        <f t="shared" si="493"/>
        <v>1.4905302774193581</v>
      </c>
      <c r="CC86" s="314">
        <f t="shared" si="493"/>
        <v>1.9980442125000004</v>
      </c>
      <c r="CD86" s="314">
        <f t="shared" si="493"/>
        <v>1.6216011000000001</v>
      </c>
      <c r="CE86" s="314">
        <f t="shared" si="493"/>
        <v>1.7374297500000002</v>
      </c>
      <c r="CF86" s="314">
        <f t="shared" si="493"/>
        <v>1.5934712850000001</v>
      </c>
      <c r="CG86" s="314">
        <f t="shared" si="493"/>
        <v>1.6524887399999999</v>
      </c>
      <c r="CH86" s="310">
        <f t="shared" si="493"/>
        <v>1.7705236500000003</v>
      </c>
      <c r="CI86" s="315">
        <f t="shared" si="511"/>
        <v>1.0766352688000003</v>
      </c>
      <c r="CJ86" s="314">
        <f t="shared" si="494"/>
        <v>1.4107854013150634</v>
      </c>
      <c r="CK86" s="314">
        <f t="shared" si="494"/>
        <v>1.5656858254459489</v>
      </c>
      <c r="CL86" s="314">
        <f t="shared" si="494"/>
        <v>1.5636117259918014</v>
      </c>
      <c r="CM86" s="314">
        <f t="shared" si="494"/>
        <v>1.5604141559999964</v>
      </c>
      <c r="CN86" s="314">
        <f t="shared" si="494"/>
        <v>1.5352461857419388</v>
      </c>
      <c r="CO86" s="314">
        <f t="shared" si="494"/>
        <v>2.0579855388750006</v>
      </c>
      <c r="CP86" s="314">
        <f t="shared" si="512"/>
        <v>1.6702491330000002</v>
      </c>
      <c r="CQ86" s="314">
        <f t="shared" si="495"/>
        <v>1.7895526425000003</v>
      </c>
      <c r="CR86" s="314">
        <f t="shared" si="496"/>
        <v>1.6412754235500002</v>
      </c>
      <c r="CS86" s="314">
        <f t="shared" si="497"/>
        <v>1.7020634021999999</v>
      </c>
      <c r="CT86" s="310">
        <f t="shared" si="498"/>
        <v>1.8236393595000004</v>
      </c>
    </row>
    <row r="87" spans="1:98" x14ac:dyDescent="0.25">
      <c r="A87" s="4" t="s">
        <v>179</v>
      </c>
      <c r="B87" t="s">
        <v>2</v>
      </c>
      <c r="C87" s="13">
        <f t="shared" si="499"/>
        <v>1</v>
      </c>
      <c r="D87" s="13">
        <f t="shared" si="499"/>
        <v>1.1666666666666667</v>
      </c>
      <c r="E87" s="13">
        <f t="shared" si="499"/>
        <v>1</v>
      </c>
      <c r="F87" s="13">
        <f t="shared" si="499"/>
        <v>1</v>
      </c>
      <c r="G87" s="13">
        <f t="shared" si="499"/>
        <v>1</v>
      </c>
      <c r="H87" s="13">
        <f t="shared" si="499"/>
        <v>1.1538461538461537</v>
      </c>
      <c r="I87" s="13">
        <f t="shared" si="499"/>
        <v>1</v>
      </c>
      <c r="J87" s="13">
        <f t="shared" si="499"/>
        <v>0.86363636363636365</v>
      </c>
      <c r="K87" s="13">
        <f t="shared" si="499"/>
        <v>1.1538461538461537</v>
      </c>
      <c r="L87" s="13">
        <f t="shared" si="499"/>
        <v>0.86538461538461542</v>
      </c>
      <c r="M87" s="13">
        <f t="shared" si="499"/>
        <v>2.2962962962962963</v>
      </c>
      <c r="N87" s="100">
        <f t="shared" si="499"/>
        <v>1.83</v>
      </c>
      <c r="O87" s="1214">
        <v>1.6</v>
      </c>
      <c r="P87" s="1215">
        <v>1.3333333333333299</v>
      </c>
      <c r="Q87" s="1216">
        <v>1.8571428571428601</v>
      </c>
      <c r="R87" s="1217">
        <v>1.38709677419355</v>
      </c>
      <c r="S87" s="1218">
        <v>1.3076923076923099</v>
      </c>
      <c r="T87" s="1219">
        <v>1.6956521739130399</v>
      </c>
      <c r="U87" s="1220">
        <v>1.0943396226415101</v>
      </c>
      <c r="V87" s="1221">
        <v>1.3373493975903601</v>
      </c>
      <c r="W87" s="1222">
        <v>1.8397435897435901</v>
      </c>
      <c r="X87" s="1223">
        <v>1.63736263736264</v>
      </c>
      <c r="Y87" s="1224">
        <v>2.1187499999999999</v>
      </c>
      <c r="Z87" s="1225">
        <v>2.62916666666667</v>
      </c>
      <c r="AA87" s="1226">
        <v>1.3</v>
      </c>
      <c r="AB87" s="1227">
        <v>1.4718309859154901</v>
      </c>
      <c r="AC87" s="1228">
        <v>1.41044776119403</v>
      </c>
      <c r="AD87" s="1229">
        <v>1.77027027027027</v>
      </c>
      <c r="AE87" s="1230">
        <v>1.80952380952381</v>
      </c>
      <c r="AF87" s="1231">
        <v>1.68333333333333</v>
      </c>
      <c r="AG87" s="1232">
        <v>1.50833333333333</v>
      </c>
      <c r="AH87" s="314">
        <v>1.6</v>
      </c>
      <c r="AI87" s="314">
        <v>1.7</v>
      </c>
      <c r="AJ87" s="309">
        <f t="shared" si="500"/>
        <v>1.53</v>
      </c>
      <c r="AK87" s="314">
        <v>1.6</v>
      </c>
      <c r="AL87" s="310">
        <v>1.7</v>
      </c>
      <c r="AM87" s="315">
        <f t="shared" si="501"/>
        <v>1.3520000000000001</v>
      </c>
      <c r="AN87" s="314">
        <f t="shared" si="476"/>
        <v>1.5159859154929549</v>
      </c>
      <c r="AO87" s="314">
        <f t="shared" si="477"/>
        <v>1.452761194029851</v>
      </c>
      <c r="AP87" s="314">
        <f t="shared" si="478"/>
        <v>1.8233783783783781</v>
      </c>
      <c r="AQ87" s="314">
        <f t="shared" si="479"/>
        <v>1.8638095238095242</v>
      </c>
      <c r="AR87" s="314">
        <f t="shared" si="480"/>
        <v>1.73383333333333</v>
      </c>
      <c r="AS87" s="314">
        <f t="shared" si="502"/>
        <v>1.5837499999999964</v>
      </c>
      <c r="AT87" s="314">
        <f t="shared" si="503"/>
        <v>1.6800000000000002</v>
      </c>
      <c r="AU87" s="314">
        <f t="shared" si="504"/>
        <v>1.7849999999999999</v>
      </c>
      <c r="AV87" s="314">
        <f t="shared" si="505"/>
        <v>1.6371000000000002</v>
      </c>
      <c r="AW87" s="314">
        <f t="shared" si="506"/>
        <v>1.7120000000000002</v>
      </c>
      <c r="AX87" s="310">
        <f t="shared" si="507"/>
        <v>1.819</v>
      </c>
      <c r="AY87" s="315">
        <f t="shared" si="508"/>
        <v>1.4196000000000002</v>
      </c>
      <c r="AZ87" s="314">
        <f t="shared" si="481"/>
        <v>1.5917852112676028</v>
      </c>
      <c r="BA87" s="314">
        <f t="shared" si="482"/>
        <v>1.5253992537313437</v>
      </c>
      <c r="BB87" s="314">
        <f t="shared" si="483"/>
        <v>1.9145472972972972</v>
      </c>
      <c r="BC87" s="314">
        <f t="shared" si="484"/>
        <v>1.9570000000000005</v>
      </c>
      <c r="BD87" s="314">
        <f t="shared" si="485"/>
        <v>1.8205249999999966</v>
      </c>
      <c r="BE87" s="314">
        <f t="shared" si="486"/>
        <v>1.6629374999999964</v>
      </c>
      <c r="BF87" s="314">
        <f t="shared" si="487"/>
        <v>1.7640000000000002</v>
      </c>
      <c r="BG87" s="314">
        <f t="shared" si="488"/>
        <v>1.87425</v>
      </c>
      <c r="BH87" s="314">
        <f t="shared" si="489"/>
        <v>1.7189550000000002</v>
      </c>
      <c r="BI87" s="314">
        <f t="shared" si="490"/>
        <v>1.7976000000000003</v>
      </c>
      <c r="BJ87" s="310">
        <f t="shared" si="491"/>
        <v>1.90995</v>
      </c>
      <c r="BK87" s="315">
        <f t="shared" si="509"/>
        <v>1.4479920000000002</v>
      </c>
      <c r="BL87" s="314">
        <f t="shared" si="492"/>
        <v>1.6236209154929548</v>
      </c>
      <c r="BM87" s="314">
        <f t="shared" si="492"/>
        <v>1.5559072388059705</v>
      </c>
      <c r="BN87" s="314">
        <f t="shared" si="492"/>
        <v>1.9528382432432432</v>
      </c>
      <c r="BO87" s="314">
        <f t="shared" si="492"/>
        <v>1.9961400000000005</v>
      </c>
      <c r="BP87" s="314">
        <f t="shared" si="492"/>
        <v>1.8569354999999965</v>
      </c>
      <c r="BQ87" s="314">
        <f t="shared" si="492"/>
        <v>1.6961962499999963</v>
      </c>
      <c r="BR87" s="314">
        <f t="shared" si="492"/>
        <v>1.7992800000000002</v>
      </c>
      <c r="BS87" s="314">
        <f t="shared" si="492"/>
        <v>1.911735</v>
      </c>
      <c r="BT87" s="314">
        <f t="shared" si="492"/>
        <v>1.7533341000000002</v>
      </c>
      <c r="BU87" s="314">
        <f t="shared" si="492"/>
        <v>1.8335520000000003</v>
      </c>
      <c r="BV87" s="310">
        <f t="shared" si="492"/>
        <v>1.9481490000000001</v>
      </c>
      <c r="BW87" s="315">
        <f t="shared" si="510"/>
        <v>1.4914317600000002</v>
      </c>
      <c r="BX87" s="314">
        <f t="shared" si="493"/>
        <v>1.6723295429577436</v>
      </c>
      <c r="BY87" s="314">
        <f t="shared" si="493"/>
        <v>1.6025844559701496</v>
      </c>
      <c r="BZ87" s="314">
        <f t="shared" si="493"/>
        <v>2.0114233905405405</v>
      </c>
      <c r="CA87" s="314">
        <f t="shared" si="493"/>
        <v>2.0560242000000004</v>
      </c>
      <c r="CB87" s="314">
        <f t="shared" si="493"/>
        <v>1.9126435649999964</v>
      </c>
      <c r="CC87" s="314">
        <f t="shared" si="493"/>
        <v>1.7470821374999963</v>
      </c>
      <c r="CD87" s="314">
        <f t="shared" si="493"/>
        <v>1.8532584000000003</v>
      </c>
      <c r="CE87" s="314">
        <f t="shared" si="493"/>
        <v>1.9690870499999999</v>
      </c>
      <c r="CF87" s="314">
        <f t="shared" si="493"/>
        <v>1.8059341230000003</v>
      </c>
      <c r="CG87" s="314">
        <f t="shared" si="493"/>
        <v>1.8885585600000003</v>
      </c>
      <c r="CH87" s="310">
        <f t="shared" si="493"/>
        <v>2.0065934700000003</v>
      </c>
      <c r="CI87" s="315">
        <f t="shared" si="511"/>
        <v>1.5361747128000003</v>
      </c>
      <c r="CJ87" s="314">
        <f t="shared" si="494"/>
        <v>1.7224994292464759</v>
      </c>
      <c r="CK87" s="314">
        <f t="shared" si="494"/>
        <v>1.6506619896492543</v>
      </c>
      <c r="CL87" s="314">
        <f t="shared" si="494"/>
        <v>2.0717660922567567</v>
      </c>
      <c r="CM87" s="314">
        <f t="shared" si="494"/>
        <v>2.1177049260000005</v>
      </c>
      <c r="CN87" s="314">
        <f t="shared" si="494"/>
        <v>1.9700228719499964</v>
      </c>
      <c r="CO87" s="314">
        <f t="shared" si="494"/>
        <v>1.7994946016249962</v>
      </c>
      <c r="CP87" s="314">
        <f t="shared" si="512"/>
        <v>1.9088561520000005</v>
      </c>
      <c r="CQ87" s="314">
        <f t="shared" si="495"/>
        <v>2.0281596615000002</v>
      </c>
      <c r="CR87" s="314">
        <f t="shared" si="496"/>
        <v>1.8601121466900004</v>
      </c>
      <c r="CS87" s="314">
        <f t="shared" si="497"/>
        <v>1.9452153168000004</v>
      </c>
      <c r="CT87" s="310">
        <f t="shared" si="498"/>
        <v>2.0667912741000003</v>
      </c>
    </row>
    <row r="88" spans="1:98" s="5" customFormat="1" x14ac:dyDescent="0.25">
      <c r="B88" s="1" t="s">
        <v>3</v>
      </c>
      <c r="C88" s="14">
        <f t="shared" si="499"/>
        <v>1.2749003984063745</v>
      </c>
      <c r="D88" s="14">
        <f t="shared" si="499"/>
        <v>1.1759656652360515</v>
      </c>
      <c r="E88" s="14">
        <f t="shared" si="499"/>
        <v>1.3692307692307693</v>
      </c>
      <c r="F88" s="14">
        <f t="shared" si="499"/>
        <v>1.4204204204204205</v>
      </c>
      <c r="G88" s="14">
        <f t="shared" si="499"/>
        <v>1.2531328320802004</v>
      </c>
      <c r="H88" s="14">
        <f t="shared" si="499"/>
        <v>1.2545454545454546</v>
      </c>
      <c r="I88" s="14">
        <f t="shared" si="499"/>
        <v>1.401639344262295</v>
      </c>
      <c r="J88" s="14">
        <f t="shared" si="499"/>
        <v>1.1557788944723617</v>
      </c>
      <c r="K88" s="14">
        <f t="shared" si="499"/>
        <v>1.4090909090909092</v>
      </c>
      <c r="L88" s="14">
        <f t="shared" si="499"/>
        <v>1.2690437601296596</v>
      </c>
      <c r="M88" s="14">
        <f t="shared" si="499"/>
        <v>1.8586810228802153</v>
      </c>
      <c r="N88" s="101">
        <f t="shared" si="499"/>
        <v>1.6759142496847415</v>
      </c>
      <c r="O88" s="171">
        <f t="shared" si="499"/>
        <v>1.1806282722513088</v>
      </c>
      <c r="P88" s="171">
        <f t="shared" si="499"/>
        <v>1.2427440633245384</v>
      </c>
      <c r="Q88" s="171">
        <f t="shared" si="499"/>
        <v>1.6248037676609106</v>
      </c>
      <c r="R88" s="171">
        <f t="shared" si="499"/>
        <v>1.2425925925925927</v>
      </c>
      <c r="S88" s="171">
        <f t="shared" si="499"/>
        <v>1.4353846153846155</v>
      </c>
      <c r="T88" s="171">
        <f t="shared" si="499"/>
        <v>1.6438095238095238</v>
      </c>
      <c r="U88" s="172">
        <f t="shared" si="499"/>
        <v>1.2892156862745099</v>
      </c>
      <c r="V88" s="172">
        <f t="shared" si="499"/>
        <v>1.3675847457627119</v>
      </c>
      <c r="W88" s="172">
        <f t="shared" si="499"/>
        <v>1.6735294117647059</v>
      </c>
      <c r="X88" s="172">
        <f t="shared" si="499"/>
        <v>1.4596527068437182</v>
      </c>
      <c r="Y88" s="172">
        <f t="shared" si="499"/>
        <v>1.6939203354297694</v>
      </c>
      <c r="Z88" s="173">
        <f t="shared" si="499"/>
        <v>1.8744807121661722</v>
      </c>
      <c r="AA88" s="5">
        <f t="shared" si="499"/>
        <v>1.3551181102362204</v>
      </c>
      <c r="AB88" s="5">
        <f t="shared" ref="AB88:CM88" si="513">IFERROR(AB77/AB55,"")</f>
        <v>1.3915254237288135</v>
      </c>
      <c r="AC88" s="5">
        <f t="shared" si="513"/>
        <v>1.5898598516075846</v>
      </c>
      <c r="AD88" s="5">
        <f t="shared" si="513"/>
        <v>1.5169491525423728</v>
      </c>
      <c r="AE88" s="5">
        <f t="shared" si="513"/>
        <v>1.5870348139255703</v>
      </c>
      <c r="AF88" s="5">
        <f t="shared" si="513"/>
        <v>1.4778242677824267</v>
      </c>
      <c r="AG88" s="5">
        <f t="shared" si="513"/>
        <v>1.5719217491369391</v>
      </c>
      <c r="AH88" s="5">
        <f t="shared" si="513"/>
        <v>1.4427869288613475</v>
      </c>
      <c r="AI88" s="5">
        <f t="shared" si="513"/>
        <v>1.5079410865905722</v>
      </c>
      <c r="AJ88" s="5">
        <f t="shared" si="513"/>
        <v>1.3435664997127035</v>
      </c>
      <c r="AK88" s="5">
        <f t="shared" si="513"/>
        <v>1.4241353117716768</v>
      </c>
      <c r="AL88" s="109">
        <f t="shared" si="513"/>
        <v>1.5660689262664302</v>
      </c>
      <c r="AM88" s="5">
        <f t="shared" si="513"/>
        <v>1.186153669571941</v>
      </c>
      <c r="AN88" s="5">
        <f t="shared" si="513"/>
        <v>1.3981147646954413</v>
      </c>
      <c r="AO88" s="5">
        <f t="shared" si="513"/>
        <v>1.530088819724726</v>
      </c>
      <c r="AP88" s="5">
        <f t="shared" si="513"/>
        <v>1.6111649621599404</v>
      </c>
      <c r="AQ88" s="5">
        <f t="shared" si="513"/>
        <v>1.6883182642351588</v>
      </c>
      <c r="AR88" s="5">
        <f t="shared" si="513"/>
        <v>1.5647698000558059</v>
      </c>
      <c r="AS88" s="5">
        <f t="shared" si="513"/>
        <v>1.6439429833258172</v>
      </c>
      <c r="AT88" s="5">
        <f t="shared" si="513"/>
        <v>1.521474888163463</v>
      </c>
      <c r="AU88" s="5">
        <f t="shared" si="513"/>
        <v>1.6162824951092656</v>
      </c>
      <c r="AV88" s="5">
        <f t="shared" si="513"/>
        <v>1.4795075465180929</v>
      </c>
      <c r="AW88" s="5">
        <f t="shared" si="513"/>
        <v>1.5264869291624616</v>
      </c>
      <c r="AX88" s="109">
        <f t="shared" si="513"/>
        <v>1.6277314194366963</v>
      </c>
      <c r="AY88" s="5">
        <f t="shared" si="513"/>
        <v>1.335523981822361</v>
      </c>
      <c r="AZ88" s="5">
        <f t="shared" si="513"/>
        <v>1.4755693704876172</v>
      </c>
      <c r="BA88" s="5">
        <f t="shared" si="513"/>
        <v>1.6803649571637924</v>
      </c>
      <c r="BB88" s="5">
        <f t="shared" si="513"/>
        <v>1.6241685618194166</v>
      </c>
      <c r="BC88" s="5">
        <f t="shared" si="513"/>
        <v>1.7177005880840703</v>
      </c>
      <c r="BD88" s="5">
        <f t="shared" si="513"/>
        <v>1.5935321505366351</v>
      </c>
      <c r="BE88" s="5">
        <f t="shared" si="513"/>
        <v>1.7641880976950619</v>
      </c>
      <c r="BF88" s="5">
        <f t="shared" si="513"/>
        <v>1.5560302675613782</v>
      </c>
      <c r="BG88" s="5">
        <f t="shared" si="513"/>
        <v>1.6691109152719983</v>
      </c>
      <c r="BH88" s="5">
        <f t="shared" si="513"/>
        <v>1.5317947212955296</v>
      </c>
      <c r="BI88" s="5">
        <f t="shared" si="513"/>
        <v>1.5902974620175925</v>
      </c>
      <c r="BJ88" s="109">
        <f t="shared" si="513"/>
        <v>1.7026823000327036</v>
      </c>
      <c r="BK88" s="5">
        <f t="shared" si="513"/>
        <v>1.3493829696410604</v>
      </c>
      <c r="BL88" s="5">
        <f t="shared" si="513"/>
        <v>1.5075720327177013</v>
      </c>
      <c r="BM88" s="5">
        <f t="shared" si="513"/>
        <v>1.700646036025389</v>
      </c>
      <c r="BN88" s="5">
        <f t="shared" si="513"/>
        <v>1.6637040201887223</v>
      </c>
      <c r="BO88" s="5">
        <f t="shared" si="513"/>
        <v>1.7563758437358072</v>
      </c>
      <c r="BP88" s="5">
        <f t="shared" si="513"/>
        <v>1.6282942670458753</v>
      </c>
      <c r="BQ88" s="5">
        <f t="shared" si="513"/>
        <v>1.7998561414487861</v>
      </c>
      <c r="BR88" s="5">
        <f t="shared" si="513"/>
        <v>1.5933735354902641</v>
      </c>
      <c r="BS88" s="5">
        <f t="shared" si="513"/>
        <v>1.7085157149740566</v>
      </c>
      <c r="BT88" s="5">
        <f t="shared" si="513"/>
        <v>1.5683069440585331</v>
      </c>
      <c r="BU88" s="5">
        <f t="shared" si="513"/>
        <v>1.6278715449566423</v>
      </c>
      <c r="BV88" s="109">
        <f t="shared" si="513"/>
        <v>1.7421688853670594</v>
      </c>
      <c r="BW88" s="5">
        <f t="shared" si="513"/>
        <v>1.3885983428758477</v>
      </c>
      <c r="BX88" s="5">
        <f t="shared" si="513"/>
        <v>1.5540323160637959</v>
      </c>
      <c r="BY88" s="5">
        <f t="shared" si="513"/>
        <v>1.7471907053786058</v>
      </c>
      <c r="BZ88" s="5">
        <f t="shared" si="513"/>
        <v>1.7185160771049321</v>
      </c>
      <c r="CA88" s="5">
        <f t="shared" si="513"/>
        <v>1.8119689088881261</v>
      </c>
      <c r="CB88" s="5">
        <f t="shared" si="513"/>
        <v>1.6792551231864297</v>
      </c>
      <c r="CC88" s="5">
        <f t="shared" si="513"/>
        <v>1.8524112574787488</v>
      </c>
      <c r="CD88" s="5">
        <f t="shared" si="513"/>
        <v>1.6423673596825099</v>
      </c>
      <c r="CE88" s="5">
        <f t="shared" si="513"/>
        <v>1.7607271270588889</v>
      </c>
      <c r="CF88" s="5">
        <f t="shared" si="513"/>
        <v>1.6155561332193817</v>
      </c>
      <c r="CG88" s="5">
        <f t="shared" si="513"/>
        <v>1.6765577060336119</v>
      </c>
      <c r="CH88" s="109">
        <f t="shared" si="513"/>
        <v>1.7939524638124769</v>
      </c>
      <c r="CI88" s="5">
        <f t="shared" si="513"/>
        <v>1.4308561471583228</v>
      </c>
      <c r="CJ88" s="5">
        <f t="shared" si="513"/>
        <v>1.6004200357155067</v>
      </c>
      <c r="CK88" s="5">
        <f t="shared" si="513"/>
        <v>1.8007049750142161</v>
      </c>
      <c r="CL88" s="5">
        <f t="shared" si="513"/>
        <v>1.7686021238292844</v>
      </c>
      <c r="CM88" s="5">
        <f t="shared" si="513"/>
        <v>1.8651497160071127</v>
      </c>
      <c r="CN88" s="5">
        <f t="shared" ref="CN88:CT88" si="514">IFERROR(CN77/CN55,"")</f>
        <v>1.7289163024699605</v>
      </c>
      <c r="CO88" s="5">
        <f t="shared" si="514"/>
        <v>1.9085124603615036</v>
      </c>
      <c r="CP88" s="5">
        <f t="shared" si="514"/>
        <v>1.6913119897433029</v>
      </c>
      <c r="CQ88" s="5">
        <f t="shared" si="514"/>
        <v>1.8133333054911538</v>
      </c>
      <c r="CR88" s="5">
        <f t="shared" si="514"/>
        <v>1.6640219220297132</v>
      </c>
      <c r="CS88" s="5">
        <f t="shared" si="514"/>
        <v>1.7269880126907713</v>
      </c>
      <c r="CT88" s="109">
        <f t="shared" si="514"/>
        <v>1.8480257784861895</v>
      </c>
    </row>
    <row r="89" spans="1:98" x14ac:dyDescent="0.25">
      <c r="AB89" s="19"/>
    </row>
    <row r="90" spans="1:98" s="116" customFormat="1" x14ac:dyDescent="0.25">
      <c r="B90" s="63"/>
      <c r="C90" s="63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5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5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5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5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5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5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5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5"/>
    </row>
    <row r="91" spans="1:98" s="104" customFormat="1" x14ac:dyDescent="0.25">
      <c r="B91" s="104" t="s">
        <v>14</v>
      </c>
      <c r="C91" s="104">
        <f t="shared" ref="C91:BN91" si="515">C32</f>
        <v>42005</v>
      </c>
      <c r="D91" s="104">
        <f t="shared" si="515"/>
        <v>42036</v>
      </c>
      <c r="E91" s="104">
        <f t="shared" si="515"/>
        <v>42064</v>
      </c>
      <c r="F91" s="104">
        <f t="shared" si="515"/>
        <v>42095</v>
      </c>
      <c r="G91" s="104">
        <f t="shared" si="515"/>
        <v>42125</v>
      </c>
      <c r="H91" s="104">
        <f t="shared" si="515"/>
        <v>42156</v>
      </c>
      <c r="I91" s="104">
        <f t="shared" si="515"/>
        <v>42186</v>
      </c>
      <c r="J91" s="104">
        <f t="shared" si="515"/>
        <v>42217</v>
      </c>
      <c r="K91" s="104">
        <f t="shared" si="515"/>
        <v>42248</v>
      </c>
      <c r="L91" s="104">
        <f t="shared" si="515"/>
        <v>42278</v>
      </c>
      <c r="M91" s="104">
        <f t="shared" si="515"/>
        <v>42309</v>
      </c>
      <c r="N91" s="105">
        <f t="shared" si="515"/>
        <v>42339</v>
      </c>
      <c r="O91" s="144">
        <f t="shared" si="515"/>
        <v>42370</v>
      </c>
      <c r="P91" s="144">
        <f t="shared" si="515"/>
        <v>42401</v>
      </c>
      <c r="Q91" s="144">
        <f t="shared" si="515"/>
        <v>42430</v>
      </c>
      <c r="R91" s="144">
        <f t="shared" si="515"/>
        <v>42461</v>
      </c>
      <c r="S91" s="144">
        <f t="shared" si="515"/>
        <v>42491</v>
      </c>
      <c r="T91" s="144">
        <f t="shared" si="515"/>
        <v>42522</v>
      </c>
      <c r="U91" s="104">
        <f t="shared" si="515"/>
        <v>42552</v>
      </c>
      <c r="V91" s="104">
        <f t="shared" si="515"/>
        <v>42583</v>
      </c>
      <c r="W91" s="104">
        <f t="shared" si="515"/>
        <v>42614</v>
      </c>
      <c r="X91" s="104">
        <f t="shared" si="515"/>
        <v>42644</v>
      </c>
      <c r="Y91" s="104">
        <f t="shared" si="515"/>
        <v>42675</v>
      </c>
      <c r="Z91" s="105">
        <f t="shared" si="515"/>
        <v>42705</v>
      </c>
      <c r="AA91" s="104">
        <f t="shared" si="515"/>
        <v>42752</v>
      </c>
      <c r="AB91" s="104">
        <f t="shared" si="515"/>
        <v>42783</v>
      </c>
      <c r="AC91" s="104">
        <f t="shared" si="515"/>
        <v>42811</v>
      </c>
      <c r="AD91" s="104">
        <f t="shared" si="515"/>
        <v>42842</v>
      </c>
      <c r="AE91" s="104">
        <f t="shared" si="515"/>
        <v>42872</v>
      </c>
      <c r="AF91" s="104">
        <f t="shared" si="515"/>
        <v>42903</v>
      </c>
      <c r="AG91" s="104">
        <f t="shared" si="515"/>
        <v>42933</v>
      </c>
      <c r="AH91" s="104">
        <f t="shared" si="515"/>
        <v>42964</v>
      </c>
      <c r="AI91" s="104">
        <f t="shared" si="515"/>
        <v>42995</v>
      </c>
      <c r="AJ91" s="104">
        <f t="shared" si="515"/>
        <v>43025</v>
      </c>
      <c r="AK91" s="104">
        <f t="shared" si="515"/>
        <v>43056</v>
      </c>
      <c r="AL91" s="105">
        <f t="shared" si="515"/>
        <v>43086</v>
      </c>
      <c r="AM91" s="104">
        <f t="shared" si="515"/>
        <v>43118</v>
      </c>
      <c r="AN91" s="104">
        <f t="shared" si="515"/>
        <v>43149</v>
      </c>
      <c r="AO91" s="104">
        <f t="shared" si="515"/>
        <v>43177</v>
      </c>
      <c r="AP91" s="104">
        <f t="shared" si="515"/>
        <v>43208</v>
      </c>
      <c r="AQ91" s="104">
        <f t="shared" si="515"/>
        <v>43238</v>
      </c>
      <c r="AR91" s="104">
        <f t="shared" si="515"/>
        <v>43269</v>
      </c>
      <c r="AS91" s="104">
        <f t="shared" si="515"/>
        <v>43299</v>
      </c>
      <c r="AT91" s="104">
        <f t="shared" si="515"/>
        <v>43330</v>
      </c>
      <c r="AU91" s="104">
        <f t="shared" si="515"/>
        <v>43361</v>
      </c>
      <c r="AV91" s="104">
        <f t="shared" si="515"/>
        <v>43391</v>
      </c>
      <c r="AW91" s="104">
        <f t="shared" si="515"/>
        <v>43422</v>
      </c>
      <c r="AX91" s="105">
        <f t="shared" si="515"/>
        <v>43452</v>
      </c>
      <c r="AY91" s="104">
        <f t="shared" si="515"/>
        <v>43483</v>
      </c>
      <c r="AZ91" s="104">
        <f t="shared" si="515"/>
        <v>43514</v>
      </c>
      <c r="BA91" s="104">
        <f t="shared" si="515"/>
        <v>43542</v>
      </c>
      <c r="BB91" s="104">
        <f t="shared" si="515"/>
        <v>43573</v>
      </c>
      <c r="BC91" s="104">
        <f t="shared" si="515"/>
        <v>43603</v>
      </c>
      <c r="BD91" s="104">
        <f t="shared" si="515"/>
        <v>43634</v>
      </c>
      <c r="BE91" s="104">
        <f t="shared" si="515"/>
        <v>43664</v>
      </c>
      <c r="BF91" s="104">
        <f t="shared" si="515"/>
        <v>43695</v>
      </c>
      <c r="BG91" s="104">
        <f t="shared" si="515"/>
        <v>43726</v>
      </c>
      <c r="BH91" s="104">
        <f t="shared" si="515"/>
        <v>43756</v>
      </c>
      <c r="BI91" s="104">
        <f t="shared" si="515"/>
        <v>43787</v>
      </c>
      <c r="BJ91" s="105">
        <f t="shared" si="515"/>
        <v>43817</v>
      </c>
      <c r="BK91" s="104">
        <f t="shared" si="515"/>
        <v>43848</v>
      </c>
      <c r="BL91" s="104">
        <f t="shared" si="515"/>
        <v>43879</v>
      </c>
      <c r="BM91" s="104">
        <f t="shared" si="515"/>
        <v>43908</v>
      </c>
      <c r="BN91" s="104">
        <f t="shared" si="515"/>
        <v>43939</v>
      </c>
      <c r="BO91" s="104">
        <f t="shared" ref="BO91:CT91" si="516">BO32</f>
        <v>43969</v>
      </c>
      <c r="BP91" s="104">
        <f t="shared" si="516"/>
        <v>44000</v>
      </c>
      <c r="BQ91" s="104">
        <f t="shared" si="516"/>
        <v>44030</v>
      </c>
      <c r="BR91" s="104">
        <f t="shared" si="516"/>
        <v>44061</v>
      </c>
      <c r="BS91" s="104">
        <f t="shared" si="516"/>
        <v>44092</v>
      </c>
      <c r="BT91" s="104">
        <f t="shared" si="516"/>
        <v>44122</v>
      </c>
      <c r="BU91" s="104">
        <f t="shared" si="516"/>
        <v>44153</v>
      </c>
      <c r="BV91" s="105">
        <f t="shared" si="516"/>
        <v>44183</v>
      </c>
      <c r="BW91" s="104">
        <f t="shared" si="516"/>
        <v>44214</v>
      </c>
      <c r="BX91" s="104">
        <f t="shared" si="516"/>
        <v>44245</v>
      </c>
      <c r="BY91" s="104">
        <f t="shared" si="516"/>
        <v>44273</v>
      </c>
      <c r="BZ91" s="104">
        <f t="shared" si="516"/>
        <v>44304</v>
      </c>
      <c r="CA91" s="104">
        <f t="shared" si="516"/>
        <v>44334</v>
      </c>
      <c r="CB91" s="104">
        <f t="shared" si="516"/>
        <v>44365</v>
      </c>
      <c r="CC91" s="104">
        <f t="shared" si="516"/>
        <v>44395</v>
      </c>
      <c r="CD91" s="104">
        <f t="shared" si="516"/>
        <v>44426</v>
      </c>
      <c r="CE91" s="104">
        <f t="shared" si="516"/>
        <v>44457</v>
      </c>
      <c r="CF91" s="104">
        <f t="shared" si="516"/>
        <v>44487</v>
      </c>
      <c r="CG91" s="104">
        <f t="shared" si="516"/>
        <v>44518</v>
      </c>
      <c r="CH91" s="105">
        <f t="shared" si="516"/>
        <v>44548</v>
      </c>
      <c r="CI91" s="104">
        <f t="shared" si="516"/>
        <v>44579</v>
      </c>
      <c r="CJ91" s="104">
        <f t="shared" si="516"/>
        <v>44610</v>
      </c>
      <c r="CK91" s="104">
        <f t="shared" si="516"/>
        <v>44638</v>
      </c>
      <c r="CL91" s="104">
        <f t="shared" si="516"/>
        <v>44669</v>
      </c>
      <c r="CM91" s="104">
        <f t="shared" si="516"/>
        <v>44699</v>
      </c>
      <c r="CN91" s="104">
        <f t="shared" si="516"/>
        <v>44730</v>
      </c>
      <c r="CO91" s="104">
        <f t="shared" si="516"/>
        <v>44760</v>
      </c>
      <c r="CP91" s="104">
        <f t="shared" si="516"/>
        <v>44791</v>
      </c>
      <c r="CQ91" s="104">
        <f t="shared" si="516"/>
        <v>44822</v>
      </c>
      <c r="CR91" s="104">
        <f t="shared" si="516"/>
        <v>44852</v>
      </c>
      <c r="CS91" s="104">
        <f t="shared" si="516"/>
        <v>44883</v>
      </c>
      <c r="CT91" s="105">
        <f t="shared" si="516"/>
        <v>44913</v>
      </c>
    </row>
    <row r="92" spans="1:98" s="13" customFormat="1" x14ac:dyDescent="0.25">
      <c r="A92" s="13" t="s">
        <v>138</v>
      </c>
      <c r="B92" s="13" t="s">
        <v>4</v>
      </c>
      <c r="C92" s="13">
        <f>IFERROR(C22/C70,"")</f>
        <v>26.30713636363636</v>
      </c>
      <c r="D92" s="13">
        <f t="shared" ref="D92:N92" si="517">IFERROR(D22/D70,"")</f>
        <v>28.190874999999998</v>
      </c>
      <c r="E92" s="13">
        <f t="shared" si="517"/>
        <v>47.249829268292679</v>
      </c>
      <c r="F92" s="13">
        <f t="shared" si="517"/>
        <v>44.29642105263158</v>
      </c>
      <c r="G92" s="13">
        <f t="shared" si="517"/>
        <v>31.103526315789473</v>
      </c>
      <c r="H92" s="13">
        <f t="shared" si="517"/>
        <v>19.682884615384616</v>
      </c>
      <c r="I92" s="13">
        <f t="shared" si="517"/>
        <v>58.362652173913041</v>
      </c>
      <c r="J92" s="13">
        <f t="shared" si="517"/>
        <v>22.092565217391304</v>
      </c>
      <c r="K92" s="13">
        <f t="shared" si="517"/>
        <v>25.36646153846154</v>
      </c>
      <c r="L92" s="13">
        <f t="shared" si="517"/>
        <v>21.27864705882353</v>
      </c>
      <c r="M92" s="13">
        <f t="shared" si="517"/>
        <v>24.353574074074075</v>
      </c>
      <c r="N92" s="100">
        <f t="shared" si="517"/>
        <v>31.791135000000001</v>
      </c>
      <c r="O92" s="1233">
        <v>39.548705882352898</v>
      </c>
      <c r="P92" s="1234">
        <v>36.599166666666697</v>
      </c>
      <c r="Q92" s="1235">
        <v>17.2880681818182</v>
      </c>
      <c r="R92" s="1236">
        <v>45.611800000000002</v>
      </c>
      <c r="S92" s="1237">
        <v>45.190708333333298</v>
      </c>
      <c r="T92" s="1238">
        <v>39.544058823529397</v>
      </c>
      <c r="U92" s="1239">
        <v>30.750441176470598</v>
      </c>
      <c r="V92" s="1240">
        <v>22.620833333333302</v>
      </c>
      <c r="W92" s="1241">
        <v>27.8671111111111</v>
      </c>
      <c r="X92" s="1242">
        <v>20.943280000000001</v>
      </c>
      <c r="Y92" s="1243">
        <v>32.650750000000002</v>
      </c>
      <c r="Z92" s="1244">
        <v>37.708366336633702</v>
      </c>
      <c r="AA92" s="1245">
        <v>21.312368932038833</v>
      </c>
      <c r="AB92" s="1246">
        <v>22.8813783783784</v>
      </c>
      <c r="AC92" s="1247">
        <v>20.6361951219512</v>
      </c>
      <c r="AD92" s="1248">
        <v>21.1012190476191</v>
      </c>
      <c r="AE92" s="1249">
        <v>19.533333333333299</v>
      </c>
      <c r="AF92" s="1250">
        <v>21.6026744186046</v>
      </c>
      <c r="AG92" s="1251">
        <v>22.6763048780488</v>
      </c>
      <c r="AH92" s="316">
        <f t="shared" ref="AH92:AL92" si="518">AG92</f>
        <v>22.6763048780488</v>
      </c>
      <c r="AI92" s="316">
        <f t="shared" si="518"/>
        <v>22.6763048780488</v>
      </c>
      <c r="AJ92" s="316">
        <f t="shared" si="518"/>
        <v>22.6763048780488</v>
      </c>
      <c r="AK92" s="316">
        <f t="shared" si="518"/>
        <v>22.6763048780488</v>
      </c>
      <c r="AL92" s="317">
        <f t="shared" si="518"/>
        <v>22.6763048780488</v>
      </c>
      <c r="AM92" s="318">
        <f>AVERAGE(AA92:AL92)*1.05</f>
        <v>23.023437368769095</v>
      </c>
      <c r="AN92" s="316">
        <f>AM92</f>
        <v>23.023437368769095</v>
      </c>
      <c r="AO92" s="316">
        <f t="shared" ref="AO92:AW92" si="519">AN92</f>
        <v>23.023437368769095</v>
      </c>
      <c r="AP92" s="316">
        <f t="shared" si="519"/>
        <v>23.023437368769095</v>
      </c>
      <c r="AQ92" s="316">
        <f t="shared" si="519"/>
        <v>23.023437368769095</v>
      </c>
      <c r="AR92" s="316">
        <f t="shared" si="519"/>
        <v>23.023437368769095</v>
      </c>
      <c r="AS92" s="316">
        <f t="shared" si="519"/>
        <v>23.023437368769095</v>
      </c>
      <c r="AT92" s="316">
        <f t="shared" si="519"/>
        <v>23.023437368769095</v>
      </c>
      <c r="AU92" s="316">
        <f t="shared" si="519"/>
        <v>23.023437368769095</v>
      </c>
      <c r="AV92" s="316">
        <f t="shared" si="519"/>
        <v>23.023437368769095</v>
      </c>
      <c r="AW92" s="316">
        <f t="shared" si="519"/>
        <v>23.023437368769095</v>
      </c>
      <c r="AX92" s="317">
        <v>35.218745010109338</v>
      </c>
      <c r="AY92" s="318">
        <f>AVERAGE(AM92:AX92)*1.07</f>
        <v>25.722492915935774</v>
      </c>
      <c r="AZ92" s="316">
        <f>AY92</f>
        <v>25.722492915935774</v>
      </c>
      <c r="BA92" s="316">
        <f t="shared" ref="BA92:BJ92" si="520">AZ92</f>
        <v>25.722492915935774</v>
      </c>
      <c r="BB92" s="316">
        <f t="shared" si="520"/>
        <v>25.722492915935774</v>
      </c>
      <c r="BC92" s="316">
        <f t="shared" si="520"/>
        <v>25.722492915935774</v>
      </c>
      <c r="BD92" s="316">
        <f t="shared" si="520"/>
        <v>25.722492915935774</v>
      </c>
      <c r="BE92" s="316">
        <f t="shared" si="520"/>
        <v>25.722492915935774</v>
      </c>
      <c r="BF92" s="316">
        <f t="shared" si="520"/>
        <v>25.722492915935774</v>
      </c>
      <c r="BG92" s="316">
        <f t="shared" si="520"/>
        <v>25.722492915935774</v>
      </c>
      <c r="BH92" s="316">
        <f t="shared" si="520"/>
        <v>25.722492915935774</v>
      </c>
      <c r="BI92" s="316">
        <f t="shared" si="520"/>
        <v>25.722492915935774</v>
      </c>
      <c r="BJ92" s="317">
        <f t="shared" si="520"/>
        <v>25.722492915935774</v>
      </c>
      <c r="BK92" s="318">
        <f>AVERAGE(AY92:BJ92)*1.06</f>
        <v>27.265842490891934</v>
      </c>
      <c r="BL92" s="316">
        <f>BK92</f>
        <v>27.265842490891934</v>
      </c>
      <c r="BM92" s="316">
        <f t="shared" ref="BM92:BV92" si="521">BL92</f>
        <v>27.265842490891934</v>
      </c>
      <c r="BN92" s="316">
        <f t="shared" si="521"/>
        <v>27.265842490891934</v>
      </c>
      <c r="BO92" s="316">
        <f t="shared" si="521"/>
        <v>27.265842490891934</v>
      </c>
      <c r="BP92" s="316">
        <f t="shared" si="521"/>
        <v>27.265842490891934</v>
      </c>
      <c r="BQ92" s="316">
        <f t="shared" si="521"/>
        <v>27.265842490891934</v>
      </c>
      <c r="BR92" s="316">
        <f t="shared" si="521"/>
        <v>27.265842490891934</v>
      </c>
      <c r="BS92" s="316">
        <f t="shared" si="521"/>
        <v>27.265842490891934</v>
      </c>
      <c r="BT92" s="316">
        <f t="shared" si="521"/>
        <v>27.265842490891934</v>
      </c>
      <c r="BU92" s="316">
        <f t="shared" si="521"/>
        <v>27.265842490891934</v>
      </c>
      <c r="BV92" s="317">
        <f t="shared" si="521"/>
        <v>27.265842490891934</v>
      </c>
      <c r="BW92" s="318">
        <f>AVERAGE(BK92:BV92)*1.08</f>
        <v>29.447109890163293</v>
      </c>
      <c r="BX92" s="316">
        <f>BW92</f>
        <v>29.447109890163293</v>
      </c>
      <c r="BY92" s="316">
        <f t="shared" ref="BY92:CH92" si="522">BX92</f>
        <v>29.447109890163293</v>
      </c>
      <c r="BZ92" s="316">
        <f t="shared" si="522"/>
        <v>29.447109890163293</v>
      </c>
      <c r="CA92" s="316">
        <f t="shared" si="522"/>
        <v>29.447109890163293</v>
      </c>
      <c r="CB92" s="316">
        <f t="shared" si="522"/>
        <v>29.447109890163293</v>
      </c>
      <c r="CC92" s="316">
        <f t="shared" si="522"/>
        <v>29.447109890163293</v>
      </c>
      <c r="CD92" s="316">
        <f t="shared" si="522"/>
        <v>29.447109890163293</v>
      </c>
      <c r="CE92" s="316">
        <f t="shared" si="522"/>
        <v>29.447109890163293</v>
      </c>
      <c r="CF92" s="316">
        <f t="shared" si="522"/>
        <v>29.447109890163293</v>
      </c>
      <c r="CG92" s="316">
        <f t="shared" si="522"/>
        <v>29.447109890163293</v>
      </c>
      <c r="CH92" s="317">
        <f t="shared" si="522"/>
        <v>29.447109890163293</v>
      </c>
      <c r="CI92" s="318">
        <f>AVERAGE(BW92:CH92)*1.09</f>
        <v>32.097349780277995</v>
      </c>
      <c r="CJ92" s="316">
        <f>CI92</f>
        <v>32.097349780277995</v>
      </c>
      <c r="CK92" s="316">
        <f t="shared" ref="CK92:CT92" si="523">CJ92</f>
        <v>32.097349780277995</v>
      </c>
      <c r="CL92" s="316">
        <f t="shared" si="523"/>
        <v>32.097349780277995</v>
      </c>
      <c r="CM92" s="316">
        <f t="shared" si="523"/>
        <v>32.097349780277995</v>
      </c>
      <c r="CN92" s="316">
        <f t="shared" si="523"/>
        <v>32.097349780277995</v>
      </c>
      <c r="CO92" s="316">
        <f t="shared" si="523"/>
        <v>32.097349780277995</v>
      </c>
      <c r="CP92" s="316">
        <f t="shared" si="523"/>
        <v>32.097349780277995</v>
      </c>
      <c r="CQ92" s="316">
        <f t="shared" si="523"/>
        <v>32.097349780277995</v>
      </c>
      <c r="CR92" s="316">
        <f t="shared" si="523"/>
        <v>32.097349780277995</v>
      </c>
      <c r="CS92" s="316">
        <f t="shared" si="523"/>
        <v>32.097349780277995</v>
      </c>
      <c r="CT92" s="317">
        <f t="shared" si="523"/>
        <v>32.097349780277995</v>
      </c>
    </row>
    <row r="93" spans="1:98" s="13" customFormat="1" x14ac:dyDescent="0.25">
      <c r="A93" s="13" t="s">
        <v>139</v>
      </c>
      <c r="B93" s="13" t="s">
        <v>5</v>
      </c>
      <c r="C93" s="13">
        <f t="shared" ref="C93:N93" si="524">IFERROR(C23/C71,"")</f>
        <v>14.291</v>
      </c>
      <c r="D93" s="13">
        <f t="shared" si="524"/>
        <v>12.264639344262296</v>
      </c>
      <c r="E93" s="13">
        <f t="shared" si="524"/>
        <v>13.721019607843138</v>
      </c>
      <c r="F93" s="13">
        <f t="shared" si="524"/>
        <v>18.990310606060607</v>
      </c>
      <c r="G93" s="13">
        <f t="shared" si="524"/>
        <v>16.552014084507043</v>
      </c>
      <c r="H93" s="13">
        <f t="shared" si="524"/>
        <v>13.411503759398496</v>
      </c>
      <c r="I93" s="13">
        <f t="shared" si="524"/>
        <v>12.273387850467291</v>
      </c>
      <c r="J93" s="13">
        <f t="shared" si="524"/>
        <v>12.617048</v>
      </c>
      <c r="K93" s="13">
        <f t="shared" si="524"/>
        <v>15.188284210526316</v>
      </c>
      <c r="L93" s="13">
        <f t="shared" si="524"/>
        <v>13.283150289017343</v>
      </c>
      <c r="M93" s="13">
        <f t="shared" si="524"/>
        <v>13.998921113689164</v>
      </c>
      <c r="N93" s="100">
        <f t="shared" si="524"/>
        <v>12.906109311740892</v>
      </c>
      <c r="O93" s="1252">
        <v>16.773777777777799</v>
      </c>
      <c r="P93" s="1253">
        <v>12.8626382978723</v>
      </c>
      <c r="Q93" s="1254">
        <v>14.5143127035831</v>
      </c>
      <c r="R93" s="1255">
        <v>22.127795744680899</v>
      </c>
      <c r="S93" s="1256">
        <v>14.617838815789501</v>
      </c>
      <c r="T93" s="1257">
        <v>12.9157350993378</v>
      </c>
      <c r="U93" s="1258">
        <v>12.430647519582299</v>
      </c>
      <c r="V93" s="1259">
        <v>12.8955613636364</v>
      </c>
      <c r="W93" s="1260">
        <v>13.7266717281273</v>
      </c>
      <c r="X93" s="1261">
        <v>13.1045788944724</v>
      </c>
      <c r="Y93" s="1262">
        <v>14.3001988742965</v>
      </c>
      <c r="Z93" s="1263">
        <v>13.6267635135136</v>
      </c>
      <c r="AA93" s="1264">
        <v>14.136574358974359</v>
      </c>
      <c r="AB93" s="1265">
        <v>13.929567164179099</v>
      </c>
      <c r="AC93" s="1266">
        <v>13.825523415977999</v>
      </c>
      <c r="AD93" s="1267">
        <v>14.331093617021301</v>
      </c>
      <c r="AE93" s="1268">
        <v>14.003493449781701</v>
      </c>
      <c r="AF93" s="1269">
        <v>13.448803418803401</v>
      </c>
      <c r="AG93" s="1270">
        <v>13.5943538732396</v>
      </c>
      <c r="AH93" s="319">
        <f t="shared" ref="AH93:AL93" si="525">AG93</f>
        <v>13.5943538732396</v>
      </c>
      <c r="AI93" s="319">
        <f t="shared" si="525"/>
        <v>13.5943538732396</v>
      </c>
      <c r="AJ93" s="319">
        <f t="shared" si="525"/>
        <v>13.5943538732396</v>
      </c>
      <c r="AK93" s="319">
        <f t="shared" si="525"/>
        <v>13.5943538732396</v>
      </c>
      <c r="AL93" s="320">
        <f t="shared" si="525"/>
        <v>13.5943538732396</v>
      </c>
      <c r="AM93" s="318">
        <f>AVERAGE(AA93:AL93)*1</f>
        <v>13.770098222014624</v>
      </c>
      <c r="AN93" s="319">
        <f t="shared" ref="AN93:AX98" si="526">AM93</f>
        <v>13.770098222014624</v>
      </c>
      <c r="AO93" s="319">
        <f t="shared" si="526"/>
        <v>13.770098222014624</v>
      </c>
      <c r="AP93" s="319">
        <f t="shared" si="526"/>
        <v>13.770098222014624</v>
      </c>
      <c r="AQ93" s="319">
        <f t="shared" si="526"/>
        <v>13.770098222014624</v>
      </c>
      <c r="AR93" s="319">
        <f t="shared" si="526"/>
        <v>13.770098222014624</v>
      </c>
      <c r="AS93" s="319">
        <f t="shared" si="526"/>
        <v>13.770098222014624</v>
      </c>
      <c r="AT93" s="319">
        <f t="shared" si="526"/>
        <v>13.770098222014624</v>
      </c>
      <c r="AU93" s="319">
        <f t="shared" si="526"/>
        <v>13.770098222014624</v>
      </c>
      <c r="AV93" s="319">
        <f t="shared" si="526"/>
        <v>13.770098222014624</v>
      </c>
      <c r="AW93" s="319">
        <f t="shared" si="526"/>
        <v>13.770098222014624</v>
      </c>
      <c r="AX93" s="320">
        <f t="shared" si="526"/>
        <v>13.770098222014624</v>
      </c>
      <c r="AY93" s="318">
        <f>AVERAGE(AM93:AX93)*1.05</f>
        <v>14.458603133115357</v>
      </c>
      <c r="AZ93" s="319">
        <f t="shared" ref="AZ93:BJ93" si="527">AY93</f>
        <v>14.458603133115357</v>
      </c>
      <c r="BA93" s="319">
        <f t="shared" si="527"/>
        <v>14.458603133115357</v>
      </c>
      <c r="BB93" s="319">
        <f t="shared" si="527"/>
        <v>14.458603133115357</v>
      </c>
      <c r="BC93" s="319">
        <f t="shared" si="527"/>
        <v>14.458603133115357</v>
      </c>
      <c r="BD93" s="319">
        <f t="shared" si="527"/>
        <v>14.458603133115357</v>
      </c>
      <c r="BE93" s="319">
        <f t="shared" si="527"/>
        <v>14.458603133115357</v>
      </c>
      <c r="BF93" s="319">
        <f t="shared" si="527"/>
        <v>14.458603133115357</v>
      </c>
      <c r="BG93" s="319">
        <f t="shared" si="527"/>
        <v>14.458603133115357</v>
      </c>
      <c r="BH93" s="319">
        <f t="shared" si="527"/>
        <v>14.458603133115357</v>
      </c>
      <c r="BI93" s="319">
        <f t="shared" si="527"/>
        <v>14.458603133115357</v>
      </c>
      <c r="BJ93" s="320">
        <f t="shared" si="527"/>
        <v>14.458603133115357</v>
      </c>
      <c r="BK93" s="318">
        <f t="shared" ref="BK93:BK98" si="528">AVERAGE(AY93:BJ93)*1.06</f>
        <v>15.326119321102281</v>
      </c>
      <c r="BL93" s="319">
        <f t="shared" ref="BL93:BV93" si="529">BK93</f>
        <v>15.326119321102281</v>
      </c>
      <c r="BM93" s="319">
        <f t="shared" si="529"/>
        <v>15.326119321102281</v>
      </c>
      <c r="BN93" s="319">
        <f t="shared" si="529"/>
        <v>15.326119321102281</v>
      </c>
      <c r="BO93" s="319">
        <f t="shared" si="529"/>
        <v>15.326119321102281</v>
      </c>
      <c r="BP93" s="319">
        <f t="shared" si="529"/>
        <v>15.326119321102281</v>
      </c>
      <c r="BQ93" s="319">
        <f t="shared" si="529"/>
        <v>15.326119321102281</v>
      </c>
      <c r="BR93" s="319">
        <f t="shared" si="529"/>
        <v>15.326119321102281</v>
      </c>
      <c r="BS93" s="319">
        <f t="shared" si="529"/>
        <v>15.326119321102281</v>
      </c>
      <c r="BT93" s="319">
        <f t="shared" si="529"/>
        <v>15.326119321102281</v>
      </c>
      <c r="BU93" s="319">
        <f t="shared" si="529"/>
        <v>15.326119321102281</v>
      </c>
      <c r="BV93" s="320">
        <f t="shared" si="529"/>
        <v>15.326119321102281</v>
      </c>
      <c r="BW93" s="318">
        <f t="shared" ref="BW93:BW98" si="530">AVERAGE(BK93:BV93)*1.08</f>
        <v>16.552208866790465</v>
      </c>
      <c r="BX93" s="319">
        <f t="shared" ref="BX93:CH93" si="531">BW93</f>
        <v>16.552208866790465</v>
      </c>
      <c r="BY93" s="319">
        <f t="shared" si="531"/>
        <v>16.552208866790465</v>
      </c>
      <c r="BZ93" s="319">
        <f t="shared" si="531"/>
        <v>16.552208866790465</v>
      </c>
      <c r="CA93" s="319">
        <f t="shared" si="531"/>
        <v>16.552208866790465</v>
      </c>
      <c r="CB93" s="319">
        <f t="shared" si="531"/>
        <v>16.552208866790465</v>
      </c>
      <c r="CC93" s="319">
        <f t="shared" si="531"/>
        <v>16.552208866790465</v>
      </c>
      <c r="CD93" s="319">
        <f t="shared" si="531"/>
        <v>16.552208866790465</v>
      </c>
      <c r="CE93" s="319">
        <f t="shared" si="531"/>
        <v>16.552208866790465</v>
      </c>
      <c r="CF93" s="319">
        <f t="shared" si="531"/>
        <v>16.552208866790465</v>
      </c>
      <c r="CG93" s="319">
        <f t="shared" si="531"/>
        <v>16.552208866790465</v>
      </c>
      <c r="CH93" s="320">
        <f t="shared" si="531"/>
        <v>16.552208866790465</v>
      </c>
      <c r="CI93" s="318">
        <f t="shared" ref="CI93:CI98" si="532">AVERAGE(BW93:CH93)*1.09</f>
        <v>18.041907664801609</v>
      </c>
      <c r="CJ93" s="319">
        <f t="shared" ref="CJ93:CT93" si="533">CI93</f>
        <v>18.041907664801609</v>
      </c>
      <c r="CK93" s="319">
        <f t="shared" si="533"/>
        <v>18.041907664801609</v>
      </c>
      <c r="CL93" s="319">
        <f t="shared" si="533"/>
        <v>18.041907664801609</v>
      </c>
      <c r="CM93" s="319">
        <f t="shared" si="533"/>
        <v>18.041907664801609</v>
      </c>
      <c r="CN93" s="319">
        <f t="shared" si="533"/>
        <v>18.041907664801609</v>
      </c>
      <c r="CO93" s="319">
        <f t="shared" si="533"/>
        <v>18.041907664801609</v>
      </c>
      <c r="CP93" s="319">
        <f t="shared" si="533"/>
        <v>18.041907664801609</v>
      </c>
      <c r="CQ93" s="319">
        <f t="shared" si="533"/>
        <v>18.041907664801609</v>
      </c>
      <c r="CR93" s="319">
        <f t="shared" si="533"/>
        <v>18.041907664801609</v>
      </c>
      <c r="CS93" s="319">
        <f t="shared" si="533"/>
        <v>18.041907664801609</v>
      </c>
      <c r="CT93" s="320">
        <f t="shared" si="533"/>
        <v>18.041907664801609</v>
      </c>
    </row>
    <row r="94" spans="1:98" s="13" customFormat="1" x14ac:dyDescent="0.25">
      <c r="A94" s="13" t="s">
        <v>140</v>
      </c>
      <c r="B94" s="13" t="s">
        <v>6</v>
      </c>
      <c r="C94" s="13">
        <f t="shared" ref="C94:N94" si="534">IFERROR(C24/C72,"")</f>
        <v>13.443238805970148</v>
      </c>
      <c r="D94" s="13">
        <f t="shared" si="534"/>
        <v>12.978</v>
      </c>
      <c r="E94" s="13">
        <f t="shared" si="534"/>
        <v>14.086987500000001</v>
      </c>
      <c r="F94" s="13">
        <f t="shared" si="534"/>
        <v>13.371373493975904</v>
      </c>
      <c r="G94" s="13">
        <f t="shared" si="534"/>
        <v>13.507051063829788</v>
      </c>
      <c r="H94" s="13">
        <f t="shared" si="534"/>
        <v>15.468089108910892</v>
      </c>
      <c r="I94" s="13">
        <f t="shared" si="534"/>
        <v>14.562409090909091</v>
      </c>
      <c r="J94" s="13">
        <f t="shared" si="534"/>
        <v>13.340843137254902</v>
      </c>
      <c r="K94" s="13">
        <f t="shared" si="534"/>
        <v>13.446340425531913</v>
      </c>
      <c r="L94" s="13">
        <f t="shared" si="534"/>
        <v>14.598518134715027</v>
      </c>
      <c r="M94" s="13">
        <f t="shared" si="534"/>
        <v>12.332295454545456</v>
      </c>
      <c r="N94" s="100">
        <f t="shared" si="534"/>
        <v>14.40502793296095</v>
      </c>
      <c r="O94" s="1271">
        <v>12.6821780821918</v>
      </c>
      <c r="P94" s="1272">
        <v>12.4004426229508</v>
      </c>
      <c r="Q94" s="1273">
        <v>12.884282051282099</v>
      </c>
      <c r="R94" s="1274">
        <v>14.84295</v>
      </c>
      <c r="S94" s="1275">
        <v>11.007173076923101</v>
      </c>
      <c r="T94" s="1276">
        <v>14.1370199335548</v>
      </c>
      <c r="U94" s="1277">
        <v>12.947330827067701</v>
      </c>
      <c r="V94" s="1278">
        <v>11.4765247933884</v>
      </c>
      <c r="W94" s="1279">
        <v>13.722053921568699</v>
      </c>
      <c r="X94" s="1280">
        <v>14.185758812615999</v>
      </c>
      <c r="Y94" s="1281">
        <v>13.054851063829799</v>
      </c>
      <c r="Z94" s="1282">
        <v>14.0679508700103</v>
      </c>
      <c r="AA94" s="1283">
        <v>12.063328042328042</v>
      </c>
      <c r="AB94" s="1284">
        <v>13.648775862069</v>
      </c>
      <c r="AC94" s="1285">
        <v>13.3702491103203</v>
      </c>
      <c r="AD94" s="1286">
        <v>13.1208498402556</v>
      </c>
      <c r="AE94" s="1287">
        <v>13.0430150753769</v>
      </c>
      <c r="AF94" s="1288">
        <v>13.7234951456311</v>
      </c>
      <c r="AG94" s="1289">
        <v>14.160206140350899</v>
      </c>
      <c r="AH94" s="319">
        <f t="shared" ref="AH94:AL98" si="535">AG94</f>
        <v>14.160206140350899</v>
      </c>
      <c r="AI94" s="319">
        <f t="shared" si="535"/>
        <v>14.160206140350899</v>
      </c>
      <c r="AJ94" s="319">
        <f t="shared" si="535"/>
        <v>14.160206140350899</v>
      </c>
      <c r="AK94" s="319">
        <f t="shared" si="535"/>
        <v>14.160206140350899</v>
      </c>
      <c r="AL94" s="320">
        <f t="shared" si="535"/>
        <v>14.160206140350899</v>
      </c>
      <c r="AM94" s="318">
        <f>AVERAGE(AA94:AL94)*1</f>
        <v>13.660912493173862</v>
      </c>
      <c r="AN94" s="319">
        <f t="shared" si="526"/>
        <v>13.660912493173862</v>
      </c>
      <c r="AO94" s="319">
        <f t="shared" si="526"/>
        <v>13.660912493173862</v>
      </c>
      <c r="AP94" s="319">
        <f t="shared" si="526"/>
        <v>13.660912493173862</v>
      </c>
      <c r="AQ94" s="319">
        <f t="shared" si="526"/>
        <v>13.660912493173862</v>
      </c>
      <c r="AR94" s="319">
        <f t="shared" si="526"/>
        <v>13.660912493173862</v>
      </c>
      <c r="AS94" s="319">
        <f t="shared" si="526"/>
        <v>13.660912493173862</v>
      </c>
      <c r="AT94" s="319">
        <f t="shared" si="526"/>
        <v>13.660912493173862</v>
      </c>
      <c r="AU94" s="319">
        <f t="shared" si="526"/>
        <v>13.660912493173862</v>
      </c>
      <c r="AV94" s="319">
        <f t="shared" si="526"/>
        <v>13.660912493173862</v>
      </c>
      <c r="AW94" s="319">
        <f t="shared" si="526"/>
        <v>13.660912493173862</v>
      </c>
      <c r="AX94" s="320">
        <f t="shared" si="526"/>
        <v>13.660912493173862</v>
      </c>
      <c r="AY94" s="318">
        <f t="shared" ref="AY94:AY98" si="536">AVERAGE(AM94:AX94)*1.05</f>
        <v>14.34395811783256</v>
      </c>
      <c r="AZ94" s="319">
        <f t="shared" ref="AZ94:BJ94" si="537">AY94</f>
        <v>14.34395811783256</v>
      </c>
      <c r="BA94" s="319">
        <f t="shared" si="537"/>
        <v>14.34395811783256</v>
      </c>
      <c r="BB94" s="319">
        <f t="shared" si="537"/>
        <v>14.34395811783256</v>
      </c>
      <c r="BC94" s="319">
        <f t="shared" si="537"/>
        <v>14.34395811783256</v>
      </c>
      <c r="BD94" s="319">
        <f t="shared" si="537"/>
        <v>14.34395811783256</v>
      </c>
      <c r="BE94" s="319">
        <f t="shared" si="537"/>
        <v>14.34395811783256</v>
      </c>
      <c r="BF94" s="319">
        <f t="shared" si="537"/>
        <v>14.34395811783256</v>
      </c>
      <c r="BG94" s="319">
        <f t="shared" si="537"/>
        <v>14.34395811783256</v>
      </c>
      <c r="BH94" s="319">
        <f t="shared" si="537"/>
        <v>14.34395811783256</v>
      </c>
      <c r="BI94" s="319">
        <f t="shared" si="537"/>
        <v>14.34395811783256</v>
      </c>
      <c r="BJ94" s="320">
        <f t="shared" si="537"/>
        <v>14.34395811783256</v>
      </c>
      <c r="BK94" s="318">
        <f t="shared" si="528"/>
        <v>15.204595604902513</v>
      </c>
      <c r="BL94" s="319">
        <f t="shared" ref="BL94:BV94" si="538">BK94</f>
        <v>15.204595604902513</v>
      </c>
      <c r="BM94" s="319">
        <f t="shared" si="538"/>
        <v>15.204595604902513</v>
      </c>
      <c r="BN94" s="319">
        <f t="shared" si="538"/>
        <v>15.204595604902513</v>
      </c>
      <c r="BO94" s="319">
        <f t="shared" si="538"/>
        <v>15.204595604902513</v>
      </c>
      <c r="BP94" s="319">
        <f t="shared" si="538"/>
        <v>15.204595604902513</v>
      </c>
      <c r="BQ94" s="319">
        <f t="shared" si="538"/>
        <v>15.204595604902513</v>
      </c>
      <c r="BR94" s="319">
        <f t="shared" si="538"/>
        <v>15.204595604902513</v>
      </c>
      <c r="BS94" s="319">
        <f t="shared" si="538"/>
        <v>15.204595604902513</v>
      </c>
      <c r="BT94" s="319">
        <f t="shared" si="538"/>
        <v>15.204595604902513</v>
      </c>
      <c r="BU94" s="319">
        <f t="shared" si="538"/>
        <v>15.204595604902513</v>
      </c>
      <c r="BV94" s="320">
        <f t="shared" si="538"/>
        <v>15.204595604902513</v>
      </c>
      <c r="BW94" s="318">
        <f t="shared" si="530"/>
        <v>16.420963253294719</v>
      </c>
      <c r="BX94" s="319">
        <f t="shared" ref="BX94:CH94" si="539">BW94</f>
        <v>16.420963253294719</v>
      </c>
      <c r="BY94" s="319">
        <f t="shared" si="539"/>
        <v>16.420963253294719</v>
      </c>
      <c r="BZ94" s="319">
        <f t="shared" si="539"/>
        <v>16.420963253294719</v>
      </c>
      <c r="CA94" s="319">
        <f t="shared" si="539"/>
        <v>16.420963253294719</v>
      </c>
      <c r="CB94" s="319">
        <f t="shared" si="539"/>
        <v>16.420963253294719</v>
      </c>
      <c r="CC94" s="319">
        <f t="shared" si="539"/>
        <v>16.420963253294719</v>
      </c>
      <c r="CD94" s="319">
        <f t="shared" si="539"/>
        <v>16.420963253294719</v>
      </c>
      <c r="CE94" s="319">
        <f t="shared" si="539"/>
        <v>16.420963253294719</v>
      </c>
      <c r="CF94" s="319">
        <f t="shared" si="539"/>
        <v>16.420963253294719</v>
      </c>
      <c r="CG94" s="319">
        <f t="shared" si="539"/>
        <v>16.420963253294719</v>
      </c>
      <c r="CH94" s="320">
        <f t="shared" si="539"/>
        <v>16.420963253294719</v>
      </c>
      <c r="CI94" s="318">
        <f t="shared" si="532"/>
        <v>17.89884994609125</v>
      </c>
      <c r="CJ94" s="319">
        <f t="shared" ref="CJ94:CT94" si="540">CI94</f>
        <v>17.89884994609125</v>
      </c>
      <c r="CK94" s="319">
        <f t="shared" si="540"/>
        <v>17.89884994609125</v>
      </c>
      <c r="CL94" s="319">
        <f t="shared" si="540"/>
        <v>17.89884994609125</v>
      </c>
      <c r="CM94" s="319">
        <f t="shared" si="540"/>
        <v>17.89884994609125</v>
      </c>
      <c r="CN94" s="319">
        <f t="shared" si="540"/>
        <v>17.89884994609125</v>
      </c>
      <c r="CO94" s="319">
        <f t="shared" si="540"/>
        <v>17.89884994609125</v>
      </c>
      <c r="CP94" s="319">
        <f t="shared" si="540"/>
        <v>17.89884994609125</v>
      </c>
      <c r="CQ94" s="319">
        <f t="shared" si="540"/>
        <v>17.89884994609125</v>
      </c>
      <c r="CR94" s="319">
        <f t="shared" si="540"/>
        <v>17.89884994609125</v>
      </c>
      <c r="CS94" s="319">
        <f t="shared" si="540"/>
        <v>17.89884994609125</v>
      </c>
      <c r="CT94" s="320">
        <f t="shared" si="540"/>
        <v>17.89884994609125</v>
      </c>
    </row>
    <row r="95" spans="1:98" s="13" customFormat="1" x14ac:dyDescent="0.25">
      <c r="A95" s="13" t="s">
        <v>141</v>
      </c>
      <c r="B95" s="13" t="s">
        <v>7</v>
      </c>
      <c r="C95" s="13">
        <f t="shared" ref="C95:N95" si="541">IFERROR(C25/C73,"")</f>
        <v>14.0415375</v>
      </c>
      <c r="D95" s="13">
        <f t="shared" si="541"/>
        <v>13.919492307692309</v>
      </c>
      <c r="E95" s="13">
        <f t="shared" si="541"/>
        <v>13.928612068965517</v>
      </c>
      <c r="F95" s="13">
        <f t="shared" si="541"/>
        <v>13.356906666666667</v>
      </c>
      <c r="G95" s="13">
        <f t="shared" si="541"/>
        <v>12.324620253164557</v>
      </c>
      <c r="H95" s="13">
        <f t="shared" si="541"/>
        <v>13.983312101910828</v>
      </c>
      <c r="I95" s="13">
        <f t="shared" si="541"/>
        <v>13.493135802469135</v>
      </c>
      <c r="J95" s="13">
        <f t="shared" si="541"/>
        <v>12.78872340425532</v>
      </c>
      <c r="K95" s="13">
        <f t="shared" si="541"/>
        <v>13.802342857142857</v>
      </c>
      <c r="L95" s="13">
        <f t="shared" si="541"/>
        <v>14.327853107344634</v>
      </c>
      <c r="M95" s="13">
        <f t="shared" si="541"/>
        <v>13.960453376205788</v>
      </c>
      <c r="N95" s="100">
        <f t="shared" si="541"/>
        <v>15.715616766467067</v>
      </c>
      <c r="O95" s="1290">
        <v>11.609454545454501</v>
      </c>
      <c r="P95" s="1291">
        <v>12.460513333333299</v>
      </c>
      <c r="Q95" s="1292">
        <v>15.9324712643678</v>
      </c>
      <c r="R95" s="1293">
        <v>16.215705128205101</v>
      </c>
      <c r="S95" s="1294">
        <v>13.5933255813953</v>
      </c>
      <c r="T95" s="1295">
        <v>13.730288209607</v>
      </c>
      <c r="U95" s="1296">
        <v>15.101141242937899</v>
      </c>
      <c r="V95" s="1297">
        <v>11.5962153846154</v>
      </c>
      <c r="W95" s="1298">
        <v>13.4550199161426</v>
      </c>
      <c r="X95" s="1299">
        <v>13.6999067164179</v>
      </c>
      <c r="Y95" s="1300">
        <v>13.496574829931999</v>
      </c>
      <c r="Z95" s="1301">
        <v>13.665561767358</v>
      </c>
      <c r="AA95" s="1302">
        <v>13.190883089770354</v>
      </c>
      <c r="AB95" s="1303">
        <v>13.008937649880099</v>
      </c>
      <c r="AC95" s="1304">
        <v>13.217147239263801</v>
      </c>
      <c r="AD95" s="1305">
        <v>13.7373318965517</v>
      </c>
      <c r="AE95" s="1306">
        <v>13.6947177419355</v>
      </c>
      <c r="AF95" s="1307">
        <v>13.542579075425801</v>
      </c>
      <c r="AG95" s="1308">
        <v>15.391117936117899</v>
      </c>
      <c r="AH95" s="319">
        <f t="shared" si="535"/>
        <v>15.391117936117899</v>
      </c>
      <c r="AI95" s="319">
        <f t="shared" si="535"/>
        <v>15.391117936117899</v>
      </c>
      <c r="AJ95" s="319">
        <f t="shared" si="535"/>
        <v>15.391117936117899</v>
      </c>
      <c r="AK95" s="319">
        <f t="shared" si="535"/>
        <v>15.391117936117899</v>
      </c>
      <c r="AL95" s="320">
        <f t="shared" si="535"/>
        <v>15.391117936117899</v>
      </c>
      <c r="AM95" s="318">
        <f>AVERAGE(AA95:AL95)*1</f>
        <v>14.39485869246122</v>
      </c>
      <c r="AN95" s="319">
        <f t="shared" si="526"/>
        <v>14.39485869246122</v>
      </c>
      <c r="AO95" s="319">
        <f t="shared" si="526"/>
        <v>14.39485869246122</v>
      </c>
      <c r="AP95" s="319">
        <f t="shared" si="526"/>
        <v>14.39485869246122</v>
      </c>
      <c r="AQ95" s="319">
        <f t="shared" si="526"/>
        <v>14.39485869246122</v>
      </c>
      <c r="AR95" s="319">
        <f t="shared" si="526"/>
        <v>14.39485869246122</v>
      </c>
      <c r="AS95" s="319">
        <f t="shared" si="526"/>
        <v>14.39485869246122</v>
      </c>
      <c r="AT95" s="319">
        <f t="shared" si="526"/>
        <v>14.39485869246122</v>
      </c>
      <c r="AU95" s="319">
        <f t="shared" si="526"/>
        <v>14.39485869246122</v>
      </c>
      <c r="AV95" s="319">
        <f t="shared" si="526"/>
        <v>14.39485869246122</v>
      </c>
      <c r="AW95" s="319">
        <f t="shared" si="526"/>
        <v>14.39485869246122</v>
      </c>
      <c r="AX95" s="320">
        <f t="shared" si="526"/>
        <v>14.39485869246122</v>
      </c>
      <c r="AY95" s="318">
        <f t="shared" si="536"/>
        <v>15.114601627084276</v>
      </c>
      <c r="AZ95" s="319">
        <f t="shared" ref="AZ95:BJ95" si="542">AY95</f>
        <v>15.114601627084276</v>
      </c>
      <c r="BA95" s="319">
        <f t="shared" si="542"/>
        <v>15.114601627084276</v>
      </c>
      <c r="BB95" s="319">
        <f t="shared" si="542"/>
        <v>15.114601627084276</v>
      </c>
      <c r="BC95" s="319">
        <f t="shared" si="542"/>
        <v>15.114601627084276</v>
      </c>
      <c r="BD95" s="319">
        <f t="shared" si="542"/>
        <v>15.114601627084276</v>
      </c>
      <c r="BE95" s="319">
        <f t="shared" si="542"/>
        <v>15.114601627084276</v>
      </c>
      <c r="BF95" s="319">
        <f t="shared" si="542"/>
        <v>15.114601627084276</v>
      </c>
      <c r="BG95" s="319">
        <f t="shared" si="542"/>
        <v>15.114601627084276</v>
      </c>
      <c r="BH95" s="319">
        <f t="shared" si="542"/>
        <v>15.114601627084276</v>
      </c>
      <c r="BI95" s="319">
        <f t="shared" si="542"/>
        <v>15.114601627084276</v>
      </c>
      <c r="BJ95" s="320">
        <f t="shared" si="542"/>
        <v>15.114601627084276</v>
      </c>
      <c r="BK95" s="318">
        <f t="shared" si="528"/>
        <v>16.021477724709339</v>
      </c>
      <c r="BL95" s="319">
        <f t="shared" ref="BL95:BV95" si="543">BK95</f>
        <v>16.021477724709339</v>
      </c>
      <c r="BM95" s="319">
        <f t="shared" si="543"/>
        <v>16.021477724709339</v>
      </c>
      <c r="BN95" s="319">
        <f t="shared" si="543"/>
        <v>16.021477724709339</v>
      </c>
      <c r="BO95" s="319">
        <f t="shared" si="543"/>
        <v>16.021477724709339</v>
      </c>
      <c r="BP95" s="319">
        <f t="shared" si="543"/>
        <v>16.021477724709339</v>
      </c>
      <c r="BQ95" s="319">
        <f t="shared" si="543"/>
        <v>16.021477724709339</v>
      </c>
      <c r="BR95" s="319">
        <f t="shared" si="543"/>
        <v>16.021477724709339</v>
      </c>
      <c r="BS95" s="319">
        <f t="shared" si="543"/>
        <v>16.021477724709339</v>
      </c>
      <c r="BT95" s="319">
        <f t="shared" si="543"/>
        <v>16.021477724709339</v>
      </c>
      <c r="BU95" s="319">
        <f t="shared" si="543"/>
        <v>16.021477724709339</v>
      </c>
      <c r="BV95" s="320">
        <f t="shared" si="543"/>
        <v>16.021477724709339</v>
      </c>
      <c r="BW95" s="318">
        <f t="shared" si="530"/>
        <v>17.303195942686088</v>
      </c>
      <c r="BX95" s="319">
        <f t="shared" ref="BX95:CH95" si="544">BW95</f>
        <v>17.303195942686088</v>
      </c>
      <c r="BY95" s="319">
        <f t="shared" si="544"/>
        <v>17.303195942686088</v>
      </c>
      <c r="BZ95" s="319">
        <f t="shared" si="544"/>
        <v>17.303195942686088</v>
      </c>
      <c r="CA95" s="319">
        <f t="shared" si="544"/>
        <v>17.303195942686088</v>
      </c>
      <c r="CB95" s="319">
        <f t="shared" si="544"/>
        <v>17.303195942686088</v>
      </c>
      <c r="CC95" s="319">
        <f t="shared" si="544"/>
        <v>17.303195942686088</v>
      </c>
      <c r="CD95" s="319">
        <f t="shared" si="544"/>
        <v>17.303195942686088</v>
      </c>
      <c r="CE95" s="319">
        <f t="shared" si="544"/>
        <v>17.303195942686088</v>
      </c>
      <c r="CF95" s="319">
        <f t="shared" si="544"/>
        <v>17.303195942686088</v>
      </c>
      <c r="CG95" s="319">
        <f t="shared" si="544"/>
        <v>17.303195942686088</v>
      </c>
      <c r="CH95" s="320">
        <f t="shared" si="544"/>
        <v>17.303195942686088</v>
      </c>
      <c r="CI95" s="318">
        <f t="shared" si="532"/>
        <v>18.860483577527841</v>
      </c>
      <c r="CJ95" s="319">
        <f t="shared" ref="CJ95:CT95" si="545">CI95</f>
        <v>18.860483577527841</v>
      </c>
      <c r="CK95" s="319">
        <f t="shared" si="545"/>
        <v>18.860483577527841</v>
      </c>
      <c r="CL95" s="319">
        <f t="shared" si="545"/>
        <v>18.860483577527841</v>
      </c>
      <c r="CM95" s="319">
        <f t="shared" si="545"/>
        <v>18.860483577527841</v>
      </c>
      <c r="CN95" s="319">
        <f t="shared" si="545"/>
        <v>18.860483577527841</v>
      </c>
      <c r="CO95" s="319">
        <f t="shared" si="545"/>
        <v>18.860483577527841</v>
      </c>
      <c r="CP95" s="319">
        <f t="shared" si="545"/>
        <v>18.860483577527841</v>
      </c>
      <c r="CQ95" s="319">
        <f t="shared" si="545"/>
        <v>18.860483577527841</v>
      </c>
      <c r="CR95" s="319">
        <f t="shared" si="545"/>
        <v>18.860483577527841</v>
      </c>
      <c r="CS95" s="319">
        <f t="shared" si="545"/>
        <v>18.860483577527841</v>
      </c>
      <c r="CT95" s="320">
        <f t="shared" si="545"/>
        <v>18.860483577527841</v>
      </c>
    </row>
    <row r="96" spans="1:98" s="13" customFormat="1" x14ac:dyDescent="0.25">
      <c r="A96" s="13" t="s">
        <v>142</v>
      </c>
      <c r="B96" s="13" t="s">
        <v>8</v>
      </c>
      <c r="C96" s="13">
        <f t="shared" ref="C96:N96" si="546">IFERROR(C26/C74,"")</f>
        <v>14.326594594594592</v>
      </c>
      <c r="D96" s="13">
        <f t="shared" si="546"/>
        <v>13.277911764705882</v>
      </c>
      <c r="E96" s="13">
        <f t="shared" si="546"/>
        <v>12.615961038961039</v>
      </c>
      <c r="F96" s="13">
        <f t="shared" si="546"/>
        <v>23.001364077669901</v>
      </c>
      <c r="G96" s="13">
        <f t="shared" si="546"/>
        <v>12.360366071428572</v>
      </c>
      <c r="H96" s="13">
        <f t="shared" si="546"/>
        <v>13.583870588235293</v>
      </c>
      <c r="I96" s="13">
        <f t="shared" si="546"/>
        <v>17.750412499999999</v>
      </c>
      <c r="J96" s="13">
        <f t="shared" si="546"/>
        <v>13.863290322580646</v>
      </c>
      <c r="K96" s="13">
        <f t="shared" si="546"/>
        <v>14.494885416666667</v>
      </c>
      <c r="L96" s="13">
        <f t="shared" si="546"/>
        <v>13.429901408450704</v>
      </c>
      <c r="M96" s="13">
        <f t="shared" si="546"/>
        <v>14.589820388349516</v>
      </c>
      <c r="N96" s="100">
        <f t="shared" si="546"/>
        <v>16.079436619718312</v>
      </c>
      <c r="O96" s="1309">
        <v>13.1766633663366</v>
      </c>
      <c r="P96" s="1310">
        <v>12.2363571428571</v>
      </c>
      <c r="Q96" s="1311">
        <v>13.167722891566299</v>
      </c>
      <c r="R96" s="1312">
        <v>11.816342857142899</v>
      </c>
      <c r="S96" s="1313">
        <v>13.432971428571401</v>
      </c>
      <c r="T96" s="1314">
        <v>13.4030112359551</v>
      </c>
      <c r="U96" s="1315">
        <v>15.6501571428571</v>
      </c>
      <c r="V96" s="1316">
        <v>14.438734693877599</v>
      </c>
      <c r="W96" s="1317">
        <v>14.3956204620462</v>
      </c>
      <c r="X96" s="1318">
        <v>16.863966101694899</v>
      </c>
      <c r="Y96" s="1319">
        <v>13.090885</v>
      </c>
      <c r="Z96" s="1320">
        <v>16.220231884057998</v>
      </c>
      <c r="AA96" s="1321">
        <v>13.818108433734938</v>
      </c>
      <c r="AB96" s="1322">
        <v>12.7752647058824</v>
      </c>
      <c r="AC96" s="1323">
        <v>13.8036879432624</v>
      </c>
      <c r="AD96" s="1324">
        <v>13.9074933774834</v>
      </c>
      <c r="AE96" s="1325">
        <v>15.9044502617801</v>
      </c>
      <c r="AF96" s="1326">
        <v>14.917692307692301</v>
      </c>
      <c r="AG96" s="1327">
        <v>14.8150797101449</v>
      </c>
      <c r="AH96" s="319">
        <f t="shared" si="535"/>
        <v>14.8150797101449</v>
      </c>
      <c r="AI96" s="319">
        <f t="shared" si="535"/>
        <v>14.8150797101449</v>
      </c>
      <c r="AJ96" s="319">
        <f t="shared" si="535"/>
        <v>14.8150797101449</v>
      </c>
      <c r="AK96" s="319">
        <f t="shared" si="535"/>
        <v>14.8150797101449</v>
      </c>
      <c r="AL96" s="320">
        <f t="shared" si="535"/>
        <v>14.8150797101449</v>
      </c>
      <c r="AM96" s="318">
        <f t="shared" ref="AM96:AM98" si="547">AVERAGE(AA96:AL96)*1.05</f>
        <v>15.226502837936687</v>
      </c>
      <c r="AN96" s="319">
        <f t="shared" si="526"/>
        <v>15.226502837936687</v>
      </c>
      <c r="AO96" s="319">
        <f t="shared" si="526"/>
        <v>15.226502837936687</v>
      </c>
      <c r="AP96" s="319">
        <f t="shared" si="526"/>
        <v>15.226502837936687</v>
      </c>
      <c r="AQ96" s="319">
        <f t="shared" si="526"/>
        <v>15.226502837936687</v>
      </c>
      <c r="AR96" s="319">
        <f t="shared" si="526"/>
        <v>15.226502837936687</v>
      </c>
      <c r="AS96" s="319">
        <f t="shared" si="526"/>
        <v>15.226502837936687</v>
      </c>
      <c r="AT96" s="319">
        <f t="shared" si="526"/>
        <v>15.226502837936687</v>
      </c>
      <c r="AU96" s="319">
        <f t="shared" si="526"/>
        <v>15.226502837936687</v>
      </c>
      <c r="AV96" s="319">
        <f t="shared" si="526"/>
        <v>15.226502837936687</v>
      </c>
      <c r="AW96" s="319">
        <f t="shared" si="526"/>
        <v>15.226502837936687</v>
      </c>
      <c r="AX96" s="320">
        <f t="shared" si="526"/>
        <v>15.226502837936687</v>
      </c>
      <c r="AY96" s="318">
        <f t="shared" si="536"/>
        <v>15.987827979833526</v>
      </c>
      <c r="AZ96" s="319">
        <f t="shared" ref="AZ96:BJ96" si="548">AY96</f>
        <v>15.987827979833526</v>
      </c>
      <c r="BA96" s="319">
        <f t="shared" si="548"/>
        <v>15.987827979833526</v>
      </c>
      <c r="BB96" s="319">
        <f t="shared" si="548"/>
        <v>15.987827979833526</v>
      </c>
      <c r="BC96" s="319">
        <f t="shared" si="548"/>
        <v>15.987827979833526</v>
      </c>
      <c r="BD96" s="319">
        <f t="shared" si="548"/>
        <v>15.987827979833526</v>
      </c>
      <c r="BE96" s="319">
        <f t="shared" si="548"/>
        <v>15.987827979833526</v>
      </c>
      <c r="BF96" s="319">
        <f t="shared" si="548"/>
        <v>15.987827979833526</v>
      </c>
      <c r="BG96" s="319">
        <f t="shared" si="548"/>
        <v>15.987827979833526</v>
      </c>
      <c r="BH96" s="319">
        <f t="shared" si="548"/>
        <v>15.987827979833526</v>
      </c>
      <c r="BI96" s="319">
        <f t="shared" si="548"/>
        <v>15.987827979833526</v>
      </c>
      <c r="BJ96" s="320">
        <f t="shared" si="548"/>
        <v>15.987827979833526</v>
      </c>
      <c r="BK96" s="318">
        <f t="shared" si="528"/>
        <v>16.947097658623537</v>
      </c>
      <c r="BL96" s="319">
        <f t="shared" ref="BL96:BV96" si="549">BK96</f>
        <v>16.947097658623537</v>
      </c>
      <c r="BM96" s="319">
        <f t="shared" si="549"/>
        <v>16.947097658623537</v>
      </c>
      <c r="BN96" s="319">
        <f t="shared" si="549"/>
        <v>16.947097658623537</v>
      </c>
      <c r="BO96" s="319">
        <f t="shared" si="549"/>
        <v>16.947097658623537</v>
      </c>
      <c r="BP96" s="319">
        <f t="shared" si="549"/>
        <v>16.947097658623537</v>
      </c>
      <c r="BQ96" s="319">
        <f t="shared" si="549"/>
        <v>16.947097658623537</v>
      </c>
      <c r="BR96" s="319">
        <f t="shared" si="549"/>
        <v>16.947097658623537</v>
      </c>
      <c r="BS96" s="319">
        <f t="shared" si="549"/>
        <v>16.947097658623537</v>
      </c>
      <c r="BT96" s="319">
        <f t="shared" si="549"/>
        <v>16.947097658623537</v>
      </c>
      <c r="BU96" s="319">
        <f t="shared" si="549"/>
        <v>16.947097658623537</v>
      </c>
      <c r="BV96" s="320">
        <f t="shared" si="549"/>
        <v>16.947097658623537</v>
      </c>
      <c r="BW96" s="318">
        <f t="shared" si="530"/>
        <v>18.302865471313421</v>
      </c>
      <c r="BX96" s="319">
        <f t="shared" ref="BX96:CH96" si="550">BW96</f>
        <v>18.302865471313421</v>
      </c>
      <c r="BY96" s="319">
        <f t="shared" si="550"/>
        <v>18.302865471313421</v>
      </c>
      <c r="BZ96" s="319">
        <f t="shared" si="550"/>
        <v>18.302865471313421</v>
      </c>
      <c r="CA96" s="319">
        <f t="shared" si="550"/>
        <v>18.302865471313421</v>
      </c>
      <c r="CB96" s="319">
        <f t="shared" si="550"/>
        <v>18.302865471313421</v>
      </c>
      <c r="CC96" s="319">
        <f t="shared" si="550"/>
        <v>18.302865471313421</v>
      </c>
      <c r="CD96" s="319">
        <f t="shared" si="550"/>
        <v>18.302865471313421</v>
      </c>
      <c r="CE96" s="319">
        <f t="shared" si="550"/>
        <v>18.302865471313421</v>
      </c>
      <c r="CF96" s="319">
        <f t="shared" si="550"/>
        <v>18.302865471313421</v>
      </c>
      <c r="CG96" s="319">
        <f t="shared" si="550"/>
        <v>18.302865471313421</v>
      </c>
      <c r="CH96" s="320">
        <f t="shared" si="550"/>
        <v>18.302865471313421</v>
      </c>
      <c r="CI96" s="318">
        <f t="shared" si="532"/>
        <v>19.950123363731631</v>
      </c>
      <c r="CJ96" s="319">
        <f t="shared" ref="CJ96:CT96" si="551">CI96</f>
        <v>19.950123363731631</v>
      </c>
      <c r="CK96" s="319">
        <f t="shared" si="551"/>
        <v>19.950123363731631</v>
      </c>
      <c r="CL96" s="319">
        <f t="shared" si="551"/>
        <v>19.950123363731631</v>
      </c>
      <c r="CM96" s="319">
        <f t="shared" si="551"/>
        <v>19.950123363731631</v>
      </c>
      <c r="CN96" s="319">
        <f t="shared" si="551"/>
        <v>19.950123363731631</v>
      </c>
      <c r="CO96" s="319">
        <f t="shared" si="551"/>
        <v>19.950123363731631</v>
      </c>
      <c r="CP96" s="319">
        <f t="shared" si="551"/>
        <v>19.950123363731631</v>
      </c>
      <c r="CQ96" s="319">
        <f t="shared" si="551"/>
        <v>19.950123363731631</v>
      </c>
      <c r="CR96" s="319">
        <f t="shared" si="551"/>
        <v>19.950123363731631</v>
      </c>
      <c r="CS96" s="319">
        <f t="shared" si="551"/>
        <v>19.950123363731631</v>
      </c>
      <c r="CT96" s="320">
        <f t="shared" si="551"/>
        <v>19.950123363731631</v>
      </c>
    </row>
    <row r="97" spans="1:98" s="13" customFormat="1" x14ac:dyDescent="0.25">
      <c r="A97" s="13" t="s">
        <v>143</v>
      </c>
      <c r="B97" s="13" t="s">
        <v>1</v>
      </c>
      <c r="C97" s="13">
        <f t="shared" ref="C97:N97" si="552">IFERROR(C27/C75,"")</f>
        <v>17.450212121212122</v>
      </c>
      <c r="D97" s="13">
        <f t="shared" si="552"/>
        <v>21.493322580645163</v>
      </c>
      <c r="E97" s="13">
        <f t="shared" si="552"/>
        <v>14.916863636363637</v>
      </c>
      <c r="F97" s="13">
        <f t="shared" si="552"/>
        <v>25.259331168831167</v>
      </c>
      <c r="G97" s="13">
        <f t="shared" si="552"/>
        <v>13.783142857142858</v>
      </c>
      <c r="H97" s="13">
        <f t="shared" si="552"/>
        <v>14.781901639344262</v>
      </c>
      <c r="I97" s="13">
        <f t="shared" si="552"/>
        <v>18.225328947368421</v>
      </c>
      <c r="J97" s="13">
        <f t="shared" si="552"/>
        <v>14.662344827586208</v>
      </c>
      <c r="K97" s="13">
        <f t="shared" si="552"/>
        <v>13.745799242424242</v>
      </c>
      <c r="L97" s="13">
        <f t="shared" si="552"/>
        <v>15.212297297297297</v>
      </c>
      <c r="M97" s="13">
        <f t="shared" si="552"/>
        <v>15.120005649717514</v>
      </c>
      <c r="N97" s="100">
        <f t="shared" si="552"/>
        <v>17.680094674556212</v>
      </c>
      <c r="O97" s="1328">
        <v>12.8526785714286</v>
      </c>
      <c r="P97" s="1329">
        <v>15.0465903614458</v>
      </c>
      <c r="Q97" s="1330">
        <v>16.188942857142901</v>
      </c>
      <c r="R97" s="1331">
        <v>16.416063636363599</v>
      </c>
      <c r="S97" s="1332">
        <v>16.652473684210499</v>
      </c>
      <c r="T97" s="1333">
        <v>13.8626936170213</v>
      </c>
      <c r="U97" s="1334">
        <v>20.470346938775499</v>
      </c>
      <c r="V97" s="1335">
        <v>16.6449866666667</v>
      </c>
      <c r="W97" s="1336">
        <v>14.62595</v>
      </c>
      <c r="X97" s="1337">
        <v>15.4765</v>
      </c>
      <c r="Y97" s="1338">
        <v>19.315999999999999</v>
      </c>
      <c r="Z97" s="1339">
        <v>24.1601123188406</v>
      </c>
      <c r="AA97" s="1340">
        <v>12.350317073170732</v>
      </c>
      <c r="AB97" s="1341">
        <v>13.227147727272699</v>
      </c>
      <c r="AC97" s="1342">
        <v>14.2864646464646</v>
      </c>
      <c r="AD97" s="1343">
        <v>13.6731963190184</v>
      </c>
      <c r="AE97" s="1344">
        <v>14.756607142857099</v>
      </c>
      <c r="AF97" s="1345">
        <v>13.479754098360701</v>
      </c>
      <c r="AG97" s="1346">
        <v>13.625079710144901</v>
      </c>
      <c r="AH97" s="319">
        <f t="shared" si="535"/>
        <v>13.625079710144901</v>
      </c>
      <c r="AI97" s="319">
        <f t="shared" si="535"/>
        <v>13.625079710144901</v>
      </c>
      <c r="AJ97" s="319">
        <f t="shared" si="535"/>
        <v>13.625079710144901</v>
      </c>
      <c r="AK97" s="319">
        <f t="shared" si="535"/>
        <v>13.625079710144901</v>
      </c>
      <c r="AL97" s="320">
        <f t="shared" si="535"/>
        <v>13.625079710144901</v>
      </c>
      <c r="AM97" s="318">
        <f t="shared" si="547"/>
        <v>14.308346960951193</v>
      </c>
      <c r="AN97" s="319">
        <f t="shared" si="526"/>
        <v>14.308346960951193</v>
      </c>
      <c r="AO97" s="319">
        <f t="shared" si="526"/>
        <v>14.308346960951193</v>
      </c>
      <c r="AP97" s="319">
        <f t="shared" si="526"/>
        <v>14.308346960951193</v>
      </c>
      <c r="AQ97" s="319">
        <f t="shared" si="526"/>
        <v>14.308346960951193</v>
      </c>
      <c r="AR97" s="319">
        <f t="shared" si="526"/>
        <v>14.308346960951193</v>
      </c>
      <c r="AS97" s="319">
        <f t="shared" si="526"/>
        <v>14.308346960951193</v>
      </c>
      <c r="AT97" s="319">
        <f t="shared" si="526"/>
        <v>14.308346960951193</v>
      </c>
      <c r="AU97" s="319">
        <f t="shared" si="526"/>
        <v>14.308346960951193</v>
      </c>
      <c r="AV97" s="319">
        <f t="shared" si="526"/>
        <v>14.308346960951193</v>
      </c>
      <c r="AW97" s="319">
        <f t="shared" si="526"/>
        <v>14.308346960951193</v>
      </c>
      <c r="AX97" s="320">
        <f t="shared" si="526"/>
        <v>14.308346960951193</v>
      </c>
      <c r="AY97" s="318">
        <f t="shared" si="536"/>
        <v>15.023764308998752</v>
      </c>
      <c r="AZ97" s="319">
        <f t="shared" ref="AZ97:BJ97" si="553">AY97</f>
        <v>15.023764308998752</v>
      </c>
      <c r="BA97" s="319">
        <f t="shared" si="553"/>
        <v>15.023764308998752</v>
      </c>
      <c r="BB97" s="319">
        <f t="shared" si="553"/>
        <v>15.023764308998752</v>
      </c>
      <c r="BC97" s="319">
        <f t="shared" si="553"/>
        <v>15.023764308998752</v>
      </c>
      <c r="BD97" s="319">
        <f t="shared" si="553"/>
        <v>15.023764308998752</v>
      </c>
      <c r="BE97" s="319">
        <f t="shared" si="553"/>
        <v>15.023764308998752</v>
      </c>
      <c r="BF97" s="319">
        <f t="shared" si="553"/>
        <v>15.023764308998752</v>
      </c>
      <c r="BG97" s="319">
        <f t="shared" si="553"/>
        <v>15.023764308998752</v>
      </c>
      <c r="BH97" s="319">
        <f t="shared" si="553"/>
        <v>15.023764308998752</v>
      </c>
      <c r="BI97" s="319">
        <f t="shared" si="553"/>
        <v>15.023764308998752</v>
      </c>
      <c r="BJ97" s="320">
        <f t="shared" si="553"/>
        <v>15.023764308998752</v>
      </c>
      <c r="BK97" s="318">
        <f t="shared" si="528"/>
        <v>15.925190167538677</v>
      </c>
      <c r="BL97" s="319">
        <f t="shared" ref="BL97:BV97" si="554">BK97</f>
        <v>15.925190167538677</v>
      </c>
      <c r="BM97" s="319">
        <f t="shared" si="554"/>
        <v>15.925190167538677</v>
      </c>
      <c r="BN97" s="319">
        <f t="shared" si="554"/>
        <v>15.925190167538677</v>
      </c>
      <c r="BO97" s="319">
        <f t="shared" si="554"/>
        <v>15.925190167538677</v>
      </c>
      <c r="BP97" s="319">
        <f t="shared" si="554"/>
        <v>15.925190167538677</v>
      </c>
      <c r="BQ97" s="319">
        <f t="shared" si="554"/>
        <v>15.925190167538677</v>
      </c>
      <c r="BR97" s="319">
        <f t="shared" si="554"/>
        <v>15.925190167538677</v>
      </c>
      <c r="BS97" s="319">
        <f t="shared" si="554"/>
        <v>15.925190167538677</v>
      </c>
      <c r="BT97" s="319">
        <f t="shared" si="554"/>
        <v>15.925190167538677</v>
      </c>
      <c r="BU97" s="319">
        <f t="shared" si="554"/>
        <v>15.925190167538677</v>
      </c>
      <c r="BV97" s="320">
        <f t="shared" si="554"/>
        <v>15.925190167538677</v>
      </c>
      <c r="BW97" s="318">
        <f t="shared" si="530"/>
        <v>17.199205380941773</v>
      </c>
      <c r="BX97" s="319">
        <f t="shared" ref="BX97:CH97" si="555">BW97</f>
        <v>17.199205380941773</v>
      </c>
      <c r="BY97" s="319">
        <f t="shared" si="555"/>
        <v>17.199205380941773</v>
      </c>
      <c r="BZ97" s="319">
        <f t="shared" si="555"/>
        <v>17.199205380941773</v>
      </c>
      <c r="CA97" s="319">
        <f t="shared" si="555"/>
        <v>17.199205380941773</v>
      </c>
      <c r="CB97" s="319">
        <f t="shared" si="555"/>
        <v>17.199205380941773</v>
      </c>
      <c r="CC97" s="319">
        <f t="shared" si="555"/>
        <v>17.199205380941773</v>
      </c>
      <c r="CD97" s="319">
        <f t="shared" si="555"/>
        <v>17.199205380941773</v>
      </c>
      <c r="CE97" s="319">
        <f t="shared" si="555"/>
        <v>17.199205380941773</v>
      </c>
      <c r="CF97" s="319">
        <f t="shared" si="555"/>
        <v>17.199205380941773</v>
      </c>
      <c r="CG97" s="319">
        <f t="shared" si="555"/>
        <v>17.199205380941773</v>
      </c>
      <c r="CH97" s="320">
        <f t="shared" si="555"/>
        <v>17.199205380941773</v>
      </c>
      <c r="CI97" s="318">
        <f t="shared" si="532"/>
        <v>18.747133865226534</v>
      </c>
      <c r="CJ97" s="319">
        <f t="shared" ref="CJ97:CT97" si="556">CI97</f>
        <v>18.747133865226534</v>
      </c>
      <c r="CK97" s="319">
        <f t="shared" si="556"/>
        <v>18.747133865226534</v>
      </c>
      <c r="CL97" s="319">
        <f t="shared" si="556"/>
        <v>18.747133865226534</v>
      </c>
      <c r="CM97" s="319">
        <f t="shared" si="556"/>
        <v>18.747133865226534</v>
      </c>
      <c r="CN97" s="319">
        <f t="shared" si="556"/>
        <v>18.747133865226534</v>
      </c>
      <c r="CO97" s="319">
        <f t="shared" si="556"/>
        <v>18.747133865226534</v>
      </c>
      <c r="CP97" s="319">
        <f t="shared" si="556"/>
        <v>18.747133865226534</v>
      </c>
      <c r="CQ97" s="319">
        <f t="shared" si="556"/>
        <v>18.747133865226534</v>
      </c>
      <c r="CR97" s="319">
        <f t="shared" si="556"/>
        <v>18.747133865226534</v>
      </c>
      <c r="CS97" s="319">
        <f t="shared" si="556"/>
        <v>18.747133865226534</v>
      </c>
      <c r="CT97" s="320">
        <f t="shared" si="556"/>
        <v>18.747133865226534</v>
      </c>
    </row>
    <row r="98" spans="1:98" s="13" customFormat="1" x14ac:dyDescent="0.25">
      <c r="A98" s="13" t="s">
        <v>144</v>
      </c>
      <c r="B98" s="13" t="s">
        <v>2</v>
      </c>
      <c r="C98" s="13">
        <f t="shared" ref="C98:N98" si="557">IFERROR(C28/C76,"")</f>
        <v>18.035</v>
      </c>
      <c r="D98" s="13">
        <f t="shared" si="557"/>
        <v>16.153142857142857</v>
      </c>
      <c r="E98" s="13">
        <f t="shared" si="557"/>
        <v>25.133749999999999</v>
      </c>
      <c r="F98" s="13">
        <f t="shared" si="557"/>
        <v>15.746666666666668</v>
      </c>
      <c r="G98" s="13">
        <f t="shared" si="557"/>
        <v>-2.3321333333333332</v>
      </c>
      <c r="H98" s="13">
        <f t="shared" si="557"/>
        <v>22.924933333333335</v>
      </c>
      <c r="I98" s="13">
        <f t="shared" si="557"/>
        <v>19.643999999999998</v>
      </c>
      <c r="J98" s="13">
        <f t="shared" si="557"/>
        <v>20.519526315789474</v>
      </c>
      <c r="K98" s="13">
        <f t="shared" si="557"/>
        <v>24.327249999999999</v>
      </c>
      <c r="L98" s="13">
        <f t="shared" si="557"/>
        <v>19.109044444444446</v>
      </c>
      <c r="M98" s="13">
        <f t="shared" si="557"/>
        <v>17.160306451612904</v>
      </c>
      <c r="N98" s="100">
        <f t="shared" si="557"/>
        <v>23.862016393442623</v>
      </c>
      <c r="O98" s="1347">
        <v>16.526125</v>
      </c>
      <c r="P98" s="1348">
        <v>26.7690625</v>
      </c>
      <c r="Q98" s="1349">
        <v>19.275043956044001</v>
      </c>
      <c r="R98" s="1350">
        <v>9.7587441860465098</v>
      </c>
      <c r="S98" s="1351">
        <v>17.981029411764698</v>
      </c>
      <c r="T98" s="1352">
        <v>14.970957264957301</v>
      </c>
      <c r="U98" s="1353">
        <v>14.0956896551724</v>
      </c>
      <c r="V98" s="1354">
        <v>20.1928378378378</v>
      </c>
      <c r="W98" s="1355">
        <v>15.7462543554007</v>
      </c>
      <c r="X98" s="1356">
        <v>21.3565503355705</v>
      </c>
      <c r="Y98" s="1357">
        <v>13.8158761061947</v>
      </c>
      <c r="Z98" s="1358">
        <v>20.3987543581617</v>
      </c>
      <c r="AA98" s="1359">
        <v>18.74718881118881</v>
      </c>
      <c r="AB98" s="1360">
        <v>17.770990430622</v>
      </c>
      <c r="AC98" s="1361">
        <v>18.805608465608501</v>
      </c>
      <c r="AD98" s="1362">
        <v>14.4196641221374</v>
      </c>
      <c r="AE98" s="1363">
        <v>15.237543859649101</v>
      </c>
      <c r="AF98" s="1364">
        <v>21.780099009901001</v>
      </c>
      <c r="AG98" s="1365">
        <v>18.036005524861899</v>
      </c>
      <c r="AH98" s="319">
        <f t="shared" si="535"/>
        <v>18.036005524861899</v>
      </c>
      <c r="AI98" s="319">
        <f t="shared" si="535"/>
        <v>18.036005524861899</v>
      </c>
      <c r="AJ98" s="319">
        <f t="shared" si="535"/>
        <v>18.036005524861899</v>
      </c>
      <c r="AK98" s="319">
        <f t="shared" si="535"/>
        <v>18.036005524861899</v>
      </c>
      <c r="AL98" s="320">
        <f t="shared" si="535"/>
        <v>18.036005524861899</v>
      </c>
      <c r="AM98" s="318">
        <f t="shared" si="547"/>
        <v>18.810498686724348</v>
      </c>
      <c r="AN98" s="319">
        <f t="shared" si="526"/>
        <v>18.810498686724348</v>
      </c>
      <c r="AO98" s="319">
        <f t="shared" si="526"/>
        <v>18.810498686724348</v>
      </c>
      <c r="AP98" s="319">
        <f t="shared" si="526"/>
        <v>18.810498686724348</v>
      </c>
      <c r="AQ98" s="319">
        <f t="shared" si="526"/>
        <v>18.810498686724348</v>
      </c>
      <c r="AR98" s="319">
        <f t="shared" si="526"/>
        <v>18.810498686724348</v>
      </c>
      <c r="AS98" s="319">
        <f t="shared" si="526"/>
        <v>18.810498686724348</v>
      </c>
      <c r="AT98" s="319">
        <f t="shared" si="526"/>
        <v>18.810498686724348</v>
      </c>
      <c r="AU98" s="319">
        <f t="shared" si="526"/>
        <v>18.810498686724348</v>
      </c>
      <c r="AV98" s="319">
        <f t="shared" si="526"/>
        <v>18.810498686724348</v>
      </c>
      <c r="AW98" s="319">
        <f t="shared" si="526"/>
        <v>18.810498686724348</v>
      </c>
      <c r="AX98" s="320">
        <f t="shared" si="526"/>
        <v>18.810498686724348</v>
      </c>
      <c r="AY98" s="318">
        <f t="shared" si="536"/>
        <v>19.751023621060565</v>
      </c>
      <c r="AZ98" s="319">
        <f t="shared" ref="AZ98:BJ98" si="558">AY98</f>
        <v>19.751023621060565</v>
      </c>
      <c r="BA98" s="319">
        <f t="shared" si="558"/>
        <v>19.751023621060565</v>
      </c>
      <c r="BB98" s="319">
        <f t="shared" si="558"/>
        <v>19.751023621060565</v>
      </c>
      <c r="BC98" s="319">
        <f t="shared" si="558"/>
        <v>19.751023621060565</v>
      </c>
      <c r="BD98" s="319">
        <f t="shared" si="558"/>
        <v>19.751023621060565</v>
      </c>
      <c r="BE98" s="319">
        <f t="shared" si="558"/>
        <v>19.751023621060565</v>
      </c>
      <c r="BF98" s="319">
        <f t="shared" si="558"/>
        <v>19.751023621060565</v>
      </c>
      <c r="BG98" s="319">
        <f t="shared" si="558"/>
        <v>19.751023621060565</v>
      </c>
      <c r="BH98" s="319">
        <f t="shared" si="558"/>
        <v>19.751023621060565</v>
      </c>
      <c r="BI98" s="319">
        <f t="shared" si="558"/>
        <v>19.751023621060565</v>
      </c>
      <c r="BJ98" s="320">
        <f t="shared" si="558"/>
        <v>19.751023621060565</v>
      </c>
      <c r="BK98" s="318">
        <f t="shared" si="528"/>
        <v>20.936085038324201</v>
      </c>
      <c r="BL98" s="319">
        <f t="shared" ref="BL98:BV98" si="559">BK98</f>
        <v>20.936085038324201</v>
      </c>
      <c r="BM98" s="319">
        <f t="shared" si="559"/>
        <v>20.936085038324201</v>
      </c>
      <c r="BN98" s="319">
        <f t="shared" si="559"/>
        <v>20.936085038324201</v>
      </c>
      <c r="BO98" s="319">
        <f t="shared" si="559"/>
        <v>20.936085038324201</v>
      </c>
      <c r="BP98" s="319">
        <f t="shared" si="559"/>
        <v>20.936085038324201</v>
      </c>
      <c r="BQ98" s="319">
        <f t="shared" si="559"/>
        <v>20.936085038324201</v>
      </c>
      <c r="BR98" s="319">
        <f t="shared" si="559"/>
        <v>20.936085038324201</v>
      </c>
      <c r="BS98" s="319">
        <f t="shared" si="559"/>
        <v>20.936085038324201</v>
      </c>
      <c r="BT98" s="319">
        <f t="shared" si="559"/>
        <v>20.936085038324201</v>
      </c>
      <c r="BU98" s="319">
        <f t="shared" si="559"/>
        <v>20.936085038324201</v>
      </c>
      <c r="BV98" s="320">
        <f t="shared" si="559"/>
        <v>20.936085038324201</v>
      </c>
      <c r="BW98" s="318">
        <f t="shared" si="530"/>
        <v>22.610971841390135</v>
      </c>
      <c r="BX98" s="319">
        <f t="shared" ref="BX98:CH98" si="560">BW98</f>
        <v>22.610971841390135</v>
      </c>
      <c r="BY98" s="319">
        <f t="shared" si="560"/>
        <v>22.610971841390135</v>
      </c>
      <c r="BZ98" s="319">
        <f t="shared" si="560"/>
        <v>22.610971841390135</v>
      </c>
      <c r="CA98" s="319">
        <f t="shared" si="560"/>
        <v>22.610971841390135</v>
      </c>
      <c r="CB98" s="319">
        <f t="shared" si="560"/>
        <v>22.610971841390135</v>
      </c>
      <c r="CC98" s="319">
        <f t="shared" si="560"/>
        <v>22.610971841390135</v>
      </c>
      <c r="CD98" s="319">
        <f t="shared" si="560"/>
        <v>22.610971841390135</v>
      </c>
      <c r="CE98" s="319">
        <f t="shared" si="560"/>
        <v>22.610971841390135</v>
      </c>
      <c r="CF98" s="319">
        <f t="shared" si="560"/>
        <v>22.610971841390135</v>
      </c>
      <c r="CG98" s="319">
        <f t="shared" si="560"/>
        <v>22.610971841390135</v>
      </c>
      <c r="CH98" s="320">
        <f t="shared" si="560"/>
        <v>22.610971841390135</v>
      </c>
      <c r="CI98" s="318">
        <f t="shared" si="532"/>
        <v>24.645959307115241</v>
      </c>
      <c r="CJ98" s="319">
        <f t="shared" ref="CJ98:CT98" si="561">CI98</f>
        <v>24.645959307115241</v>
      </c>
      <c r="CK98" s="319">
        <f t="shared" si="561"/>
        <v>24.645959307115241</v>
      </c>
      <c r="CL98" s="319">
        <f t="shared" si="561"/>
        <v>24.645959307115241</v>
      </c>
      <c r="CM98" s="319">
        <f t="shared" si="561"/>
        <v>24.645959307115241</v>
      </c>
      <c r="CN98" s="319">
        <f t="shared" si="561"/>
        <v>24.645959307115241</v>
      </c>
      <c r="CO98" s="319">
        <f t="shared" si="561"/>
        <v>24.645959307115241</v>
      </c>
      <c r="CP98" s="319">
        <f t="shared" si="561"/>
        <v>24.645959307115241</v>
      </c>
      <c r="CQ98" s="319">
        <f t="shared" si="561"/>
        <v>24.645959307115241</v>
      </c>
      <c r="CR98" s="319">
        <f t="shared" si="561"/>
        <v>24.645959307115241</v>
      </c>
      <c r="CS98" s="319">
        <f t="shared" si="561"/>
        <v>24.645959307115241</v>
      </c>
      <c r="CT98" s="320">
        <f t="shared" si="561"/>
        <v>24.645959307115241</v>
      </c>
    </row>
    <row r="99" spans="1:98" s="14" customFormat="1" x14ac:dyDescent="0.25">
      <c r="B99" s="14" t="s">
        <v>3</v>
      </c>
      <c r="C99" s="14">
        <f t="shared" ref="C99:BN99" si="562">IFERROR(C29/C77,"")</f>
        <v>16.213059375</v>
      </c>
      <c r="D99" s="14">
        <f t="shared" si="562"/>
        <v>14.947368613138689</v>
      </c>
      <c r="E99" s="14">
        <f t="shared" si="562"/>
        <v>18.28301573033708</v>
      </c>
      <c r="F99" s="14">
        <f t="shared" si="562"/>
        <v>20.76383509513742</v>
      </c>
      <c r="G99" s="14">
        <f t="shared" si="562"/>
        <v>14.457357999999997</v>
      </c>
      <c r="H99" s="14">
        <f t="shared" si="562"/>
        <v>15.314023550724638</v>
      </c>
      <c r="I99" s="14">
        <f t="shared" si="562"/>
        <v>18.446419590643274</v>
      </c>
      <c r="J99" s="14">
        <f t="shared" si="562"/>
        <v>14.669515217391305</v>
      </c>
      <c r="K99" s="14">
        <f t="shared" si="562"/>
        <v>16.05175237191651</v>
      </c>
      <c r="L99" s="14">
        <f t="shared" si="562"/>
        <v>15.228360153256705</v>
      </c>
      <c r="M99" s="14">
        <f t="shared" si="562"/>
        <v>15.298923968139052</v>
      </c>
      <c r="N99" s="101">
        <f t="shared" si="562"/>
        <v>18.101516177577142</v>
      </c>
      <c r="O99" s="14">
        <f t="shared" si="562"/>
        <v>15.023862527716183</v>
      </c>
      <c r="P99" s="14">
        <f t="shared" si="562"/>
        <v>14.806535031847133</v>
      </c>
      <c r="Q99" s="14">
        <f t="shared" si="562"/>
        <v>15.804022222222223</v>
      </c>
      <c r="R99" s="14">
        <f t="shared" si="562"/>
        <v>18.711707898658734</v>
      </c>
      <c r="S99" s="14">
        <f t="shared" si="562"/>
        <v>15.519617363344052</v>
      </c>
      <c r="T99" s="14">
        <f t="shared" si="562"/>
        <v>14.309130938586366</v>
      </c>
      <c r="U99" s="156">
        <f t="shared" si="562"/>
        <v>15.059410646387843</v>
      </c>
      <c r="V99" s="156">
        <f t="shared" si="562"/>
        <v>13.790500387296692</v>
      </c>
      <c r="W99" s="156">
        <f t="shared" si="562"/>
        <v>14.477977403966896</v>
      </c>
      <c r="X99" s="156">
        <f t="shared" si="562"/>
        <v>15.225470258922336</v>
      </c>
      <c r="Y99" s="156">
        <f t="shared" si="562"/>
        <v>14.47602908415845</v>
      </c>
      <c r="Z99" s="157">
        <f t="shared" si="562"/>
        <v>16.24153933829356</v>
      </c>
      <c r="AA99" s="14">
        <f t="shared" si="562"/>
        <v>14.945434049970945</v>
      </c>
      <c r="AB99" s="14">
        <f t="shared" si="562"/>
        <v>15.362734064149429</v>
      </c>
      <c r="AC99" s="14">
        <f>IFERROR(AC29/AC77,"")</f>
        <v>15.028695877625099</v>
      </c>
      <c r="AD99" s="14">
        <f t="shared" si="562"/>
        <v>15.246988826815654</v>
      </c>
      <c r="AE99" s="14">
        <f t="shared" si="562"/>
        <v>15.930272314674735</v>
      </c>
      <c r="AF99" s="14">
        <f t="shared" si="562"/>
        <v>15.122491506228766</v>
      </c>
      <c r="AG99" s="14">
        <f t="shared" si="562"/>
        <v>15.738411420205029</v>
      </c>
      <c r="AH99" s="14">
        <f t="shared" si="562"/>
        <v>16.150254932921946</v>
      </c>
      <c r="AI99" s="14">
        <f t="shared" si="562"/>
        <v>16.635007128206208</v>
      </c>
      <c r="AJ99" s="14">
        <f t="shared" si="562"/>
        <v>16.662258993704793</v>
      </c>
      <c r="AK99" s="14">
        <f t="shared" si="562"/>
        <v>16.788684279015598</v>
      </c>
      <c r="AL99" s="101">
        <f t="shared" si="562"/>
        <v>16.779147821485253</v>
      </c>
      <c r="AM99" s="14">
        <f t="shared" si="562"/>
        <v>17.733575368912103</v>
      </c>
      <c r="AN99" s="14">
        <f t="shared" si="562"/>
        <v>18.311538446683002</v>
      </c>
      <c r="AO99" s="14">
        <f t="shared" si="562"/>
        <v>17.830909481952585</v>
      </c>
      <c r="AP99" s="14">
        <f t="shared" si="562"/>
        <v>18.447802943038155</v>
      </c>
      <c r="AQ99" s="14">
        <f t="shared" si="562"/>
        <v>18.978636454080462</v>
      </c>
      <c r="AR99" s="14">
        <f t="shared" si="562"/>
        <v>17.570822472176111</v>
      </c>
      <c r="AS99" s="14">
        <f t="shared" si="562"/>
        <v>18.507259078074433</v>
      </c>
      <c r="AT99" s="14">
        <f t="shared" si="562"/>
        <v>17.244326396016245</v>
      </c>
      <c r="AU99" s="14">
        <f t="shared" si="562"/>
        <v>16.994945935999645</v>
      </c>
      <c r="AV99" s="14">
        <f t="shared" si="562"/>
        <v>16.948886476012095</v>
      </c>
      <c r="AW99" s="14">
        <f t="shared" si="562"/>
        <v>16.787403029031964</v>
      </c>
      <c r="AX99" s="101">
        <f t="shared" si="562"/>
        <v>17.36414514411716</v>
      </c>
      <c r="AY99" s="14">
        <f t="shared" si="562"/>
        <v>18.418764316702095</v>
      </c>
      <c r="AZ99" s="14">
        <f t="shared" si="562"/>
        <v>19.424594160806919</v>
      </c>
      <c r="BA99" s="14">
        <f t="shared" si="562"/>
        <v>18.228993898881356</v>
      </c>
      <c r="BB99" s="14">
        <f t="shared" si="562"/>
        <v>18.791331979350417</v>
      </c>
      <c r="BC99" s="14">
        <f t="shared" si="562"/>
        <v>19.529323230315967</v>
      </c>
      <c r="BD99" s="14">
        <f t="shared" si="562"/>
        <v>17.81334525506745</v>
      </c>
      <c r="BE99" s="14">
        <f t="shared" si="562"/>
        <v>18.615679503035107</v>
      </c>
      <c r="BF99" s="14">
        <f t="shared" si="562"/>
        <v>17.446489250998294</v>
      </c>
      <c r="BG99" s="14">
        <f t="shared" si="562"/>
        <v>17.43913768831333</v>
      </c>
      <c r="BH99" s="14">
        <f t="shared" si="562"/>
        <v>17.399569370863407</v>
      </c>
      <c r="BI99" s="14">
        <f t="shared" si="562"/>
        <v>17.402655142255334</v>
      </c>
      <c r="BJ99" s="101">
        <f t="shared" si="562"/>
        <v>17.320246077817529</v>
      </c>
      <c r="BK99" s="14">
        <f t="shared" si="562"/>
        <v>19.233376455685381</v>
      </c>
      <c r="BL99" s="14">
        <f t="shared" si="562"/>
        <v>20.15993064905571</v>
      </c>
      <c r="BM99" s="14">
        <f t="shared" si="562"/>
        <v>19.203929257189262</v>
      </c>
      <c r="BN99" s="14">
        <f t="shared" si="562"/>
        <v>19.810859815773291</v>
      </c>
      <c r="BO99" s="14">
        <f t="shared" ref="BO99:CT99" si="563">IFERROR(BO29/BO77,"")</f>
        <v>20.628005814123505</v>
      </c>
      <c r="BP99" s="14">
        <f t="shared" si="563"/>
        <v>18.946943519015232</v>
      </c>
      <c r="BQ99" s="14">
        <f t="shared" si="563"/>
        <v>19.787676073439123</v>
      </c>
      <c r="BR99" s="14">
        <f t="shared" si="563"/>
        <v>18.635364334357149</v>
      </c>
      <c r="BS99" s="14">
        <f t="shared" si="563"/>
        <v>18.649355241691904</v>
      </c>
      <c r="BT99" s="14">
        <f t="shared" si="563"/>
        <v>18.645374522868224</v>
      </c>
      <c r="BU99" s="14">
        <f t="shared" si="563"/>
        <v>18.664652045295508</v>
      </c>
      <c r="BV99" s="101">
        <f t="shared" si="563"/>
        <v>18.589277280271503</v>
      </c>
      <c r="BW99" s="14">
        <f t="shared" si="563"/>
        <v>20.907856627546447</v>
      </c>
      <c r="BX99" s="14">
        <f t="shared" si="563"/>
        <v>21.872699321540964</v>
      </c>
      <c r="BY99" s="14">
        <f t="shared" si="563"/>
        <v>20.837371103509803</v>
      </c>
      <c r="BZ99" s="14">
        <f t="shared" si="563"/>
        <v>21.483644423266</v>
      </c>
      <c r="CA99" s="14">
        <f t="shared" si="563"/>
        <v>22.35105200279115</v>
      </c>
      <c r="CB99" s="14">
        <f t="shared" si="563"/>
        <v>20.519440857702271</v>
      </c>
      <c r="CC99" s="14">
        <f t="shared" si="563"/>
        <v>21.416046352758187</v>
      </c>
      <c r="CD99" s="14">
        <f t="shared" si="563"/>
        <v>20.152357031911066</v>
      </c>
      <c r="CE99" s="14">
        <f t="shared" si="563"/>
        <v>20.163122120293405</v>
      </c>
      <c r="CF99" s="14">
        <f t="shared" si="563"/>
        <v>20.138014736713483</v>
      </c>
      <c r="CG99" s="14">
        <f t="shared" si="563"/>
        <v>20.144483542336811</v>
      </c>
      <c r="CH99" s="101">
        <f t="shared" si="563"/>
        <v>20.154249878420362</v>
      </c>
      <c r="CI99" s="14">
        <f t="shared" si="563"/>
        <v>22.693235804597947</v>
      </c>
      <c r="CJ99" s="14">
        <f t="shared" si="563"/>
        <v>23.729474837729494</v>
      </c>
      <c r="CK99" s="14">
        <f t="shared" si="563"/>
        <v>22.609124054434243</v>
      </c>
      <c r="CL99" s="14">
        <f t="shared" si="563"/>
        <v>23.30304191892774</v>
      </c>
      <c r="CM99" s="14">
        <f t="shared" si="563"/>
        <v>24.230474779083519</v>
      </c>
      <c r="CN99" s="14">
        <f t="shared" si="563"/>
        <v>22.279702470185029</v>
      </c>
      <c r="CO99" s="14">
        <f t="shared" si="563"/>
        <v>23.242993513356105</v>
      </c>
      <c r="CP99" s="14">
        <f t="shared" si="563"/>
        <v>21.907660351898713</v>
      </c>
      <c r="CQ99" s="14">
        <f t="shared" si="563"/>
        <v>21.924094080268112</v>
      </c>
      <c r="CR99" s="14">
        <f t="shared" si="563"/>
        <v>21.902801349788884</v>
      </c>
      <c r="CS99" s="14">
        <f t="shared" si="563"/>
        <v>21.913964915379648</v>
      </c>
      <c r="CT99" s="101">
        <f t="shared" si="563"/>
        <v>21.927741110695088</v>
      </c>
    </row>
    <row r="101" spans="1:98" s="116" customFormat="1" x14ac:dyDescent="0.25">
      <c r="B101" s="63"/>
      <c r="C101" s="63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5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5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5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5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5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5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5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5"/>
    </row>
    <row r="102" spans="1:98" s="104" customFormat="1" x14ac:dyDescent="0.25">
      <c r="B102" s="104" t="s">
        <v>15</v>
      </c>
      <c r="C102" s="104">
        <f t="shared" ref="C102:BN102" si="564">C47</f>
        <v>42005</v>
      </c>
      <c r="D102" s="104">
        <f t="shared" si="564"/>
        <v>42036</v>
      </c>
      <c r="E102" s="104">
        <f t="shared" si="564"/>
        <v>42064</v>
      </c>
      <c r="F102" s="104">
        <f t="shared" si="564"/>
        <v>42095</v>
      </c>
      <c r="G102" s="104">
        <f t="shared" si="564"/>
        <v>42125</v>
      </c>
      <c r="H102" s="104">
        <f t="shared" si="564"/>
        <v>42156</v>
      </c>
      <c r="I102" s="104">
        <f t="shared" si="564"/>
        <v>42186</v>
      </c>
      <c r="J102" s="104">
        <f t="shared" si="564"/>
        <v>42217</v>
      </c>
      <c r="K102" s="104">
        <f t="shared" si="564"/>
        <v>42248</v>
      </c>
      <c r="L102" s="104">
        <f t="shared" si="564"/>
        <v>42278</v>
      </c>
      <c r="M102" s="104">
        <f t="shared" si="564"/>
        <v>42309</v>
      </c>
      <c r="N102" s="105">
        <f t="shared" si="564"/>
        <v>42339</v>
      </c>
      <c r="O102" s="144">
        <f t="shared" si="564"/>
        <v>42370</v>
      </c>
      <c r="P102" s="144">
        <f t="shared" si="564"/>
        <v>42401</v>
      </c>
      <c r="Q102" s="144">
        <f t="shared" si="564"/>
        <v>42430</v>
      </c>
      <c r="R102" s="144">
        <f t="shared" si="564"/>
        <v>42461</v>
      </c>
      <c r="S102" s="144">
        <f t="shared" si="564"/>
        <v>42491</v>
      </c>
      <c r="T102" s="144">
        <f t="shared" si="564"/>
        <v>42522</v>
      </c>
      <c r="U102" s="104">
        <f t="shared" si="564"/>
        <v>42552</v>
      </c>
      <c r="V102" s="104">
        <f t="shared" si="564"/>
        <v>42583</v>
      </c>
      <c r="W102" s="104">
        <f t="shared" si="564"/>
        <v>42614</v>
      </c>
      <c r="X102" s="104">
        <f t="shared" si="564"/>
        <v>42644</v>
      </c>
      <c r="Y102" s="104">
        <f t="shared" si="564"/>
        <v>42675</v>
      </c>
      <c r="Z102" s="105">
        <f t="shared" si="564"/>
        <v>42705</v>
      </c>
      <c r="AA102" s="104">
        <f t="shared" si="564"/>
        <v>42752</v>
      </c>
      <c r="AB102" s="104">
        <f t="shared" si="564"/>
        <v>42783</v>
      </c>
      <c r="AC102" s="104">
        <f t="shared" si="564"/>
        <v>42811</v>
      </c>
      <c r="AD102" s="104">
        <f t="shared" si="564"/>
        <v>42842</v>
      </c>
      <c r="AE102" s="104">
        <f t="shared" si="564"/>
        <v>42872</v>
      </c>
      <c r="AF102" s="104">
        <f t="shared" si="564"/>
        <v>42903</v>
      </c>
      <c r="AG102" s="104">
        <f t="shared" si="564"/>
        <v>42933</v>
      </c>
      <c r="AH102" s="104">
        <f t="shared" si="564"/>
        <v>42964</v>
      </c>
      <c r="AI102" s="104">
        <f t="shared" si="564"/>
        <v>42995</v>
      </c>
      <c r="AJ102" s="104">
        <f t="shared" si="564"/>
        <v>43025</v>
      </c>
      <c r="AK102" s="104">
        <f t="shared" si="564"/>
        <v>43056</v>
      </c>
      <c r="AL102" s="105">
        <f t="shared" si="564"/>
        <v>43086</v>
      </c>
      <c r="AM102" s="104">
        <f t="shared" si="564"/>
        <v>43118</v>
      </c>
      <c r="AN102" s="104">
        <f t="shared" si="564"/>
        <v>43149</v>
      </c>
      <c r="AO102" s="104">
        <f t="shared" si="564"/>
        <v>43177</v>
      </c>
      <c r="AP102" s="104">
        <f t="shared" si="564"/>
        <v>43208</v>
      </c>
      <c r="AQ102" s="104">
        <f t="shared" si="564"/>
        <v>43238</v>
      </c>
      <c r="AR102" s="104">
        <f t="shared" si="564"/>
        <v>43269</v>
      </c>
      <c r="AS102" s="104">
        <f t="shared" si="564"/>
        <v>43299</v>
      </c>
      <c r="AT102" s="104">
        <f t="shared" si="564"/>
        <v>43330</v>
      </c>
      <c r="AU102" s="104">
        <f t="shared" si="564"/>
        <v>43361</v>
      </c>
      <c r="AV102" s="104">
        <f t="shared" si="564"/>
        <v>43391</v>
      </c>
      <c r="AW102" s="104">
        <f t="shared" si="564"/>
        <v>43422</v>
      </c>
      <c r="AX102" s="105">
        <f t="shared" si="564"/>
        <v>43452</v>
      </c>
      <c r="AY102" s="104">
        <f t="shared" si="564"/>
        <v>43483</v>
      </c>
      <c r="AZ102" s="104">
        <f t="shared" si="564"/>
        <v>43514</v>
      </c>
      <c r="BA102" s="104">
        <f t="shared" si="564"/>
        <v>43542</v>
      </c>
      <c r="BB102" s="104">
        <f t="shared" si="564"/>
        <v>43573</v>
      </c>
      <c r="BC102" s="104">
        <f t="shared" si="564"/>
        <v>43603</v>
      </c>
      <c r="BD102" s="104">
        <f t="shared" si="564"/>
        <v>43634</v>
      </c>
      <c r="BE102" s="104">
        <f t="shared" si="564"/>
        <v>43664</v>
      </c>
      <c r="BF102" s="104">
        <f t="shared" si="564"/>
        <v>43695</v>
      </c>
      <c r="BG102" s="104">
        <f t="shared" si="564"/>
        <v>43726</v>
      </c>
      <c r="BH102" s="104">
        <f t="shared" si="564"/>
        <v>43756</v>
      </c>
      <c r="BI102" s="104">
        <f t="shared" si="564"/>
        <v>43787</v>
      </c>
      <c r="BJ102" s="105">
        <f t="shared" si="564"/>
        <v>43817</v>
      </c>
      <c r="BK102" s="104">
        <f t="shared" si="564"/>
        <v>43848</v>
      </c>
      <c r="BL102" s="104">
        <f t="shared" si="564"/>
        <v>43879</v>
      </c>
      <c r="BM102" s="104">
        <f t="shared" si="564"/>
        <v>43908</v>
      </c>
      <c r="BN102" s="104">
        <f t="shared" si="564"/>
        <v>43939</v>
      </c>
      <c r="BO102" s="104">
        <f t="shared" ref="BO102:CT102" si="565">BO47</f>
        <v>43969</v>
      </c>
      <c r="BP102" s="104">
        <f t="shared" si="565"/>
        <v>44000</v>
      </c>
      <c r="BQ102" s="104">
        <f t="shared" si="565"/>
        <v>44030</v>
      </c>
      <c r="BR102" s="104">
        <f t="shared" si="565"/>
        <v>44061</v>
      </c>
      <c r="BS102" s="104">
        <f t="shared" si="565"/>
        <v>44092</v>
      </c>
      <c r="BT102" s="104">
        <f t="shared" si="565"/>
        <v>44122</v>
      </c>
      <c r="BU102" s="104">
        <f t="shared" si="565"/>
        <v>44153</v>
      </c>
      <c r="BV102" s="105">
        <f t="shared" si="565"/>
        <v>44183</v>
      </c>
      <c r="BW102" s="104">
        <f t="shared" si="565"/>
        <v>44214</v>
      </c>
      <c r="BX102" s="104">
        <f t="shared" si="565"/>
        <v>44245</v>
      </c>
      <c r="BY102" s="104">
        <f t="shared" si="565"/>
        <v>44273</v>
      </c>
      <c r="BZ102" s="104">
        <f t="shared" si="565"/>
        <v>44304</v>
      </c>
      <c r="CA102" s="104">
        <f t="shared" si="565"/>
        <v>44334</v>
      </c>
      <c r="CB102" s="104">
        <f t="shared" si="565"/>
        <v>44365</v>
      </c>
      <c r="CC102" s="104">
        <f t="shared" si="565"/>
        <v>44395</v>
      </c>
      <c r="CD102" s="104">
        <f t="shared" si="565"/>
        <v>44426</v>
      </c>
      <c r="CE102" s="104">
        <f t="shared" si="565"/>
        <v>44457</v>
      </c>
      <c r="CF102" s="104">
        <f t="shared" si="565"/>
        <v>44487</v>
      </c>
      <c r="CG102" s="104">
        <f t="shared" si="565"/>
        <v>44518</v>
      </c>
      <c r="CH102" s="105">
        <f t="shared" si="565"/>
        <v>44548</v>
      </c>
      <c r="CI102" s="104">
        <f t="shared" si="565"/>
        <v>44579</v>
      </c>
      <c r="CJ102" s="104">
        <f t="shared" si="565"/>
        <v>44610</v>
      </c>
      <c r="CK102" s="104">
        <f t="shared" si="565"/>
        <v>44638</v>
      </c>
      <c r="CL102" s="104">
        <f t="shared" si="565"/>
        <v>44669</v>
      </c>
      <c r="CM102" s="104">
        <f t="shared" si="565"/>
        <v>44699</v>
      </c>
      <c r="CN102" s="104">
        <f t="shared" si="565"/>
        <v>44730</v>
      </c>
      <c r="CO102" s="104">
        <f t="shared" si="565"/>
        <v>44760</v>
      </c>
      <c r="CP102" s="104">
        <f t="shared" si="565"/>
        <v>44791</v>
      </c>
      <c r="CQ102" s="104">
        <f t="shared" si="565"/>
        <v>44822</v>
      </c>
      <c r="CR102" s="104">
        <f t="shared" si="565"/>
        <v>44852</v>
      </c>
      <c r="CS102" s="104">
        <f t="shared" si="565"/>
        <v>44883</v>
      </c>
      <c r="CT102" s="105">
        <f t="shared" si="565"/>
        <v>44913</v>
      </c>
    </row>
    <row r="103" spans="1:98" x14ac:dyDescent="0.25">
      <c r="B103" t="s">
        <v>4</v>
      </c>
      <c r="C103" s="6">
        <f t="shared" ref="C103:S103" si="566">IFERROR(C22/C48,"")</f>
        <v>52.61427272727272</v>
      </c>
      <c r="D103" s="6">
        <f t="shared" si="566"/>
        <v>45.105399999999996</v>
      </c>
      <c r="E103" s="6">
        <f t="shared" si="566"/>
        <v>176.113</v>
      </c>
      <c r="F103" s="6">
        <f t="shared" si="566"/>
        <v>76.512</v>
      </c>
      <c r="G103" s="6">
        <f t="shared" si="566"/>
        <v>36.935437499999999</v>
      </c>
      <c r="H103" s="6">
        <f t="shared" si="566"/>
        <v>39.365769230769232</v>
      </c>
      <c r="I103" s="6">
        <f t="shared" si="566"/>
        <v>191.76299999999998</v>
      </c>
      <c r="J103" s="6">
        <f t="shared" si="566"/>
        <v>39.086846153846153</v>
      </c>
      <c r="K103" s="6">
        <f t="shared" si="566"/>
        <v>77.591529411764711</v>
      </c>
      <c r="L103" s="6">
        <f t="shared" si="566"/>
        <v>38.077578947368423</v>
      </c>
      <c r="M103" s="6">
        <f t="shared" si="566"/>
        <v>109.59108333333334</v>
      </c>
      <c r="N103" s="102">
        <f t="shared" si="566"/>
        <v>211.9409</v>
      </c>
      <c r="O103" s="6">
        <f t="shared" si="566"/>
        <v>56.027333333333331</v>
      </c>
      <c r="P103" s="6">
        <f t="shared" si="566"/>
        <v>54.89875</v>
      </c>
      <c r="Q103" s="6">
        <f t="shared" si="566"/>
        <v>42.259722222222223</v>
      </c>
      <c r="R103" s="6">
        <f t="shared" si="566"/>
        <v>87.715000000000003</v>
      </c>
      <c r="S103" s="6">
        <f t="shared" si="566"/>
        <v>83.429000000000002</v>
      </c>
      <c r="T103" s="6">
        <f t="shared" ref="T103:Z103" si="567">IFERROR(T22/T48,"")</f>
        <v>89.633200000000002</v>
      </c>
      <c r="U103" s="6">
        <f t="shared" si="567"/>
        <v>69.701000000000008</v>
      </c>
      <c r="V103" s="6">
        <f t="shared" si="567"/>
        <v>56.552083333333336</v>
      </c>
      <c r="W103" s="6">
        <f t="shared" si="567"/>
        <v>86.816769230769225</v>
      </c>
      <c r="X103" s="6">
        <f t="shared" si="567"/>
        <v>47.598363636363636</v>
      </c>
      <c r="Y103" s="6">
        <f t="shared" si="567"/>
        <v>59.365000000000002</v>
      </c>
      <c r="Z103" s="102">
        <f t="shared" si="567"/>
        <v>146.48250000000002</v>
      </c>
      <c r="AA103" s="4">
        <f t="shared" ref="AA103:CL103" si="568">IFERROR(AA22/AA48,"")</f>
        <v>42.214884615384612</v>
      </c>
      <c r="AB103" s="4">
        <f t="shared" si="568"/>
        <v>60.472214285714287</v>
      </c>
      <c r="AC103" s="4">
        <f t="shared" si="568"/>
        <v>64.097272727272724</v>
      </c>
      <c r="AD103" s="4">
        <f t="shared" si="568"/>
        <v>61.545222222222229</v>
      </c>
      <c r="AE103" s="4">
        <f t="shared" si="568"/>
        <v>71.832258064516139</v>
      </c>
      <c r="AF103" s="4">
        <f t="shared" si="568"/>
        <v>59.93</v>
      </c>
      <c r="AG103" s="4">
        <f t="shared" si="568"/>
        <v>84.520772727272728</v>
      </c>
      <c r="AH103" s="4">
        <f t="shared" si="568"/>
        <v>47.620240243902479</v>
      </c>
      <c r="AI103" s="4">
        <f t="shared" si="568"/>
        <v>52.155501219512239</v>
      </c>
      <c r="AJ103" s="4">
        <f t="shared" si="568"/>
        <v>46.939951097561014</v>
      </c>
      <c r="AK103" s="4">
        <f t="shared" si="568"/>
        <v>49.887870731707359</v>
      </c>
      <c r="AL103" s="108">
        <f t="shared" si="568"/>
        <v>52.155501219512239</v>
      </c>
      <c r="AM103" s="4">
        <f t="shared" si="568"/>
        <v>47.428280979664336</v>
      </c>
      <c r="AN103" s="4">
        <f t="shared" si="568"/>
        <v>62.673085580270659</v>
      </c>
      <c r="AO103" s="4">
        <f t="shared" si="568"/>
        <v>73.657557582054551</v>
      </c>
      <c r="AP103" s="4">
        <f t="shared" si="568"/>
        <v>69.166243095343901</v>
      </c>
      <c r="AQ103" s="4">
        <f t="shared" si="568"/>
        <v>87.206839220673146</v>
      </c>
      <c r="AR103" s="4">
        <f t="shared" si="568"/>
        <v>65.787615552437714</v>
      </c>
      <c r="AS103" s="4">
        <f t="shared" si="568"/>
        <v>90.105361702319115</v>
      </c>
      <c r="AT103" s="4">
        <f t="shared" si="568"/>
        <v>50.766679398135864</v>
      </c>
      <c r="AU103" s="4">
        <f t="shared" si="568"/>
        <v>55.601601245577363</v>
      </c>
      <c r="AV103" s="4">
        <f t="shared" si="568"/>
        <v>50.994611428086671</v>
      </c>
      <c r="AW103" s="4">
        <f t="shared" si="568"/>
        <v>54.19717156608246</v>
      </c>
      <c r="AX103" s="108">
        <f t="shared" si="568"/>
        <v>86.673331469879088</v>
      </c>
      <c r="AY103" s="4">
        <f t="shared" si="568"/>
        <v>55.637752177169084</v>
      </c>
      <c r="AZ103" s="4">
        <f t="shared" si="568"/>
        <v>73.521315376973348</v>
      </c>
      <c r="BA103" s="4">
        <f t="shared" si="568"/>
        <v>86.407115123633901</v>
      </c>
      <c r="BB103" s="4">
        <f t="shared" si="568"/>
        <v>81.138388591704995</v>
      </c>
      <c r="BC103" s="4">
        <f t="shared" si="568"/>
        <v>102.30167335802057</v>
      </c>
      <c r="BD103" s="4">
        <f t="shared" si="568"/>
        <v>77.174946568331393</v>
      </c>
      <c r="BE103" s="4">
        <f t="shared" si="568"/>
        <v>105.70190782114436</v>
      </c>
      <c r="BF103" s="4">
        <f t="shared" si="568"/>
        <v>59.554001723620317</v>
      </c>
      <c r="BG103" s="4">
        <f t="shared" si="568"/>
        <v>65.225811411584147</v>
      </c>
      <c r="BH103" s="4">
        <f t="shared" si="568"/>
        <v>59.821387037481458</v>
      </c>
      <c r="BI103" s="4">
        <f t="shared" si="568"/>
        <v>63.578285740318478</v>
      </c>
      <c r="BJ103" s="108">
        <f t="shared" si="568"/>
        <v>66.468207819423824</v>
      </c>
      <c r="BK103" s="4">
        <f t="shared" si="568"/>
        <v>60.155537653955243</v>
      </c>
      <c r="BL103" s="4">
        <f t="shared" si="568"/>
        <v>79.491246185583634</v>
      </c>
      <c r="BM103" s="4">
        <f t="shared" si="568"/>
        <v>93.423372871673024</v>
      </c>
      <c r="BN103" s="4">
        <f t="shared" si="568"/>
        <v>87.726825745351491</v>
      </c>
      <c r="BO103" s="4">
        <f t="shared" si="568"/>
        <v>110.60856923469191</v>
      </c>
      <c r="BP103" s="4">
        <f t="shared" si="568"/>
        <v>83.441552229679957</v>
      </c>
      <c r="BQ103" s="4">
        <f t="shared" si="568"/>
        <v>114.28490273622133</v>
      </c>
      <c r="BR103" s="4">
        <f t="shared" si="568"/>
        <v>64.38978666357832</v>
      </c>
      <c r="BS103" s="4">
        <f t="shared" si="568"/>
        <v>70.5221472982048</v>
      </c>
      <c r="BT103" s="4">
        <f t="shared" si="568"/>
        <v>64.678883664924996</v>
      </c>
      <c r="BU103" s="4">
        <f t="shared" si="568"/>
        <v>68.740842542432361</v>
      </c>
      <c r="BV103" s="108">
        <f t="shared" si="568"/>
        <v>71.865426294361086</v>
      </c>
      <c r="BW103" s="4">
        <f t="shared" si="568"/>
        <v>66.917020086259839</v>
      </c>
      <c r="BX103" s="4">
        <f t="shared" si="568"/>
        <v>88.426062256843252</v>
      </c>
      <c r="BY103" s="4">
        <f t="shared" si="568"/>
        <v>103.92415998244907</v>
      </c>
      <c r="BZ103" s="4">
        <f t="shared" si="568"/>
        <v>97.58732095912903</v>
      </c>
      <c r="CA103" s="4">
        <f t="shared" si="568"/>
        <v>123.04097241667131</v>
      </c>
      <c r="CB103" s="4">
        <f t="shared" si="568"/>
        <v>92.82038270029598</v>
      </c>
      <c r="CC103" s="4">
        <f t="shared" si="568"/>
        <v>127.13052580377261</v>
      </c>
      <c r="CD103" s="4">
        <f t="shared" si="568"/>
        <v>71.627198684564519</v>
      </c>
      <c r="CE103" s="4">
        <f t="shared" si="568"/>
        <v>78.448836654523049</v>
      </c>
      <c r="CF103" s="4">
        <f t="shared" si="568"/>
        <v>71.948790188862574</v>
      </c>
      <c r="CG103" s="4">
        <f t="shared" si="568"/>
        <v>76.46731324420179</v>
      </c>
      <c r="CH103" s="108">
        <f t="shared" si="568"/>
        <v>79.943100209847287</v>
      </c>
      <c r="CI103" s="4">
        <f t="shared" si="568"/>
        <v>75.127738450843921</v>
      </c>
      <c r="CJ103" s="4">
        <f t="shared" si="568"/>
        <v>99.275940095757917</v>
      </c>
      <c r="CK103" s="4">
        <f t="shared" si="568"/>
        <v>116.67565441229563</v>
      </c>
      <c r="CL103" s="4">
        <f t="shared" si="568"/>
        <v>109.56128524081419</v>
      </c>
      <c r="CM103" s="4">
        <f t="shared" ref="CM103:CT103" si="569">IFERROR(CM22/CM48,"")</f>
        <v>138.13809973219691</v>
      </c>
      <c r="CN103" s="4">
        <f t="shared" si="569"/>
        <v>104.20944365762232</v>
      </c>
      <c r="CO103" s="4">
        <f t="shared" si="569"/>
        <v>142.72944131989553</v>
      </c>
      <c r="CP103" s="4">
        <f t="shared" si="569"/>
        <v>80.41585596316061</v>
      </c>
      <c r="CQ103" s="4">
        <f t="shared" si="569"/>
        <v>88.074508912033039</v>
      </c>
      <c r="CR103" s="4">
        <f t="shared" si="569"/>
        <v>80.77690674503603</v>
      </c>
      <c r="CS103" s="4">
        <f t="shared" si="569"/>
        <v>85.849852579265374</v>
      </c>
      <c r="CT103" s="108">
        <f t="shared" si="569"/>
        <v>89.752118605595555</v>
      </c>
    </row>
    <row r="104" spans="1:98" x14ac:dyDescent="0.25">
      <c r="B104" t="s">
        <v>5</v>
      </c>
      <c r="C104" s="6">
        <f t="shared" ref="C104:S104" si="570">IFERROR(C23/C49,"")</f>
        <v>18.745337662337665</v>
      </c>
      <c r="D104" s="6">
        <f t="shared" si="570"/>
        <v>14.387365384615386</v>
      </c>
      <c r="E104" s="6">
        <f t="shared" si="570"/>
        <v>17.715746835443039</v>
      </c>
      <c r="F104" s="6">
        <f t="shared" si="570"/>
        <v>27.852455555555554</v>
      </c>
      <c r="G104" s="6">
        <f t="shared" si="570"/>
        <v>20.497552325581395</v>
      </c>
      <c r="H104" s="6">
        <f t="shared" si="570"/>
        <v>18.201326530612246</v>
      </c>
      <c r="I104" s="6">
        <f t="shared" si="570"/>
        <v>17.867380952380952</v>
      </c>
      <c r="J104" s="6">
        <f t="shared" si="570"/>
        <v>15.930616161616163</v>
      </c>
      <c r="K104" s="6">
        <f t="shared" si="570"/>
        <v>22.782426315789476</v>
      </c>
      <c r="L104" s="6">
        <f t="shared" si="570"/>
        <v>17.541870229007635</v>
      </c>
      <c r="M104" s="6">
        <f t="shared" si="570"/>
        <v>23.568496093750117</v>
      </c>
      <c r="N104" s="102">
        <f t="shared" si="570"/>
        <v>19.800055900621118</v>
      </c>
      <c r="O104" s="6">
        <f t="shared" si="570"/>
        <v>22.972782608695653</v>
      </c>
      <c r="P104" s="6">
        <f t="shared" si="570"/>
        <v>15.1136</v>
      </c>
      <c r="Q104" s="6">
        <f t="shared" si="570"/>
        <v>23.828310160427808</v>
      </c>
      <c r="R104" s="6">
        <f t="shared" si="570"/>
        <v>29.714468571428629</v>
      </c>
      <c r="S104" s="6">
        <f t="shared" si="570"/>
        <v>19.750324444444445</v>
      </c>
      <c r="T104" s="6">
        <f t="shared" ref="T104:Z104" si="571">IFERROR(T23/T49,"")</f>
        <v>21.198652173913196</v>
      </c>
      <c r="U104" s="6">
        <f t="shared" si="571"/>
        <v>17.003350000000037</v>
      </c>
      <c r="V104" s="6">
        <f t="shared" si="571"/>
        <v>16.98816467065874</v>
      </c>
      <c r="W104" s="6">
        <f t="shared" si="571"/>
        <v>22.22949297423899</v>
      </c>
      <c r="X104" s="6">
        <f t="shared" si="571"/>
        <v>18.897182608695712</v>
      </c>
      <c r="Y104" s="6">
        <f t="shared" si="571"/>
        <v>27.221450000000178</v>
      </c>
      <c r="Z104" s="102">
        <f t="shared" si="571"/>
        <v>25.209512500000166</v>
      </c>
      <c r="AA104" s="4">
        <f t="shared" ref="AA104:CL104" si="572">IFERROR(AA23/AA49,"")</f>
        <v>24.394973451327434</v>
      </c>
      <c r="AB104" s="4">
        <f t="shared" si="572"/>
        <v>18.389773399014828</v>
      </c>
      <c r="AC104" s="4">
        <f t="shared" si="572"/>
        <v>22.404754464285713</v>
      </c>
      <c r="AD104" s="4">
        <f t="shared" si="572"/>
        <v>21.247993690851796</v>
      </c>
      <c r="AE104" s="4">
        <f t="shared" si="572"/>
        <v>23.322181818181818</v>
      </c>
      <c r="AF104" s="4">
        <f t="shared" si="572"/>
        <v>20.058909348441926</v>
      </c>
      <c r="AG104" s="4">
        <f t="shared" si="572"/>
        <v>21.448869444444639</v>
      </c>
      <c r="AH104" s="4">
        <f t="shared" si="572"/>
        <v>19.032095422535438</v>
      </c>
      <c r="AI104" s="4">
        <f t="shared" si="572"/>
        <v>20.3915308098594</v>
      </c>
      <c r="AJ104" s="4">
        <f t="shared" si="572"/>
        <v>18.35237772887346</v>
      </c>
      <c r="AK104" s="4">
        <f t="shared" si="572"/>
        <v>19.032095422535438</v>
      </c>
      <c r="AL104" s="108">
        <f t="shared" si="572"/>
        <v>20.3915308098594</v>
      </c>
      <c r="AM104" s="4">
        <f t="shared" si="572"/>
        <v>24.713061233845718</v>
      </c>
      <c r="AN104" s="4">
        <f t="shared" si="572"/>
        <v>18.724620262093254</v>
      </c>
      <c r="AO104" s="4">
        <f t="shared" si="572"/>
        <v>22.98438403673676</v>
      </c>
      <c r="AP104" s="4">
        <f t="shared" si="572"/>
        <v>21.028720975638059</v>
      </c>
      <c r="AQ104" s="4">
        <f t="shared" si="572"/>
        <v>23.62147685546617</v>
      </c>
      <c r="AR104" s="4">
        <f t="shared" si="572"/>
        <v>21.154264632598856</v>
      </c>
      <c r="AS104" s="4">
        <f t="shared" si="572"/>
        <v>22.812462721137592</v>
      </c>
      <c r="AT104" s="4">
        <f t="shared" si="572"/>
        <v>20.242044386361496</v>
      </c>
      <c r="AU104" s="4">
        <f t="shared" si="572"/>
        <v>21.687904699673034</v>
      </c>
      <c r="AV104" s="4">
        <f t="shared" si="572"/>
        <v>19.890906881700129</v>
      </c>
      <c r="AW104" s="4">
        <f t="shared" si="572"/>
        <v>20.627607136577907</v>
      </c>
      <c r="AX104" s="108">
        <f t="shared" si="572"/>
        <v>22.101007646333475</v>
      </c>
      <c r="AY104" s="4">
        <f t="shared" si="572"/>
        <v>27.24615001031491</v>
      </c>
      <c r="AZ104" s="4">
        <f t="shared" si="572"/>
        <v>20.643893838957815</v>
      </c>
      <c r="BA104" s="4">
        <f t="shared" si="572"/>
        <v>25.34028340050228</v>
      </c>
      <c r="BB104" s="4">
        <f t="shared" si="572"/>
        <v>23.184164875640956</v>
      </c>
      <c r="BC104" s="4">
        <f t="shared" si="572"/>
        <v>26.042678233151456</v>
      </c>
      <c r="BD104" s="4">
        <f t="shared" si="572"/>
        <v>23.322576757440238</v>
      </c>
      <c r="BE104" s="4">
        <f t="shared" si="572"/>
        <v>25.150740150054197</v>
      </c>
      <c r="BF104" s="4">
        <f t="shared" si="572"/>
        <v>22.316853935963557</v>
      </c>
      <c r="BG104" s="4">
        <f t="shared" si="572"/>
        <v>23.910914931389527</v>
      </c>
      <c r="BH104" s="4">
        <f t="shared" si="572"/>
        <v>21.929724837074389</v>
      </c>
      <c r="BI104" s="4">
        <f t="shared" si="572"/>
        <v>22.741936868077147</v>
      </c>
      <c r="BJ104" s="108">
        <f t="shared" si="572"/>
        <v>24.366360930082656</v>
      </c>
      <c r="BK104" s="4">
        <f t="shared" si="572"/>
        <v>29.458537391152483</v>
      </c>
      <c r="BL104" s="4">
        <f t="shared" si="572"/>
        <v>22.320178018681194</v>
      </c>
      <c r="BM104" s="4">
        <f t="shared" si="572"/>
        <v>27.39791441262307</v>
      </c>
      <c r="BN104" s="4">
        <f t="shared" si="572"/>
        <v>25.066719063543012</v>
      </c>
      <c r="BO104" s="4">
        <f t="shared" si="572"/>
        <v>28.157343705683356</v>
      </c>
      <c r="BP104" s="4">
        <f t="shared" si="572"/>
        <v>25.21636999014439</v>
      </c>
      <c r="BQ104" s="4">
        <f t="shared" si="572"/>
        <v>27.192980250238605</v>
      </c>
      <c r="BR104" s="4">
        <f t="shared" si="572"/>
        <v>24.128982475563799</v>
      </c>
      <c r="BS104" s="4">
        <f t="shared" si="572"/>
        <v>25.852481223818359</v>
      </c>
      <c r="BT104" s="4">
        <f t="shared" si="572"/>
        <v>23.710418493844834</v>
      </c>
      <c r="BU104" s="4">
        <f t="shared" si="572"/>
        <v>24.588582141765013</v>
      </c>
      <c r="BV104" s="108">
        <f t="shared" si="572"/>
        <v>26.34490943760537</v>
      </c>
      <c r="BW104" s="4">
        <f t="shared" si="572"/>
        <v>32.769676993918026</v>
      </c>
      <c r="BX104" s="4">
        <f t="shared" si="572"/>
        <v>24.828966027980972</v>
      </c>
      <c r="BY104" s="4">
        <f t="shared" si="572"/>
        <v>30.477439992601902</v>
      </c>
      <c r="BZ104" s="4">
        <f t="shared" si="572"/>
        <v>27.88421828628525</v>
      </c>
      <c r="CA104" s="4">
        <f t="shared" si="572"/>
        <v>31.322229138202168</v>
      </c>
      <c r="CB104" s="4">
        <f t="shared" si="572"/>
        <v>28.050689977036626</v>
      </c>
      <c r="CC104" s="4">
        <f t="shared" si="572"/>
        <v>30.249471230365426</v>
      </c>
      <c r="CD104" s="4">
        <f t="shared" si="572"/>
        <v>26.841080105817174</v>
      </c>
      <c r="CE104" s="4">
        <f t="shared" si="572"/>
        <v>28.758300113375547</v>
      </c>
      <c r="CF104" s="4">
        <f t="shared" si="572"/>
        <v>26.375469532552994</v>
      </c>
      <c r="CG104" s="4">
        <f t="shared" si="572"/>
        <v>27.352338774499401</v>
      </c>
      <c r="CH104" s="108">
        <f t="shared" si="572"/>
        <v>29.306077258392222</v>
      </c>
      <c r="CI104" s="4">
        <f t="shared" si="572"/>
        <v>36.790516361071766</v>
      </c>
      <c r="CJ104" s="4">
        <f t="shared" si="572"/>
        <v>27.875480159614238</v>
      </c>
      <c r="CK104" s="4">
        <f t="shared" si="572"/>
        <v>34.217021879694165</v>
      </c>
      <c r="CL104" s="4">
        <f t="shared" si="572"/>
        <v>31.305611870012456</v>
      </c>
      <c r="CM104" s="4">
        <f t="shared" ref="CM104:CT104" si="573">IFERROR(CM23/CM49,"")</f>
        <v>35.165466653459582</v>
      </c>
      <c r="CN104" s="4">
        <f t="shared" si="573"/>
        <v>31.492509637219026</v>
      </c>
      <c r="CO104" s="4">
        <f t="shared" si="573"/>
        <v>33.96108135033127</v>
      </c>
      <c r="CP104" s="4">
        <f t="shared" si="573"/>
        <v>30.134480634800948</v>
      </c>
      <c r="CQ104" s="4">
        <f t="shared" si="573"/>
        <v>32.286943537286731</v>
      </c>
      <c r="CR104" s="4">
        <f t="shared" si="573"/>
        <v>29.611739644197257</v>
      </c>
      <c r="CS104" s="4">
        <f t="shared" si="573"/>
        <v>30.708470742130483</v>
      </c>
      <c r="CT104" s="108">
        <f t="shared" si="573"/>
        <v>32.901932937996961</v>
      </c>
    </row>
    <row r="105" spans="1:98" x14ac:dyDescent="0.25">
      <c r="B105" t="s">
        <v>6</v>
      </c>
      <c r="C105" s="6">
        <f t="shared" ref="C105:S105" si="574">IFERROR(C24/C50,"")</f>
        <v>19.580369565217392</v>
      </c>
      <c r="D105" s="6">
        <f t="shared" si="574"/>
        <v>15.411375</v>
      </c>
      <c r="E105" s="6">
        <f t="shared" si="574"/>
        <v>22.539180000000002</v>
      </c>
      <c r="F105" s="6">
        <f t="shared" si="574"/>
        <v>16.320941176470591</v>
      </c>
      <c r="G105" s="6">
        <f t="shared" si="574"/>
        <v>19.354615853658537</v>
      </c>
      <c r="H105" s="6">
        <f t="shared" si="574"/>
        <v>20.029192307692309</v>
      </c>
      <c r="I105" s="6">
        <f t="shared" si="574"/>
        <v>21.598179775280901</v>
      </c>
      <c r="J105" s="6">
        <f t="shared" si="574"/>
        <v>16.39477108433735</v>
      </c>
      <c r="K105" s="6">
        <f t="shared" si="574"/>
        <v>22.773981981981979</v>
      </c>
      <c r="L105" s="6">
        <f t="shared" si="574"/>
        <v>20.1251</v>
      </c>
      <c r="M105" s="6">
        <f t="shared" si="574"/>
        <v>22.299493150684931</v>
      </c>
      <c r="N105" s="102">
        <f t="shared" si="574"/>
        <v>26.446153846153948</v>
      </c>
      <c r="O105" s="6">
        <f t="shared" si="574"/>
        <v>13.817895522388044</v>
      </c>
      <c r="P105" s="6">
        <f t="shared" si="574"/>
        <v>18.010166666666667</v>
      </c>
      <c r="Q105" s="6">
        <f t="shared" si="574"/>
        <v>20.09948</v>
      </c>
      <c r="R105" s="6">
        <f t="shared" si="574"/>
        <v>18.101158536585366</v>
      </c>
      <c r="S105" s="6">
        <f t="shared" si="574"/>
        <v>16.671058252427184</v>
      </c>
      <c r="T105" s="6">
        <f t="shared" ref="T105:Z105" si="575">IFERROR(T24/T50,"")</f>
        <v>25.946603658536588</v>
      </c>
      <c r="U105" s="6">
        <f t="shared" si="575"/>
        <v>16.018558139534882</v>
      </c>
      <c r="V105" s="6">
        <f t="shared" si="575"/>
        <v>17.577968354430379</v>
      </c>
      <c r="W105" s="6">
        <f t="shared" si="575"/>
        <v>23.425096234309706</v>
      </c>
      <c r="X105" s="6">
        <f t="shared" si="575"/>
        <v>18.926049504950495</v>
      </c>
      <c r="Y105" s="6">
        <f t="shared" si="575"/>
        <v>19.266942028985508</v>
      </c>
      <c r="Z105" s="102">
        <f t="shared" si="575"/>
        <v>25.358649446494578</v>
      </c>
      <c r="AA105" s="4">
        <f t="shared" ref="AA105:CL105" si="576">IFERROR(AA24/AA50,"")</f>
        <v>13.987539877300614</v>
      </c>
      <c r="AB105" s="4">
        <f t="shared" si="576"/>
        <v>22.299408450704227</v>
      </c>
      <c r="AC105" s="4">
        <f t="shared" si="576"/>
        <v>20.989050279329607</v>
      </c>
      <c r="AD105" s="4">
        <f t="shared" si="576"/>
        <v>20.741545454545456</v>
      </c>
      <c r="AE105" s="4">
        <f t="shared" si="576"/>
        <v>18.945693430656934</v>
      </c>
      <c r="AF105" s="4">
        <f t="shared" si="576"/>
        <v>19.632222222222225</v>
      </c>
      <c r="AG105" s="4">
        <f t="shared" si="576"/>
        <v>17.936261111111111</v>
      </c>
      <c r="AH105" s="4">
        <f t="shared" si="576"/>
        <v>21.240309210526352</v>
      </c>
      <c r="AI105" s="4">
        <f t="shared" si="576"/>
        <v>22.656329824561439</v>
      </c>
      <c r="AJ105" s="4">
        <f t="shared" si="576"/>
        <v>20.390696842105296</v>
      </c>
      <c r="AK105" s="4">
        <f t="shared" si="576"/>
        <v>21.240309210526352</v>
      </c>
      <c r="AL105" s="108">
        <f t="shared" si="576"/>
        <v>22.656329824561439</v>
      </c>
      <c r="AM105" s="4">
        <f t="shared" si="576"/>
        <v>16.473551899743892</v>
      </c>
      <c r="AN105" s="4">
        <f t="shared" si="576"/>
        <v>22.988814432174856</v>
      </c>
      <c r="AO105" s="4">
        <f t="shared" si="576"/>
        <v>22.088703368152622</v>
      </c>
      <c r="AP105" s="4">
        <f t="shared" si="576"/>
        <v>22.243139286233934</v>
      </c>
      <c r="AQ105" s="4">
        <f t="shared" si="576"/>
        <v>20.438519954203297</v>
      </c>
      <c r="AR105" s="4">
        <f t="shared" si="576"/>
        <v>20.128975088900273</v>
      </c>
      <c r="AS105" s="4">
        <f t="shared" si="576"/>
        <v>18.169013615921283</v>
      </c>
      <c r="AT105" s="4">
        <f t="shared" si="576"/>
        <v>21.515937176748835</v>
      </c>
      <c r="AU105" s="4">
        <f t="shared" si="576"/>
        <v>22.950332988532089</v>
      </c>
      <c r="AV105" s="4">
        <f t="shared" si="576"/>
        <v>21.048733969482285</v>
      </c>
      <c r="AW105" s="4">
        <f t="shared" si="576"/>
        <v>21.925764551544045</v>
      </c>
      <c r="AX105" s="108">
        <f t="shared" si="576"/>
        <v>23.387482188313651</v>
      </c>
      <c r="AY105" s="4">
        <f t="shared" si="576"/>
        <v>18.162090969467648</v>
      </c>
      <c r="AZ105" s="4">
        <f t="shared" si="576"/>
        <v>25.345167911472785</v>
      </c>
      <c r="BA105" s="4">
        <f t="shared" si="576"/>
        <v>24.352795463388272</v>
      </c>
      <c r="BB105" s="4">
        <f t="shared" si="576"/>
        <v>24.523061063072923</v>
      </c>
      <c r="BC105" s="4">
        <f t="shared" si="576"/>
        <v>22.533468249509145</v>
      </c>
      <c r="BD105" s="4">
        <f t="shared" si="576"/>
        <v>22.192195035512558</v>
      </c>
      <c r="BE105" s="4">
        <f t="shared" si="576"/>
        <v>20.031337511553222</v>
      </c>
      <c r="BF105" s="4">
        <f t="shared" si="576"/>
        <v>23.721320737365602</v>
      </c>
      <c r="BG105" s="4">
        <f t="shared" si="576"/>
        <v>25.302742119856639</v>
      </c>
      <c r="BH105" s="4">
        <f t="shared" si="576"/>
        <v>23.20622920135423</v>
      </c>
      <c r="BI105" s="4">
        <f t="shared" si="576"/>
        <v>24.173155418077325</v>
      </c>
      <c r="BJ105" s="108">
        <f t="shared" si="576"/>
        <v>25.784699112615815</v>
      </c>
      <c r="BK105" s="4">
        <f t="shared" si="576"/>
        <v>19.636852756188418</v>
      </c>
      <c r="BL105" s="4">
        <f t="shared" si="576"/>
        <v>27.403195545884376</v>
      </c>
      <c r="BM105" s="4">
        <f t="shared" si="576"/>
        <v>26.330242455015398</v>
      </c>
      <c r="BN105" s="4">
        <f t="shared" si="576"/>
        <v>26.514333621394446</v>
      </c>
      <c r="BO105" s="4">
        <f t="shared" si="576"/>
        <v>24.363185871369286</v>
      </c>
      <c r="BP105" s="4">
        <f t="shared" si="576"/>
        <v>23.994201272396182</v>
      </c>
      <c r="BQ105" s="4">
        <f t="shared" si="576"/>
        <v>21.65788211749134</v>
      </c>
      <c r="BR105" s="4">
        <f t="shared" si="576"/>
        <v>25.647491981239689</v>
      </c>
      <c r="BS105" s="4">
        <f t="shared" si="576"/>
        <v>27.357324779988993</v>
      </c>
      <c r="BT105" s="4">
        <f t="shared" si="576"/>
        <v>25.090575012504193</v>
      </c>
      <c r="BU105" s="4">
        <f t="shared" si="576"/>
        <v>26.136015638025203</v>
      </c>
      <c r="BV105" s="108">
        <f t="shared" si="576"/>
        <v>27.878416680560218</v>
      </c>
      <c r="BW105" s="4">
        <f t="shared" si="576"/>
        <v>21.844035005984004</v>
      </c>
      <c r="BX105" s="4">
        <f t="shared" si="576"/>
        <v>30.483314725241787</v>
      </c>
      <c r="BY105" s="4">
        <f t="shared" si="576"/>
        <v>29.289761706959133</v>
      </c>
      <c r="BZ105" s="4">
        <f t="shared" si="576"/>
        <v>29.494544720439194</v>
      </c>
      <c r="CA105" s="4">
        <f t="shared" si="576"/>
        <v>27.101607963311203</v>
      </c>
      <c r="CB105" s="4">
        <f t="shared" si="576"/>
        <v>26.691149495413516</v>
      </c>
      <c r="CC105" s="4">
        <f t="shared" si="576"/>
        <v>24.092228067497377</v>
      </c>
      <c r="CD105" s="4">
        <f t="shared" si="576"/>
        <v>28.530270079931036</v>
      </c>
      <c r="CE105" s="4">
        <f t="shared" si="576"/>
        <v>30.432288085259771</v>
      </c>
      <c r="CF105" s="4">
        <f t="shared" si="576"/>
        <v>27.910755643909678</v>
      </c>
      <c r="CG105" s="4">
        <f t="shared" si="576"/>
        <v>29.073703795739245</v>
      </c>
      <c r="CH105" s="108">
        <f t="shared" si="576"/>
        <v>31.011950715455196</v>
      </c>
      <c r="CI105" s="4">
        <f t="shared" si="576"/>
        <v>24.52429810121825</v>
      </c>
      <c r="CJ105" s="4">
        <f t="shared" si="576"/>
        <v>34.223617442028967</v>
      </c>
      <c r="CK105" s="4">
        <f t="shared" si="576"/>
        <v>32.883615468403036</v>
      </c>
      <c r="CL105" s="4">
        <f t="shared" si="576"/>
        <v>33.113525357637094</v>
      </c>
      <c r="CM105" s="4">
        <f t="shared" ref="CM105:CT105" si="577">IFERROR(CM24/CM50,"")</f>
        <v>30.426975260409503</v>
      </c>
      <c r="CN105" s="4">
        <f t="shared" si="577"/>
        <v>29.96615353850077</v>
      </c>
      <c r="CO105" s="4">
        <f t="shared" si="577"/>
        <v>27.048344451379311</v>
      </c>
      <c r="CP105" s="4">
        <f t="shared" si="577"/>
        <v>32.030934218738587</v>
      </c>
      <c r="CQ105" s="4">
        <f t="shared" si="577"/>
        <v>34.166329833321164</v>
      </c>
      <c r="CR105" s="4">
        <f t="shared" si="577"/>
        <v>31.335405361417408</v>
      </c>
      <c r="CS105" s="4">
        <f t="shared" si="577"/>
        <v>32.641047251476465</v>
      </c>
      <c r="CT105" s="108">
        <f t="shared" si="577"/>
        <v>34.817117068241565</v>
      </c>
    </row>
    <row r="106" spans="1:98" x14ac:dyDescent="0.25">
      <c r="B106" t="s">
        <v>7</v>
      </c>
      <c r="C106" s="6">
        <f t="shared" ref="C106:S106" si="578">IFERROR(C25/C51,"")</f>
        <v>17.551921875000001</v>
      </c>
      <c r="D106" s="6">
        <f t="shared" si="578"/>
        <v>16.754944444444444</v>
      </c>
      <c r="E106" s="6">
        <f t="shared" si="578"/>
        <v>19.234750000000002</v>
      </c>
      <c r="F106" s="6">
        <f t="shared" si="578"/>
        <v>17.271862068965518</v>
      </c>
      <c r="G106" s="6">
        <f t="shared" si="578"/>
        <v>15.213203125</v>
      </c>
      <c r="H106" s="6">
        <f t="shared" si="578"/>
        <v>18.44857142857143</v>
      </c>
      <c r="I106" s="6">
        <f t="shared" si="578"/>
        <v>19.692684684684686</v>
      </c>
      <c r="J106" s="6">
        <f t="shared" si="578"/>
        <v>13.978372093023257</v>
      </c>
      <c r="K106" s="6">
        <f t="shared" si="578"/>
        <v>21.1348375</v>
      </c>
      <c r="L106" s="6">
        <f t="shared" si="578"/>
        <v>18.925597014925376</v>
      </c>
      <c r="M106" s="6">
        <f t="shared" si="578"/>
        <v>27.306295597484276</v>
      </c>
      <c r="N106" s="102">
        <f t="shared" si="578"/>
        <v>23.294449704142014</v>
      </c>
      <c r="O106" s="6">
        <f t="shared" si="578"/>
        <v>13.165360824742267</v>
      </c>
      <c r="P106" s="6">
        <f t="shared" si="578"/>
        <v>15.446917355371902</v>
      </c>
      <c r="Q106" s="6">
        <f t="shared" si="578"/>
        <v>28.877604166666668</v>
      </c>
      <c r="R106" s="6">
        <f t="shared" si="578"/>
        <v>34.184459459459461</v>
      </c>
      <c r="S106" s="6">
        <f t="shared" si="578"/>
        <v>25.050557142857144</v>
      </c>
      <c r="T106" s="6">
        <f t="shared" ref="T106:Z106" si="579">IFERROR(T25/T51,"")</f>
        <v>20.822754966887416</v>
      </c>
      <c r="U106" s="6">
        <f t="shared" si="579"/>
        <v>20.560784615384616</v>
      </c>
      <c r="V106" s="6">
        <f t="shared" si="579"/>
        <v>16.315021645021687</v>
      </c>
      <c r="W106" s="6">
        <f t="shared" si="579"/>
        <v>23.682821033210331</v>
      </c>
      <c r="X106" s="6">
        <f t="shared" si="579"/>
        <v>20.51159217877095</v>
      </c>
      <c r="Y106" s="6">
        <f t="shared" si="579"/>
        <v>18.370337962962964</v>
      </c>
      <c r="Z106" s="102">
        <f t="shared" si="579"/>
        <v>23.102298780487896</v>
      </c>
      <c r="AA106" s="4">
        <f t="shared" ref="AA106:CL106" si="580">IFERROR(AA25/AA51,"")</f>
        <v>20.514392857142859</v>
      </c>
      <c r="AB106" s="4">
        <f t="shared" si="580"/>
        <v>18.142899665551873</v>
      </c>
      <c r="AC106" s="4">
        <f t="shared" si="580"/>
        <v>22.210257731958762</v>
      </c>
      <c r="AD106" s="4">
        <f t="shared" si="580"/>
        <v>21.389671140939598</v>
      </c>
      <c r="AE106" s="4">
        <f t="shared" si="580"/>
        <v>20.459578313253012</v>
      </c>
      <c r="AF106" s="4">
        <f t="shared" si="580"/>
        <v>20.021582733812949</v>
      </c>
      <c r="AG106" s="4">
        <f t="shared" si="580"/>
        <v>27.23558695652174</v>
      </c>
      <c r="AH106" s="4">
        <f t="shared" si="580"/>
        <v>24.625788697788643</v>
      </c>
      <c r="AI106" s="4">
        <f t="shared" si="580"/>
        <v>26.164900491400427</v>
      </c>
      <c r="AJ106" s="4">
        <f t="shared" si="580"/>
        <v>23.548410442260391</v>
      </c>
      <c r="AK106" s="4">
        <f t="shared" si="580"/>
        <v>24.625788697788639</v>
      </c>
      <c r="AL106" s="108">
        <f t="shared" si="580"/>
        <v>26.164900491400427</v>
      </c>
      <c r="AM106" s="4">
        <f t="shared" si="580"/>
        <v>23.282281838430137</v>
      </c>
      <c r="AN106" s="4">
        <f t="shared" si="580"/>
        <v>20.678046010030194</v>
      </c>
      <c r="AO106" s="4">
        <f t="shared" si="580"/>
        <v>24.914977586364056</v>
      </c>
      <c r="AP106" s="4">
        <f t="shared" si="580"/>
        <v>23.085875390272008</v>
      </c>
      <c r="AQ106" s="4">
        <f t="shared" si="580"/>
        <v>22.150739183146385</v>
      </c>
      <c r="AR106" s="4">
        <f t="shared" si="580"/>
        <v>21.920055864315131</v>
      </c>
      <c r="AS106" s="4">
        <f t="shared" si="580"/>
        <v>26.746273314014292</v>
      </c>
      <c r="AT106" s="4">
        <f t="shared" si="580"/>
        <v>24.183362603334853</v>
      </c>
      <c r="AU106" s="4">
        <f t="shared" si="580"/>
        <v>25.694822766043277</v>
      </c>
      <c r="AV106" s="4">
        <f t="shared" si="580"/>
        <v>23.565823165428267</v>
      </c>
      <c r="AW106" s="4">
        <f t="shared" si="580"/>
        <v>24.643998081493613</v>
      </c>
      <c r="AX106" s="108">
        <f t="shared" si="580"/>
        <v>26.184247961586959</v>
      </c>
      <c r="AY106" s="4">
        <f t="shared" si="580"/>
        <v>25.668715726869216</v>
      </c>
      <c r="AZ106" s="4">
        <f t="shared" si="580"/>
        <v>22.797545726058281</v>
      </c>
      <c r="BA106" s="4">
        <f t="shared" si="580"/>
        <v>27.468762788966362</v>
      </c>
      <c r="BB106" s="4">
        <f t="shared" si="580"/>
        <v>25.452177617774883</v>
      </c>
      <c r="BC106" s="4">
        <f t="shared" si="580"/>
        <v>24.421189949418881</v>
      </c>
      <c r="BD106" s="4">
        <f t="shared" si="580"/>
        <v>24.166861590407432</v>
      </c>
      <c r="BE106" s="4">
        <f t="shared" si="580"/>
        <v>29.487766328700751</v>
      </c>
      <c r="BF106" s="4">
        <f t="shared" si="580"/>
        <v>26.662157270176667</v>
      </c>
      <c r="BG106" s="4">
        <f t="shared" si="580"/>
        <v>28.328542099562704</v>
      </c>
      <c r="BH106" s="4">
        <f t="shared" si="580"/>
        <v>25.981320039884658</v>
      </c>
      <c r="BI106" s="4">
        <f t="shared" si="580"/>
        <v>27.170007884846701</v>
      </c>
      <c r="BJ106" s="108">
        <f t="shared" si="580"/>
        <v>28.868133377649617</v>
      </c>
      <c r="BK106" s="4">
        <f t="shared" si="580"/>
        <v>27.753015443891009</v>
      </c>
      <c r="BL106" s="4">
        <f t="shared" si="580"/>
        <v>24.648706439014219</v>
      </c>
      <c r="BM106" s="4">
        <f t="shared" si="580"/>
        <v>29.699226327430445</v>
      </c>
      <c r="BN106" s="4">
        <f t="shared" si="580"/>
        <v>27.518894440338212</v>
      </c>
      <c r="BO106" s="4">
        <f t="shared" si="580"/>
        <v>26.404190573311702</v>
      </c>
      <c r="BP106" s="4">
        <f t="shared" si="580"/>
        <v>26.12921075154852</v>
      </c>
      <c r="BQ106" s="4">
        <f t="shared" si="580"/>
        <v>31.882172954591262</v>
      </c>
      <c r="BR106" s="4">
        <f t="shared" si="580"/>
        <v>28.827124440515025</v>
      </c>
      <c r="BS106" s="4">
        <f t="shared" si="580"/>
        <v>30.628819718047211</v>
      </c>
      <c r="BT106" s="4">
        <f t="shared" si="580"/>
        <v>28.091003227123299</v>
      </c>
      <c r="BU106" s="4">
        <f t="shared" si="580"/>
        <v>29.376212525096264</v>
      </c>
      <c r="BV106" s="108">
        <f t="shared" si="580"/>
        <v>31.21222580791477</v>
      </c>
      <c r="BW106" s="4">
        <f t="shared" si="580"/>
        <v>30.872454379784365</v>
      </c>
      <c r="BX106" s="4">
        <f t="shared" si="580"/>
        <v>27.419221042759425</v>
      </c>
      <c r="BY106" s="4">
        <f t="shared" si="580"/>
        <v>33.037419366633628</v>
      </c>
      <c r="BZ106" s="4">
        <f t="shared" si="580"/>
        <v>30.612018175432222</v>
      </c>
      <c r="CA106" s="4">
        <f t="shared" si="580"/>
        <v>29.372021593751942</v>
      </c>
      <c r="CB106" s="4">
        <f t="shared" si="580"/>
        <v>29.066134040022579</v>
      </c>
      <c r="CC106" s="4">
        <f t="shared" si="580"/>
        <v>35.465729194687327</v>
      </c>
      <c r="CD106" s="4">
        <f t="shared" si="580"/>
        <v>32.067293227628923</v>
      </c>
      <c r="CE106" s="4">
        <f t="shared" si="580"/>
        <v>34.071499054355712</v>
      </c>
      <c r="CF106" s="4">
        <f t="shared" si="580"/>
        <v>31.248431989851959</v>
      </c>
      <c r="CG106" s="4">
        <f t="shared" si="580"/>
        <v>32.678098812917085</v>
      </c>
      <c r="CH106" s="108">
        <f t="shared" si="580"/>
        <v>34.720479988724406</v>
      </c>
      <c r="CI106" s="4">
        <f t="shared" si="580"/>
        <v>34.660504532183914</v>
      </c>
      <c r="CJ106" s="4">
        <f t="shared" si="580"/>
        <v>30.783559464706009</v>
      </c>
      <c r="CK106" s="4">
        <f t="shared" si="580"/>
        <v>37.091110722919588</v>
      </c>
      <c r="CL106" s="4">
        <f t="shared" si="580"/>
        <v>34.368112805557772</v>
      </c>
      <c r="CM106" s="4">
        <f t="shared" ref="CM106:CT106" si="581">IFERROR(CM25/CM51,"")</f>
        <v>32.975968643305315</v>
      </c>
      <c r="CN106" s="4">
        <f t="shared" si="581"/>
        <v>32.632548686733358</v>
      </c>
      <c r="CO106" s="4">
        <f t="shared" si="581"/>
        <v>39.817374166875474</v>
      </c>
      <c r="CP106" s="4">
        <f t="shared" si="581"/>
        <v>36.001950106658995</v>
      </c>
      <c r="CQ106" s="4">
        <f t="shared" si="581"/>
        <v>38.252071988325177</v>
      </c>
      <c r="CR106" s="4">
        <f t="shared" si="581"/>
        <v>35.08261459500681</v>
      </c>
      <c r="CS106" s="4">
        <f t="shared" si="581"/>
        <v>36.687701537262022</v>
      </c>
      <c r="CT106" s="108">
        <f t="shared" si="581"/>
        <v>38.980682883340904</v>
      </c>
    </row>
    <row r="107" spans="1:98" x14ac:dyDescent="0.25">
      <c r="B107" t="s">
        <v>8</v>
      </c>
      <c r="C107" s="6">
        <f t="shared" ref="C107:S107" si="582">IFERROR(C26/C52,"")</f>
        <v>17.669466666666665</v>
      </c>
      <c r="D107" s="6">
        <f t="shared" si="582"/>
        <v>15.048300000000001</v>
      </c>
      <c r="E107" s="6">
        <f t="shared" si="582"/>
        <v>14.718621212121212</v>
      </c>
      <c r="F107" s="6">
        <f t="shared" si="582"/>
        <v>38.211943548387097</v>
      </c>
      <c r="G107" s="6">
        <f t="shared" si="582"/>
        <v>16.2866</v>
      </c>
      <c r="H107" s="6">
        <f t="shared" si="582"/>
        <v>15.816835616438356</v>
      </c>
      <c r="I107" s="6">
        <f t="shared" si="582"/>
        <v>23.279229508196721</v>
      </c>
      <c r="J107" s="6">
        <f t="shared" si="582"/>
        <v>15.079368421052632</v>
      </c>
      <c r="K107" s="6">
        <f t="shared" si="582"/>
        <v>16.969621951219512</v>
      </c>
      <c r="L107" s="6">
        <f t="shared" si="582"/>
        <v>15.379403225806451</v>
      </c>
      <c r="M107" s="6">
        <f t="shared" si="582"/>
        <v>27.828731481481483</v>
      </c>
      <c r="N107" s="102">
        <f t="shared" si="582"/>
        <v>31.712222222222223</v>
      </c>
      <c r="O107" s="6">
        <f t="shared" si="582"/>
        <v>15.123215909090909</v>
      </c>
      <c r="P107" s="6">
        <f t="shared" si="582"/>
        <v>13.943755813953489</v>
      </c>
      <c r="Q107" s="6">
        <f t="shared" si="582"/>
        <v>19.062575581395347</v>
      </c>
      <c r="R107" s="6">
        <f t="shared" si="582"/>
        <v>11.48811111111111</v>
      </c>
      <c r="S107" s="6">
        <f t="shared" si="582"/>
        <v>16.993518072289156</v>
      </c>
      <c r="T107" s="6">
        <f t="shared" ref="T107:Z107" si="583">IFERROR(T26/T52,"")</f>
        <v>18.638562499999999</v>
      </c>
      <c r="U107" s="6">
        <f t="shared" si="583"/>
        <v>21.067519230769228</v>
      </c>
      <c r="V107" s="6">
        <f t="shared" si="583"/>
        <v>18.866613333333333</v>
      </c>
      <c r="W107" s="6">
        <f t="shared" si="583"/>
        <v>22.254454081632652</v>
      </c>
      <c r="X107" s="6">
        <f t="shared" si="583"/>
        <v>25.955843478260871</v>
      </c>
      <c r="Y107" s="6">
        <f t="shared" si="583"/>
        <v>24.242379629629632</v>
      </c>
      <c r="Z107" s="102">
        <f t="shared" si="583"/>
        <v>29.196417391304436</v>
      </c>
      <c r="AA107" s="4">
        <f t="shared" ref="AA107:CL107" si="584">IFERROR(AA26/AA52,"")</f>
        <v>16.384328571428572</v>
      </c>
      <c r="AB107" s="4">
        <f t="shared" si="584"/>
        <v>18.098291666666665</v>
      </c>
      <c r="AC107" s="4">
        <f t="shared" si="584"/>
        <v>22.737383177570095</v>
      </c>
      <c r="AD107" s="4">
        <f t="shared" si="584"/>
        <v>20.792391089108911</v>
      </c>
      <c r="AE107" s="4">
        <f t="shared" si="584"/>
        <v>28.127314814814813</v>
      </c>
      <c r="AF107" s="4">
        <f t="shared" si="584"/>
        <v>21.789887640449436</v>
      </c>
      <c r="AG107" s="4">
        <f t="shared" si="584"/>
        <v>27.62812162162162</v>
      </c>
      <c r="AH107" s="4">
        <f t="shared" si="584"/>
        <v>17.778095652173882</v>
      </c>
      <c r="AI107" s="4">
        <f t="shared" si="584"/>
        <v>19.259603623188372</v>
      </c>
      <c r="AJ107" s="4">
        <f t="shared" si="584"/>
        <v>17.333643260869536</v>
      </c>
      <c r="AK107" s="4">
        <f t="shared" si="584"/>
        <v>17.778095652173882</v>
      </c>
      <c r="AL107" s="108">
        <f t="shared" si="584"/>
        <v>19.259603623188372</v>
      </c>
      <c r="AM107" s="4">
        <f t="shared" si="584"/>
        <v>18.776453213867068</v>
      </c>
      <c r="AN107" s="4">
        <f t="shared" si="584"/>
        <v>22.218005391022668</v>
      </c>
      <c r="AO107" s="4">
        <f t="shared" si="584"/>
        <v>25.833469709737624</v>
      </c>
      <c r="AP107" s="4">
        <f t="shared" si="584"/>
        <v>23.447306795884167</v>
      </c>
      <c r="AQ107" s="4">
        <f t="shared" si="584"/>
        <v>27.736202808400805</v>
      </c>
      <c r="AR107" s="4">
        <f t="shared" si="584"/>
        <v>22.908187977524957</v>
      </c>
      <c r="AS107" s="4">
        <f t="shared" si="584"/>
        <v>29.815138665094867</v>
      </c>
      <c r="AT107" s="4">
        <f t="shared" si="584"/>
        <v>19.185393575800227</v>
      </c>
      <c r="AU107" s="4">
        <f t="shared" si="584"/>
        <v>20.784176373783581</v>
      </c>
      <c r="AV107" s="4">
        <f t="shared" si="584"/>
        <v>19.062058902812943</v>
      </c>
      <c r="AW107" s="4">
        <f t="shared" si="584"/>
        <v>19.550829643910706</v>
      </c>
      <c r="AX107" s="108">
        <f t="shared" si="584"/>
        <v>21.180065447569934</v>
      </c>
      <c r="AY107" s="4">
        <f t="shared" si="584"/>
        <v>20.701039668288448</v>
      </c>
      <c r="AZ107" s="4">
        <f t="shared" si="584"/>
        <v>24.495350943602503</v>
      </c>
      <c r="BA107" s="4">
        <f t="shared" si="584"/>
        <v>28.481400354985745</v>
      </c>
      <c r="BB107" s="4">
        <f t="shared" si="584"/>
        <v>25.850655742462305</v>
      </c>
      <c r="BC107" s="4">
        <f t="shared" si="584"/>
        <v>30.579163596261896</v>
      </c>
      <c r="BD107" s="4">
        <f t="shared" si="584"/>
        <v>25.256277245221273</v>
      </c>
      <c r="BE107" s="4">
        <f t="shared" si="584"/>
        <v>32.871190378267102</v>
      </c>
      <c r="BF107" s="4">
        <f t="shared" si="584"/>
        <v>21.151896417319758</v>
      </c>
      <c r="BG107" s="4">
        <f t="shared" si="584"/>
        <v>22.914554452096407</v>
      </c>
      <c r="BH107" s="4">
        <f t="shared" si="584"/>
        <v>21.015919940351278</v>
      </c>
      <c r="BI107" s="4">
        <f t="shared" si="584"/>
        <v>21.55478968241156</v>
      </c>
      <c r="BJ107" s="108">
        <f t="shared" si="584"/>
        <v>23.351022155945863</v>
      </c>
      <c r="BK107" s="4">
        <f t="shared" si="584"/>
        <v>22.38196408935347</v>
      </c>
      <c r="BL107" s="4">
        <f t="shared" si="584"/>
        <v>26.484373440223028</v>
      </c>
      <c r="BM107" s="4">
        <f t="shared" si="584"/>
        <v>30.794090063810586</v>
      </c>
      <c r="BN107" s="4">
        <f t="shared" si="584"/>
        <v>27.949728988750238</v>
      </c>
      <c r="BO107" s="4">
        <f t="shared" si="584"/>
        <v>33.062191680278367</v>
      </c>
      <c r="BP107" s="4">
        <f t="shared" si="584"/>
        <v>27.307086957533244</v>
      </c>
      <c r="BQ107" s="4">
        <f t="shared" si="584"/>
        <v>35.540331036982387</v>
      </c>
      <c r="BR107" s="4">
        <f t="shared" si="584"/>
        <v>22.869430406406121</v>
      </c>
      <c r="BS107" s="4">
        <f t="shared" si="584"/>
        <v>24.775216273606635</v>
      </c>
      <c r="BT107" s="4">
        <f t="shared" si="584"/>
        <v>22.722412639507802</v>
      </c>
      <c r="BU107" s="4">
        <f t="shared" si="584"/>
        <v>23.30503860462338</v>
      </c>
      <c r="BV107" s="108">
        <f t="shared" si="584"/>
        <v>25.247125155008664</v>
      </c>
      <c r="BW107" s="4">
        <f t="shared" si="584"/>
        <v>24.897696852996798</v>
      </c>
      <c r="BX107" s="4">
        <f t="shared" si="584"/>
        <v>29.461217014904097</v>
      </c>
      <c r="BY107" s="4">
        <f t="shared" si="584"/>
        <v>34.255345786982893</v>
      </c>
      <c r="BZ107" s="4">
        <f t="shared" si="584"/>
        <v>31.09127852708577</v>
      </c>
      <c r="CA107" s="4">
        <f t="shared" si="584"/>
        <v>36.778382025141653</v>
      </c>
      <c r="CB107" s="4">
        <f t="shared" si="584"/>
        <v>30.376403531559983</v>
      </c>
      <c r="CC107" s="4">
        <f t="shared" si="584"/>
        <v>39.535064245539211</v>
      </c>
      <c r="CD107" s="4">
        <f t="shared" si="584"/>
        <v>25.439954384086167</v>
      </c>
      <c r="CE107" s="4">
        <f t="shared" si="584"/>
        <v>27.55995058276002</v>
      </c>
      <c r="CF107" s="4">
        <f t="shared" si="584"/>
        <v>25.276411820188482</v>
      </c>
      <c r="CG107" s="4">
        <f t="shared" si="584"/>
        <v>25.924524943783048</v>
      </c>
      <c r="CH107" s="108">
        <f t="shared" si="584"/>
        <v>28.084902022431642</v>
      </c>
      <c r="CI107" s="4">
        <f t="shared" si="584"/>
        <v>27.952644256859507</v>
      </c>
      <c r="CJ107" s="4">
        <f t="shared" si="584"/>
        <v>33.076108342632828</v>
      </c>
      <c r="CK107" s="4">
        <f t="shared" si="584"/>
        <v>38.458476715045713</v>
      </c>
      <c r="CL107" s="4">
        <f t="shared" si="584"/>
        <v>34.906178402359195</v>
      </c>
      <c r="CM107" s="4">
        <f t="shared" ref="CM107:CT107" si="585">IFERROR(CM26/CM52,"")</f>
        <v>41.291089499626551</v>
      </c>
      <c r="CN107" s="4">
        <f t="shared" si="585"/>
        <v>34.103588244882395</v>
      </c>
      <c r="CO107" s="4">
        <f t="shared" si="585"/>
        <v>44.386016628466869</v>
      </c>
      <c r="CP107" s="4">
        <f t="shared" si="585"/>
        <v>28.561436787013548</v>
      </c>
      <c r="CQ107" s="4">
        <f t="shared" si="585"/>
        <v>30.941556519264676</v>
      </c>
      <c r="CR107" s="4">
        <f t="shared" si="585"/>
        <v>28.377827550525613</v>
      </c>
      <c r="CS107" s="4">
        <f t="shared" si="585"/>
        <v>29.105464154385231</v>
      </c>
      <c r="CT107" s="108">
        <f t="shared" si="585"/>
        <v>31.530919500584002</v>
      </c>
    </row>
    <row r="108" spans="1:98" x14ac:dyDescent="0.25">
      <c r="B108" t="s">
        <v>1</v>
      </c>
      <c r="C108" s="6">
        <f t="shared" ref="C108:S108" si="586">IFERROR(C27/C53,"")</f>
        <v>17.995531249999999</v>
      </c>
      <c r="D108" s="6">
        <f t="shared" si="586"/>
        <v>24.677518518518518</v>
      </c>
      <c r="E108" s="6">
        <f t="shared" si="586"/>
        <v>23.440785714285717</v>
      </c>
      <c r="F108" s="6">
        <f t="shared" si="586"/>
        <v>37.403240384615387</v>
      </c>
      <c r="G108" s="6">
        <f t="shared" si="586"/>
        <v>14.400298507462688</v>
      </c>
      <c r="H108" s="6">
        <f t="shared" si="586"/>
        <v>15.282983050847458</v>
      </c>
      <c r="I108" s="6">
        <f t="shared" si="586"/>
        <v>23.085416666666667</v>
      </c>
      <c r="J108" s="6">
        <f t="shared" si="586"/>
        <v>16.674823529411764</v>
      </c>
      <c r="K108" s="6">
        <f t="shared" si="586"/>
        <v>16.20040625</v>
      </c>
      <c r="L108" s="6">
        <f t="shared" si="586"/>
        <v>18.156612903225806</v>
      </c>
      <c r="M108" s="6">
        <f t="shared" si="586"/>
        <v>28.77678494623656</v>
      </c>
      <c r="N108" s="102">
        <f t="shared" si="586"/>
        <v>27.163054545454546</v>
      </c>
      <c r="O108" s="6">
        <f t="shared" si="586"/>
        <v>13.328703703703704</v>
      </c>
      <c r="P108" s="6">
        <f t="shared" si="586"/>
        <v>18.922227272727273</v>
      </c>
      <c r="Q108" s="6">
        <f t="shared" si="586"/>
        <v>26.232083333333335</v>
      </c>
      <c r="R108" s="6">
        <f t="shared" si="586"/>
        <v>16.876327102803739</v>
      </c>
      <c r="S108" s="6">
        <f t="shared" si="586"/>
        <v>24.338230769230769</v>
      </c>
      <c r="T108" s="6">
        <f t="shared" ref="T108:Z108" si="587">IFERROR(T27/T53,"")</f>
        <v>22.941781690140846</v>
      </c>
      <c r="U108" s="6">
        <f t="shared" si="587"/>
        <v>23.32667441860465</v>
      </c>
      <c r="V108" s="6">
        <f t="shared" si="587"/>
        <v>19.815460317460317</v>
      </c>
      <c r="W108" s="6">
        <f t="shared" si="587"/>
        <v>22.793688311688314</v>
      </c>
      <c r="X108" s="6">
        <f t="shared" si="587"/>
        <v>22.391531914893619</v>
      </c>
      <c r="Y108" s="6">
        <f t="shared" si="587"/>
        <v>34.9527619047619</v>
      </c>
      <c r="Z108" s="102">
        <f t="shared" si="587"/>
        <v>49.030816176470658</v>
      </c>
      <c r="AA108" s="4">
        <f t="shared" ref="AA108:CL108" si="588">IFERROR(AA27/AA53,"")</f>
        <v>11.252511111111112</v>
      </c>
      <c r="AB108" s="4">
        <f t="shared" si="588"/>
        <v>15.945054794520548</v>
      </c>
      <c r="AC108" s="4">
        <f t="shared" si="588"/>
        <v>19.112972972972972</v>
      </c>
      <c r="AD108" s="4">
        <f t="shared" si="588"/>
        <v>18.268286885245903</v>
      </c>
      <c r="AE108" s="4">
        <f t="shared" si="588"/>
        <v>19.675476190476189</v>
      </c>
      <c r="AF108" s="4">
        <f t="shared" si="588"/>
        <v>17.683118279569893</v>
      </c>
      <c r="AG108" s="4">
        <f t="shared" si="588"/>
        <v>23.503262499999998</v>
      </c>
      <c r="AH108" s="4">
        <f t="shared" si="588"/>
        <v>19.075111594202859</v>
      </c>
      <c r="AI108" s="4">
        <f t="shared" si="588"/>
        <v>20.43761956521735</v>
      </c>
      <c r="AJ108" s="4">
        <f t="shared" si="588"/>
        <v>18.393857608695619</v>
      </c>
      <c r="AK108" s="4">
        <f t="shared" si="588"/>
        <v>19.075111594202863</v>
      </c>
      <c r="AL108" s="108">
        <f t="shared" si="588"/>
        <v>20.43761956521735</v>
      </c>
      <c r="AM108" s="4">
        <f t="shared" si="588"/>
        <v>13.557953653665754</v>
      </c>
      <c r="AN108" s="4">
        <f t="shared" si="588"/>
        <v>17.765870801926184</v>
      </c>
      <c r="AO108" s="4">
        <f t="shared" si="588"/>
        <v>19.716515400110751</v>
      </c>
      <c r="AP108" s="4">
        <f t="shared" si="588"/>
        <v>19.690396485853217</v>
      </c>
      <c r="AQ108" s="4">
        <f t="shared" si="588"/>
        <v>19.650129826372925</v>
      </c>
      <c r="AR108" s="4">
        <f t="shared" si="588"/>
        <v>19.333192248528288</v>
      </c>
      <c r="AS108" s="4">
        <f t="shared" si="588"/>
        <v>25.915993433022852</v>
      </c>
      <c r="AT108" s="4">
        <f t="shared" si="588"/>
        <v>21.033270032598253</v>
      </c>
      <c r="AU108" s="4">
        <f t="shared" si="588"/>
        <v>22.535646463498129</v>
      </c>
      <c r="AV108" s="4">
        <f t="shared" si="588"/>
        <v>20.668407185094001</v>
      </c>
      <c r="AW108" s="4">
        <f t="shared" si="588"/>
        <v>21.433903747504885</v>
      </c>
      <c r="AX108" s="108">
        <f t="shared" si="588"/>
        <v>22.964896872326666</v>
      </c>
      <c r="AY108" s="4">
        <f t="shared" si="588"/>
        <v>14.947643903166492</v>
      </c>
      <c r="AZ108" s="4">
        <f t="shared" si="588"/>
        <v>19.586872559123613</v>
      </c>
      <c r="BA108" s="4">
        <f t="shared" si="588"/>
        <v>21.737458228622103</v>
      </c>
      <c r="BB108" s="4">
        <f t="shared" si="588"/>
        <v>21.708662125653174</v>
      </c>
      <c r="BC108" s="4">
        <f t="shared" si="588"/>
        <v>21.664268133576147</v>
      </c>
      <c r="BD108" s="4">
        <f t="shared" si="588"/>
        <v>21.314844454002433</v>
      </c>
      <c r="BE108" s="4">
        <f t="shared" si="588"/>
        <v>28.572382759907693</v>
      </c>
      <c r="BF108" s="4">
        <f t="shared" si="588"/>
        <v>23.189180210939572</v>
      </c>
      <c r="BG108" s="4">
        <f t="shared" si="588"/>
        <v>24.84555022600669</v>
      </c>
      <c r="BH108" s="4">
        <f t="shared" si="588"/>
        <v>22.786918921566134</v>
      </c>
      <c r="BI108" s="4">
        <f t="shared" si="588"/>
        <v>23.630878881624138</v>
      </c>
      <c r="BJ108" s="108">
        <f t="shared" si="588"/>
        <v>25.318798801740147</v>
      </c>
      <c r="BK108" s="4">
        <f t="shared" si="588"/>
        <v>16.161392588103613</v>
      </c>
      <c r="BL108" s="4">
        <f t="shared" si="588"/>
        <v>21.177326610924453</v>
      </c>
      <c r="BM108" s="4">
        <f t="shared" si="588"/>
        <v>23.502539836786223</v>
      </c>
      <c r="BN108" s="4">
        <f t="shared" si="588"/>
        <v>23.47140549025621</v>
      </c>
      <c r="BO108" s="4">
        <f t="shared" si="588"/>
        <v>23.423406706022533</v>
      </c>
      <c r="BP108" s="4">
        <f t="shared" si="588"/>
        <v>23.045609823667434</v>
      </c>
      <c r="BQ108" s="4">
        <f t="shared" si="588"/>
        <v>30.892460240012198</v>
      </c>
      <c r="BR108" s="4">
        <f t="shared" si="588"/>
        <v>25.072141644067869</v>
      </c>
      <c r="BS108" s="4">
        <f t="shared" si="588"/>
        <v>26.863008904358431</v>
      </c>
      <c r="BT108" s="4">
        <f t="shared" si="588"/>
        <v>24.637216737997299</v>
      </c>
      <c r="BU108" s="4">
        <f t="shared" si="588"/>
        <v>25.549706246812015</v>
      </c>
      <c r="BV108" s="108">
        <f t="shared" si="588"/>
        <v>27.374685264441446</v>
      </c>
      <c r="BW108" s="4">
        <f t="shared" si="588"/>
        <v>17.977933115006461</v>
      </c>
      <c r="BX108" s="4">
        <f t="shared" si="588"/>
        <v>23.557658121992365</v>
      </c>
      <c r="BY108" s="4">
        <f t="shared" si="588"/>
        <v>26.144225314440995</v>
      </c>
      <c r="BZ108" s="4">
        <f t="shared" si="588"/>
        <v>26.109591467361007</v>
      </c>
      <c r="CA108" s="4">
        <f t="shared" si="588"/>
        <v>26.056197619779468</v>
      </c>
      <c r="CB108" s="4">
        <f t="shared" si="588"/>
        <v>25.635936367847659</v>
      </c>
      <c r="CC108" s="4">
        <f t="shared" si="588"/>
        <v>34.364772770989575</v>
      </c>
      <c r="CD108" s="4">
        <f t="shared" si="588"/>
        <v>27.8902503648611</v>
      </c>
      <c r="CE108" s="4">
        <f t="shared" si="588"/>
        <v>29.88241110520832</v>
      </c>
      <c r="CF108" s="4">
        <f t="shared" si="588"/>
        <v>27.406439899348207</v>
      </c>
      <c r="CG108" s="4">
        <f t="shared" si="588"/>
        <v>28.42149322895369</v>
      </c>
      <c r="CH108" s="108">
        <f t="shared" si="588"/>
        <v>30.451599888164676</v>
      </c>
      <c r="CI108" s="4">
        <f t="shared" si="588"/>
        <v>20.183825508217758</v>
      </c>
      <c r="CJ108" s="4">
        <f t="shared" si="588"/>
        <v>26.448182773560831</v>
      </c>
      <c r="CK108" s="4">
        <f t="shared" si="588"/>
        <v>29.352121760522905</v>
      </c>
      <c r="CL108" s="4">
        <f t="shared" si="588"/>
        <v>29.313238340406212</v>
      </c>
      <c r="CM108" s="4">
        <f t="shared" ref="CM108:CT108" si="589">IFERROR(CM27/CM53,"")</f>
        <v>29.253293067726414</v>
      </c>
      <c r="CN108" s="4">
        <f t="shared" si="589"/>
        <v>28.781465760182567</v>
      </c>
      <c r="CO108" s="4">
        <f t="shared" si="589"/>
        <v>38.581330389990001</v>
      </c>
      <c r="CP108" s="4">
        <f t="shared" si="589"/>
        <v>31.31238408462956</v>
      </c>
      <c r="CQ108" s="4">
        <f t="shared" si="589"/>
        <v>33.548982947817393</v>
      </c>
      <c r="CR108" s="4">
        <f t="shared" si="589"/>
        <v>30.769210074998227</v>
      </c>
      <c r="CS108" s="4">
        <f t="shared" si="589"/>
        <v>31.908810448146312</v>
      </c>
      <c r="CT108" s="108">
        <f t="shared" si="589"/>
        <v>34.188011194442481</v>
      </c>
    </row>
    <row r="109" spans="1:98" x14ac:dyDescent="0.25">
      <c r="B109" t="s">
        <v>2</v>
      </c>
      <c r="C109" s="6">
        <f t="shared" ref="C109:S109" si="590">IFERROR(C28/C54,"")</f>
        <v>18.035</v>
      </c>
      <c r="D109" s="6">
        <f t="shared" si="590"/>
        <v>18.845333333333333</v>
      </c>
      <c r="E109" s="6">
        <f t="shared" si="590"/>
        <v>25.133749999999999</v>
      </c>
      <c r="F109" s="6">
        <f t="shared" si="590"/>
        <v>15.746666666666668</v>
      </c>
      <c r="G109" s="6">
        <f t="shared" si="590"/>
        <v>-2.3321333333333332</v>
      </c>
      <c r="H109" s="6">
        <f t="shared" si="590"/>
        <v>26.451846153846155</v>
      </c>
      <c r="I109" s="6">
        <f t="shared" si="590"/>
        <v>19.643999999999998</v>
      </c>
      <c r="J109" s="6">
        <f t="shared" si="590"/>
        <v>17.721409090909091</v>
      </c>
      <c r="K109" s="6">
        <f t="shared" si="590"/>
        <v>28.069903846153846</v>
      </c>
      <c r="L109" s="6">
        <f t="shared" si="590"/>
        <v>16.536673076923076</v>
      </c>
      <c r="M109" s="6">
        <f t="shared" si="590"/>
        <v>39.40514814814815</v>
      </c>
      <c r="N109" s="102">
        <f t="shared" si="590"/>
        <v>43.667490000000001</v>
      </c>
      <c r="O109" s="6">
        <f t="shared" si="590"/>
        <v>26.441800000000001</v>
      </c>
      <c r="P109" s="6">
        <f t="shared" si="590"/>
        <v>35.692083333333336</v>
      </c>
      <c r="Q109" s="6">
        <f t="shared" si="590"/>
        <v>35.796510204081635</v>
      </c>
      <c r="R109" s="6">
        <f t="shared" si="590"/>
        <v>13.536322580645161</v>
      </c>
      <c r="S109" s="6">
        <f t="shared" si="590"/>
        <v>23.513653846153847</v>
      </c>
      <c r="T109" s="6">
        <f t="shared" ref="T109:Z109" si="591">IFERROR(T28/T54,"")</f>
        <v>25.38553623188406</v>
      </c>
      <c r="U109" s="6">
        <f t="shared" si="591"/>
        <v>15.425471698113206</v>
      </c>
      <c r="V109" s="6">
        <f t="shared" si="591"/>
        <v>27.00487951807229</v>
      </c>
      <c r="W109" s="6">
        <f t="shared" si="591"/>
        <v>28.969070512820515</v>
      </c>
      <c r="X109" s="6">
        <f t="shared" si="591"/>
        <v>34.968417582417587</v>
      </c>
      <c r="Y109" s="6">
        <f t="shared" si="591"/>
        <v>29.272387500000001</v>
      </c>
      <c r="Z109" s="102">
        <f t="shared" si="591"/>
        <v>53.631725000000166</v>
      </c>
      <c r="AA109" s="4">
        <f t="shared" ref="AA109:CL109" si="592">IFERROR(AA28/AA54,"")</f>
        <v>24.371345454545455</v>
      </c>
      <c r="AB109" s="4">
        <f t="shared" si="592"/>
        <v>26.155894366197185</v>
      </c>
      <c r="AC109" s="4">
        <f t="shared" si="592"/>
        <v>26.524328358208958</v>
      </c>
      <c r="AD109" s="4">
        <f t="shared" si="592"/>
        <v>25.526702702702703</v>
      </c>
      <c r="AE109" s="4">
        <f t="shared" si="592"/>
        <v>27.572698412698411</v>
      </c>
      <c r="AF109" s="4">
        <f t="shared" si="592"/>
        <v>36.663166666666669</v>
      </c>
      <c r="AG109" s="4">
        <f t="shared" si="592"/>
        <v>27.204308333333334</v>
      </c>
      <c r="AH109" s="4">
        <f t="shared" si="592"/>
        <v>28.857608839779036</v>
      </c>
      <c r="AI109" s="4">
        <f t="shared" si="592"/>
        <v>30.661209392265224</v>
      </c>
      <c r="AJ109" s="4">
        <f t="shared" si="592"/>
        <v>27.595088453038706</v>
      </c>
      <c r="AK109" s="4">
        <f t="shared" si="592"/>
        <v>28.857608839779044</v>
      </c>
      <c r="AL109" s="108">
        <f t="shared" si="592"/>
        <v>30.661209392265231</v>
      </c>
      <c r="AM109" s="4">
        <f t="shared" si="592"/>
        <v>25.43179422445132</v>
      </c>
      <c r="AN109" s="4">
        <f t="shared" si="592"/>
        <v>28.516451072472837</v>
      </c>
      <c r="AO109" s="4">
        <f t="shared" si="592"/>
        <v>27.327162532422609</v>
      </c>
      <c r="AP109" s="4">
        <f t="shared" si="592"/>
        <v>34.298656591888047</v>
      </c>
      <c r="AQ109" s="4">
        <f t="shared" si="592"/>
        <v>35.059186599923386</v>
      </c>
      <c r="AR109" s="4">
        <f t="shared" si="592"/>
        <v>32.614269639665501</v>
      </c>
      <c r="AS109" s="4">
        <f t="shared" si="592"/>
        <v>29.791127295099617</v>
      </c>
      <c r="AT109" s="4">
        <f t="shared" si="592"/>
        <v>31.601637793696909</v>
      </c>
      <c r="AU109" s="4">
        <f t="shared" si="592"/>
        <v>33.576740155802959</v>
      </c>
      <c r="AV109" s="4">
        <f t="shared" si="592"/>
        <v>30.794667400036431</v>
      </c>
      <c r="AW109" s="4">
        <f t="shared" si="592"/>
        <v>32.203573751672089</v>
      </c>
      <c r="AX109" s="108">
        <f t="shared" si="592"/>
        <v>34.216297111151583</v>
      </c>
      <c r="AY109" s="4">
        <f t="shared" si="592"/>
        <v>28.038553132457579</v>
      </c>
      <c r="AZ109" s="4">
        <f t="shared" si="592"/>
        <v>31.439387307401301</v>
      </c>
      <c r="BA109" s="4">
        <f t="shared" si="592"/>
        <v>30.128196691995928</v>
      </c>
      <c r="BB109" s="4">
        <f t="shared" si="592"/>
        <v>37.814268892556576</v>
      </c>
      <c r="BC109" s="4">
        <f t="shared" si="592"/>
        <v>38.652753226415534</v>
      </c>
      <c r="BD109" s="4">
        <f t="shared" si="592"/>
        <v>35.957232277731222</v>
      </c>
      <c r="BE109" s="4">
        <f t="shared" si="592"/>
        <v>32.844717842847331</v>
      </c>
      <c r="BF109" s="4">
        <f t="shared" si="592"/>
        <v>34.840805667550846</v>
      </c>
      <c r="BG109" s="4">
        <f t="shared" si="592"/>
        <v>37.01835602177276</v>
      </c>
      <c r="BH109" s="4">
        <f t="shared" si="592"/>
        <v>33.951120808540168</v>
      </c>
      <c r="BI109" s="4">
        <f t="shared" si="592"/>
        <v>35.504440061218475</v>
      </c>
      <c r="BJ109" s="108">
        <f t="shared" si="592"/>
        <v>37.723467565044629</v>
      </c>
      <c r="BK109" s="4">
        <f t="shared" si="592"/>
        <v>30.315283646813139</v>
      </c>
      <c r="BL109" s="4">
        <f t="shared" si="592"/>
        <v>33.992265556762298</v>
      </c>
      <c r="BM109" s="4">
        <f t="shared" si="592"/>
        <v>32.574606263385995</v>
      </c>
      <c r="BN109" s="4">
        <f t="shared" si="592"/>
        <v>40.884787526632174</v>
      </c>
      <c r="BO109" s="4">
        <f t="shared" si="592"/>
        <v>41.791356788400485</v>
      </c>
      <c r="BP109" s="4">
        <f t="shared" si="592"/>
        <v>38.876959538682996</v>
      </c>
      <c r="BQ109" s="4">
        <f t="shared" si="592"/>
        <v>35.511708931686535</v>
      </c>
      <c r="BR109" s="4">
        <f t="shared" si="592"/>
        <v>37.669879087755973</v>
      </c>
      <c r="BS109" s="4">
        <f t="shared" si="592"/>
        <v>40.024246530740712</v>
      </c>
      <c r="BT109" s="4">
        <f t="shared" si="592"/>
        <v>36.707951818193635</v>
      </c>
      <c r="BU109" s="4">
        <f t="shared" si="592"/>
        <v>38.387400594189423</v>
      </c>
      <c r="BV109" s="108">
        <f t="shared" si="592"/>
        <v>40.786613131326256</v>
      </c>
      <c r="BW109" s="4">
        <f t="shared" si="592"/>
        <v>33.722721528714942</v>
      </c>
      <c r="BX109" s="4">
        <f t="shared" si="592"/>
        <v>37.812996205342372</v>
      </c>
      <c r="BY109" s="4">
        <f t="shared" si="592"/>
        <v>36.235992007390585</v>
      </c>
      <c r="BZ109" s="4">
        <f t="shared" si="592"/>
        <v>45.480237644625632</v>
      </c>
      <c r="CA109" s="4">
        <f t="shared" si="592"/>
        <v>46.488705291416693</v>
      </c>
      <c r="CB109" s="4">
        <f t="shared" si="592"/>
        <v>43.246729790830962</v>
      </c>
      <c r="CC109" s="4">
        <f t="shared" si="592"/>
        <v>39.503225015608102</v>
      </c>
      <c r="CD109" s="4">
        <f t="shared" si="592"/>
        <v>41.903973497219738</v>
      </c>
      <c r="CE109" s="4">
        <f t="shared" si="592"/>
        <v>44.522971840795975</v>
      </c>
      <c r="CF109" s="4">
        <f t="shared" si="592"/>
        <v>40.833925602558594</v>
      </c>
      <c r="CG109" s="4">
        <f t="shared" si="592"/>
        <v>42.702144420976303</v>
      </c>
      <c r="CH109" s="108">
        <f t="shared" si="592"/>
        <v>45.37102844728733</v>
      </c>
      <c r="CI109" s="4">
        <f t="shared" si="592"/>
        <v>37.860499460288253</v>
      </c>
      <c r="CJ109" s="4">
        <f t="shared" si="592"/>
        <v>42.452650839737878</v>
      </c>
      <c r="CK109" s="4">
        <f t="shared" si="592"/>
        <v>40.6821482266974</v>
      </c>
      <c r="CL109" s="4">
        <f t="shared" si="592"/>
        <v>51.060662803621184</v>
      </c>
      <c r="CM109" s="4">
        <f t="shared" ref="CM109:CT109" si="593">IFERROR(CM28/CM54,"")</f>
        <v>52.192869430673504</v>
      </c>
      <c r="CN109" s="4">
        <f t="shared" si="593"/>
        <v>48.553103536165914</v>
      </c>
      <c r="CO109" s="4">
        <f t="shared" si="593"/>
        <v>44.350270725023215</v>
      </c>
      <c r="CP109" s="4">
        <f t="shared" si="593"/>
        <v>47.045591045328599</v>
      </c>
      <c r="CQ109" s="4">
        <f t="shared" si="593"/>
        <v>49.985940485661629</v>
      </c>
      <c r="CR109" s="4">
        <f t="shared" si="593"/>
        <v>45.844248273992527</v>
      </c>
      <c r="CS109" s="4">
        <f t="shared" si="593"/>
        <v>47.941697541430088</v>
      </c>
      <c r="CT109" s="108">
        <f t="shared" si="593"/>
        <v>50.938053637769464</v>
      </c>
    </row>
    <row r="110" spans="1:98" s="5" customFormat="1" x14ac:dyDescent="0.25">
      <c r="B110" s="1" t="s">
        <v>3</v>
      </c>
      <c r="C110" s="7">
        <f t="shared" ref="C110:S110" si="594">IFERROR(C29/C55,"")</f>
        <v>20.670035856573705</v>
      </c>
      <c r="D110" s="7">
        <f t="shared" si="594"/>
        <v>17.577592274678114</v>
      </c>
      <c r="E110" s="7">
        <f t="shared" si="594"/>
        <v>25.033667692307692</v>
      </c>
      <c r="F110" s="7">
        <f t="shared" si="594"/>
        <v>29.493375375375376</v>
      </c>
      <c r="G110" s="7">
        <f t="shared" si="594"/>
        <v>18.11698997493734</v>
      </c>
      <c r="H110" s="7">
        <f t="shared" si="594"/>
        <v>19.212138636363637</v>
      </c>
      <c r="I110" s="7">
        <f t="shared" si="594"/>
        <v>25.85522745901639</v>
      </c>
      <c r="J110" s="7">
        <f t="shared" si="594"/>
        <v>16.954716080402012</v>
      </c>
      <c r="K110" s="7">
        <f t="shared" si="594"/>
        <v>22.618378342245993</v>
      </c>
      <c r="L110" s="7">
        <f t="shared" si="594"/>
        <v>19.32545542949757</v>
      </c>
      <c r="M110" s="7">
        <f t="shared" si="594"/>
        <v>28.435819650067337</v>
      </c>
      <c r="N110" s="103">
        <f t="shared" si="594"/>
        <v>30.336588902900406</v>
      </c>
      <c r="O110" s="7">
        <f t="shared" si="594"/>
        <v>17.737596858638739</v>
      </c>
      <c r="P110" s="7">
        <f t="shared" si="594"/>
        <v>18.400733509234829</v>
      </c>
      <c r="Q110" s="7">
        <f t="shared" si="594"/>
        <v>25.678434850863422</v>
      </c>
      <c r="R110" s="7">
        <f t="shared" si="594"/>
        <v>23.251029629629652</v>
      </c>
      <c r="S110" s="7">
        <f t="shared" si="594"/>
        <v>22.276620000000001</v>
      </c>
      <c r="T110" s="7">
        <f t="shared" ref="T110:Z110" si="595">IFERROR(T29/T55,"")</f>
        <v>23.521485714285777</v>
      </c>
      <c r="U110" s="7">
        <f t="shared" si="595"/>
        <v>19.414828431372563</v>
      </c>
      <c r="V110" s="7">
        <f t="shared" si="595"/>
        <v>18.859677966101724</v>
      </c>
      <c r="W110" s="7">
        <f t="shared" si="595"/>
        <v>24.229321008403421</v>
      </c>
      <c r="X110" s="7">
        <f t="shared" si="595"/>
        <v>22.223898876404512</v>
      </c>
      <c r="Y110" s="7">
        <f t="shared" si="595"/>
        <v>24.521240041928777</v>
      </c>
      <c r="Z110" s="103">
        <f t="shared" si="595"/>
        <v>30.444452225519413</v>
      </c>
      <c r="AA110" s="5">
        <f t="shared" ref="AA110:CL110" si="596">IFERROR(AA29/AA55,"")</f>
        <v>20.252828346456692</v>
      </c>
      <c r="AB110" s="5">
        <f t="shared" si="596"/>
        <v>21.377635028248612</v>
      </c>
      <c r="AC110" s="5">
        <f t="shared" si="596"/>
        <v>23.893520197856557</v>
      </c>
      <c r="AD110" s="5">
        <f t="shared" si="596"/>
        <v>23.128906779661037</v>
      </c>
      <c r="AE110" s="5">
        <f t="shared" si="596"/>
        <v>25.281896758703482</v>
      </c>
      <c r="AF110" s="5">
        <f t="shared" si="596"/>
        <v>22.348384937238492</v>
      </c>
      <c r="AG110" s="5">
        <f t="shared" si="596"/>
        <v>24.739551208285466</v>
      </c>
      <c r="AH110" s="5">
        <f t="shared" si="596"/>
        <v>23.301376714998284</v>
      </c>
      <c r="AI110" s="5">
        <f t="shared" si="596"/>
        <v>25.084610724349183</v>
      </c>
      <c r="AJ110" s="5">
        <f t="shared" si="596"/>
        <v>22.386852993478463</v>
      </c>
      <c r="AK110" s="5">
        <f t="shared" si="596"/>
        <v>23.909358119932133</v>
      </c>
      <c r="AL110" s="109">
        <f t="shared" si="596"/>
        <v>26.277302012459121</v>
      </c>
      <c r="AM110" s="5">
        <f t="shared" si="596"/>
        <v>21.034745498465675</v>
      </c>
      <c r="AN110" s="5">
        <f t="shared" si="596"/>
        <v>25.601632266595733</v>
      </c>
      <c r="AO110" s="5">
        <f t="shared" si="596"/>
        <v>27.282875243859255</v>
      </c>
      <c r="AP110" s="5">
        <f t="shared" si="596"/>
        <v>29.722453730654106</v>
      </c>
      <c r="AQ110" s="5">
        <f t="shared" si="596"/>
        <v>32.041978555703231</v>
      </c>
      <c r="AR110" s="5">
        <f t="shared" si="596"/>
        <v>27.494292366603077</v>
      </c>
      <c r="AS110" s="5">
        <f t="shared" si="596"/>
        <v>30.424878701993496</v>
      </c>
      <c r="AT110" s="5">
        <f t="shared" si="596"/>
        <v>26.236809574833071</v>
      </c>
      <c r="AU110" s="5">
        <f t="shared" si="596"/>
        <v>27.468633621684578</v>
      </c>
      <c r="AV110" s="5">
        <f t="shared" si="596"/>
        <v>25.076005446338343</v>
      </c>
      <c r="AW110" s="5">
        <f t="shared" si="596"/>
        <v>25.625751298399607</v>
      </c>
      <c r="AX110" s="109">
        <f t="shared" si="596"/>
        <v>28.26416462273864</v>
      </c>
      <c r="AY110" s="5">
        <f t="shared" si="596"/>
        <v>24.5987014604896</v>
      </c>
      <c r="AZ110" s="5">
        <f t="shared" si="596"/>
        <v>28.662336177839308</v>
      </c>
      <c r="BA110" s="5">
        <f t="shared" si="596"/>
        <v>30.631362552032808</v>
      </c>
      <c r="BB110" s="5">
        <f t="shared" si="596"/>
        <v>30.520290635572774</v>
      </c>
      <c r="BC110" s="5">
        <f t="shared" si="596"/>
        <v>33.545529997597633</v>
      </c>
      <c r="BD110" s="5">
        <f t="shared" si="596"/>
        <v>28.386138372559198</v>
      </c>
      <c r="BE110" s="5">
        <f t="shared" si="596"/>
        <v>32.841560209760459</v>
      </c>
      <c r="BF110" s="5">
        <f t="shared" si="596"/>
        <v>27.147265337237585</v>
      </c>
      <c r="BG110" s="5">
        <f t="shared" si="596"/>
        <v>29.107855068495063</v>
      </c>
      <c r="BH110" s="5">
        <f t="shared" si="596"/>
        <v>26.652568515103948</v>
      </c>
      <c r="BI110" s="5">
        <f t="shared" si="596"/>
        <v>27.67539830509606</v>
      </c>
      <c r="BJ110" s="109">
        <f t="shared" si="596"/>
        <v>29.490876428910767</v>
      </c>
      <c r="BK110" s="5">
        <f t="shared" si="596"/>
        <v>25.953190637997192</v>
      </c>
      <c r="BL110" s="5">
        <f t="shared" si="596"/>
        <v>30.392547628044806</v>
      </c>
      <c r="BM110" s="5">
        <f t="shared" si="596"/>
        <v>32.659086167350914</v>
      </c>
      <c r="BN110" s="5">
        <f t="shared" si="596"/>
        <v>32.959407118897232</v>
      </c>
      <c r="BO110" s="5">
        <f t="shared" si="596"/>
        <v>36.230531116368304</v>
      </c>
      <c r="BP110" s="5">
        <f t="shared" si="596"/>
        <v>30.851199510054506</v>
      </c>
      <c r="BQ110" s="5">
        <f t="shared" si="596"/>
        <v>35.614970305778606</v>
      </c>
      <c r="BR110" s="5">
        <f t="shared" si="596"/>
        <v>29.693096354583822</v>
      </c>
      <c r="BS110" s="5">
        <f t="shared" si="596"/>
        <v>31.862716504564414</v>
      </c>
      <c r="BT110" s="5">
        <f t="shared" si="596"/>
        <v>29.241670338786292</v>
      </c>
      <c r="BU110" s="5">
        <f t="shared" si="596"/>
        <v>30.383655961053353</v>
      </c>
      <c r="BV110" s="109">
        <f t="shared" si="596"/>
        <v>32.385660479149806</v>
      </c>
      <c r="BW110" s="5">
        <f t="shared" si="596"/>
        <v>29.03261506609681</v>
      </c>
      <c r="BX110" s="5">
        <f t="shared" si="596"/>
        <v>33.990881585221324</v>
      </c>
      <c r="BY110" s="5">
        <f t="shared" si="596"/>
        <v>36.406861116577069</v>
      </c>
      <c r="BZ110" s="5">
        <f t="shared" si="596"/>
        <v>36.919988336188339</v>
      </c>
      <c r="CA110" s="5">
        <f t="shared" si="596"/>
        <v>40.499411309999246</v>
      </c>
      <c r="CB110" s="5">
        <f t="shared" si="596"/>
        <v>34.457376185217484</v>
      </c>
      <c r="CC110" s="5">
        <f t="shared" si="596"/>
        <v>39.671325354535966</v>
      </c>
      <c r="CD110" s="5">
        <f t="shared" si="596"/>
        <v>33.09757340987904</v>
      </c>
      <c r="CE110" s="5">
        <f t="shared" si="596"/>
        <v>35.501756083401737</v>
      </c>
      <c r="CF110" s="5">
        <f t="shared" si="596"/>
        <v>32.534093218759757</v>
      </c>
      <c r="CG110" s="5">
        <f t="shared" si="596"/>
        <v>33.773389116972048</v>
      </c>
      <c r="CH110" s="109">
        <f t="shared" si="596"/>
        <v>36.155766225684523</v>
      </c>
      <c r="CI110" s="5">
        <f t="shared" si="596"/>
        <v>32.470755949922314</v>
      </c>
      <c r="CJ110" s="5">
        <f t="shared" si="596"/>
        <v>37.977126967309253</v>
      </c>
      <c r="CK110" s="5">
        <f t="shared" si="596"/>
        <v>40.712362165533335</v>
      </c>
      <c r="CL110" s="5">
        <f t="shared" si="596"/>
        <v>41.21380942949844</v>
      </c>
      <c r="CM110" s="5">
        <f t="shared" ref="CM110:CT110" si="597">IFERROR(CM29/CM55,"")</f>
        <v>45.193463152925133</v>
      </c>
      <c r="CN110" s="5">
        <f t="shared" si="597"/>
        <v>38.51974081488315</v>
      </c>
      <c r="CO110" s="5">
        <f t="shared" si="597"/>
        <v>44.35954273634173</v>
      </c>
      <c r="CP110" s="5">
        <f t="shared" si="597"/>
        <v>37.052688620390278</v>
      </c>
      <c r="CQ110" s="5">
        <f t="shared" si="597"/>
        <v>39.755689988471609</v>
      </c>
      <c r="CR110" s="5">
        <f t="shared" si="597"/>
        <v>36.446741599910702</v>
      </c>
      <c r="CS110" s="5">
        <f t="shared" si="597"/>
        <v>37.845154719386784</v>
      </c>
      <c r="CT110" s="109">
        <f t="shared" si="597"/>
        <v>40.523030836535916</v>
      </c>
    </row>
    <row r="112" spans="1:98" s="116" customFormat="1" x14ac:dyDescent="0.25">
      <c r="B112" s="63"/>
      <c r="C112" s="63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5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5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5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5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5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5"/>
      <c r="BW112" s="114"/>
      <c r="BX112" s="114"/>
      <c r="BY112" s="114"/>
      <c r="BZ112" s="114"/>
      <c r="CA112" s="114"/>
      <c r="CB112" s="114"/>
      <c r="CC112" s="114"/>
      <c r="CD112" s="114"/>
      <c r="CE112" s="114"/>
      <c r="CF112" s="114"/>
      <c r="CG112" s="114"/>
      <c r="CH112" s="115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4"/>
      <c r="CT112" s="115"/>
    </row>
    <row r="113" spans="2:98" s="10" customFormat="1" x14ac:dyDescent="0.25">
      <c r="B113" s="2" t="s">
        <v>66</v>
      </c>
      <c r="C113" s="3">
        <f t="shared" ref="C113:Z113" si="598">C58</f>
        <v>42005</v>
      </c>
      <c r="D113" s="3">
        <f t="shared" si="598"/>
        <v>42036</v>
      </c>
      <c r="E113" s="3">
        <f t="shared" si="598"/>
        <v>42064</v>
      </c>
      <c r="F113" s="3">
        <f t="shared" si="598"/>
        <v>42095</v>
      </c>
      <c r="G113" s="3">
        <f t="shared" si="598"/>
        <v>42125</v>
      </c>
      <c r="H113" s="3">
        <f t="shared" si="598"/>
        <v>42156</v>
      </c>
      <c r="I113" s="3">
        <f t="shared" si="598"/>
        <v>42186</v>
      </c>
      <c r="J113" s="3">
        <f t="shared" si="598"/>
        <v>42217</v>
      </c>
      <c r="K113" s="3">
        <f t="shared" si="598"/>
        <v>42248</v>
      </c>
      <c r="L113" s="3">
        <f t="shared" si="598"/>
        <v>42278</v>
      </c>
      <c r="M113" s="3">
        <f t="shared" si="598"/>
        <v>42309</v>
      </c>
      <c r="N113" s="95">
        <f t="shared" si="598"/>
        <v>42339</v>
      </c>
      <c r="O113" s="158">
        <f t="shared" si="598"/>
        <v>42370</v>
      </c>
      <c r="P113" s="158">
        <f t="shared" si="598"/>
        <v>42401</v>
      </c>
      <c r="Q113" s="158">
        <f t="shared" si="598"/>
        <v>42430</v>
      </c>
      <c r="R113" s="158">
        <f t="shared" si="598"/>
        <v>42461</v>
      </c>
      <c r="S113" s="158">
        <f t="shared" si="598"/>
        <v>42491</v>
      </c>
      <c r="T113" s="158">
        <f t="shared" si="598"/>
        <v>42522</v>
      </c>
      <c r="U113" s="3">
        <f t="shared" si="598"/>
        <v>42552</v>
      </c>
      <c r="V113" s="3">
        <f t="shared" si="598"/>
        <v>42583</v>
      </c>
      <c r="W113" s="3">
        <f t="shared" si="598"/>
        <v>42614</v>
      </c>
      <c r="X113" s="3">
        <f t="shared" si="598"/>
        <v>42644</v>
      </c>
      <c r="Y113" s="3">
        <f t="shared" si="598"/>
        <v>42675</v>
      </c>
      <c r="Z113" s="95">
        <f t="shared" si="598"/>
        <v>42705</v>
      </c>
      <c r="AL113" s="110"/>
      <c r="AX113" s="110"/>
      <c r="BJ113" s="110"/>
      <c r="BV113" s="110"/>
      <c r="CH113" s="110"/>
      <c r="CT113" s="110"/>
    </row>
    <row r="114" spans="2:98" x14ac:dyDescent="0.25">
      <c r="B114" t="s">
        <v>4</v>
      </c>
      <c r="C114" s="6">
        <f t="shared" ref="C114:AH114" si="599">IFERROR(C22/C33,"")</f>
        <v>32.153166666666664</v>
      </c>
      <c r="D114" s="6">
        <f t="shared" si="599"/>
        <v>12.529277777777777</v>
      </c>
      <c r="E114" s="6">
        <f t="shared" si="599"/>
        <v>96.86215</v>
      </c>
      <c r="F114" s="13">
        <f t="shared" si="599"/>
        <v>42.081599999999995</v>
      </c>
      <c r="G114" s="13">
        <f t="shared" si="599"/>
        <v>31.103526315789473</v>
      </c>
      <c r="H114" s="13">
        <f t="shared" si="599"/>
        <v>28.430833333333332</v>
      </c>
      <c r="I114" s="13">
        <f t="shared" si="599"/>
        <v>116.72530434782608</v>
      </c>
      <c r="J114" s="13">
        <f t="shared" si="599"/>
        <v>22.092565217391304</v>
      </c>
      <c r="K114" s="13">
        <f t="shared" si="599"/>
        <v>54.960666666666668</v>
      </c>
      <c r="L114" s="13">
        <f t="shared" si="599"/>
        <v>30.144750000000002</v>
      </c>
      <c r="M114" s="13">
        <f t="shared" si="599"/>
        <v>57.177956521739134</v>
      </c>
      <c r="N114" s="100">
        <f t="shared" si="599"/>
        <v>127.16454</v>
      </c>
      <c r="O114" s="13">
        <f t="shared" si="599"/>
        <v>18.171027027027026</v>
      </c>
      <c r="P114" s="13">
        <f t="shared" si="599"/>
        <v>12.199722222222222</v>
      </c>
      <c r="Q114" s="13">
        <f t="shared" si="599"/>
        <v>20.558783783783781</v>
      </c>
      <c r="R114" s="13">
        <f t="shared" si="599"/>
        <v>31.674861111111113</v>
      </c>
      <c r="S114" s="13">
        <f t="shared" si="599"/>
        <v>33.89303125</v>
      </c>
      <c r="T114" s="13">
        <f t="shared" si="599"/>
        <v>44.816600000000001</v>
      </c>
      <c r="U114" s="13">
        <f t="shared" si="599"/>
        <v>36.052241379310345</v>
      </c>
      <c r="V114" s="13">
        <f t="shared" si="599"/>
        <v>26.10096153846154</v>
      </c>
      <c r="W114" s="13">
        <f t="shared" si="599"/>
        <v>43.408384615384612</v>
      </c>
      <c r="X114" s="13">
        <f t="shared" si="599"/>
        <v>20.13776923076923</v>
      </c>
      <c r="Y114" s="13">
        <f t="shared" si="599"/>
        <v>26.1206</v>
      </c>
      <c r="Z114" s="100">
        <f t="shared" si="599"/>
        <v>86.557840909090913</v>
      </c>
      <c r="AA114" s="4">
        <f t="shared" si="599"/>
        <v>22.866395833333332</v>
      </c>
      <c r="AB114" s="4">
        <f t="shared" si="599"/>
        <v>44.09432291666667</v>
      </c>
      <c r="AC114" s="4">
        <f t="shared" si="599"/>
        <v>44.066875000000003</v>
      </c>
      <c r="AD114" s="4">
        <f t="shared" si="599"/>
        <v>47.141021276595751</v>
      </c>
      <c r="AE114" s="4">
        <f t="shared" si="599"/>
        <v>48.408695652173918</v>
      </c>
      <c r="AF114" s="4">
        <f t="shared" si="599"/>
        <v>39.528297872340424</v>
      </c>
      <c r="AG114" s="4">
        <f t="shared" si="599"/>
        <v>40.42297826086957</v>
      </c>
      <c r="AH114" s="4">
        <f t="shared" si="599"/>
        <v>22.755306198269079</v>
      </c>
      <c r="AI114" s="4">
        <f t="shared" ref="AI114:BN114" si="600">IFERROR(AI22/AI33,"")</f>
        <v>25.171702999323365</v>
      </c>
      <c r="AJ114" s="4">
        <f t="shared" si="600"/>
        <v>22.881078026384937</v>
      </c>
      <c r="AK114" s="4">
        <f t="shared" si="600"/>
        <v>24.561234480496296</v>
      </c>
      <c r="AL114" s="108">
        <f t="shared" si="600"/>
        <v>25.934430771905859</v>
      </c>
      <c r="AM114" s="4">
        <f t="shared" si="600"/>
        <v>16.931896309740168</v>
      </c>
      <c r="AN114" s="4">
        <f t="shared" si="600"/>
        <v>22.374291552156624</v>
      </c>
      <c r="AO114" s="4">
        <f t="shared" si="600"/>
        <v>51.145966546039126</v>
      </c>
      <c r="AP114" s="4">
        <f t="shared" si="600"/>
        <v>52.944938925193746</v>
      </c>
      <c r="AQ114" s="4">
        <f t="shared" si="600"/>
        <v>58.71927174191994</v>
      </c>
      <c r="AR114" s="4">
        <f t="shared" si="600"/>
        <v>44.296994471974742</v>
      </c>
      <c r="AS114" s="4">
        <f t="shared" si="600"/>
        <v>43.056798645710295</v>
      </c>
      <c r="AT114" s="4">
        <f t="shared" si="600"/>
        <v>24.501418761050399</v>
      </c>
      <c r="AU114" s="4">
        <f t="shared" si="600"/>
        <v>27.103236086628606</v>
      </c>
      <c r="AV114" s="4">
        <f t="shared" si="600"/>
        <v>25.106114776131029</v>
      </c>
      <c r="AW114" s="4">
        <f t="shared" si="600"/>
        <v>26.949655571286549</v>
      </c>
      <c r="AX114" s="108">
        <f t="shared" si="600"/>
        <v>43.52947813440688</v>
      </c>
      <c r="AY114" s="4">
        <f t="shared" si="600"/>
        <v>19.862677527249364</v>
      </c>
      <c r="AZ114" s="4">
        <f t="shared" si="600"/>
        <v>26.247109589579487</v>
      </c>
      <c r="BA114" s="4">
        <f t="shared" si="600"/>
        <v>63.598876997811693</v>
      </c>
      <c r="BB114" s="4">
        <f t="shared" si="600"/>
        <v>65.835859320969604</v>
      </c>
      <c r="BC114" s="4">
        <f t="shared" si="600"/>
        <v>73.016114331397915</v>
      </c>
      <c r="BD114" s="4">
        <f t="shared" si="600"/>
        <v>54.562687223810329</v>
      </c>
      <c r="BE114" s="4">
        <f t="shared" si="600"/>
        <v>53.035079814518632</v>
      </c>
      <c r="BF114" s="4">
        <f t="shared" si="600"/>
        <v>30.179547491525209</v>
      </c>
      <c r="BG114" s="4">
        <f t="shared" si="600"/>
        <v>33.384328010863349</v>
      </c>
      <c r="BH114" s="4">
        <f t="shared" si="600"/>
        <v>30.924379955434308</v>
      </c>
      <c r="BI114" s="4">
        <f t="shared" si="600"/>
        <v>33.19515568163046</v>
      </c>
      <c r="BJ114" s="108">
        <f t="shared" si="600"/>
        <v>35.718706023297599</v>
      </c>
      <c r="BK114" s="4">
        <f t="shared" si="600"/>
        <v>21.475526942462022</v>
      </c>
      <c r="BL114" s="4">
        <f t="shared" si="600"/>
        <v>28.378374888253351</v>
      </c>
      <c r="BM114" s="4">
        <f t="shared" si="600"/>
        <v>68.763105810034034</v>
      </c>
      <c r="BN114" s="4">
        <f t="shared" si="600"/>
        <v>71.181731097832369</v>
      </c>
      <c r="BO114" s="4">
        <f t="shared" ref="BO114:CT114" si="601">IFERROR(BO22/BO33,"")</f>
        <v>78.945022815107492</v>
      </c>
      <c r="BP114" s="4">
        <f t="shared" si="601"/>
        <v>58.993177426383767</v>
      </c>
      <c r="BQ114" s="4">
        <f t="shared" si="601"/>
        <v>57.914943578412149</v>
      </c>
      <c r="BR114" s="4">
        <f t="shared" si="601"/>
        <v>32.956428015315453</v>
      </c>
      <c r="BS114" s="4">
        <f t="shared" si="601"/>
        <v>36.456086799798925</v>
      </c>
      <c r="BT114" s="4">
        <f t="shared" si="601"/>
        <v>33.76979400389375</v>
      </c>
      <c r="BU114" s="4">
        <f t="shared" si="601"/>
        <v>36.249508346208657</v>
      </c>
      <c r="BV114" s="108">
        <f t="shared" si="601"/>
        <v>39.005255601913284</v>
      </c>
      <c r="BW114" s="4">
        <f t="shared" si="601"/>
        <v>23.889376170794762</v>
      </c>
      <c r="BX114" s="4">
        <f t="shared" si="601"/>
        <v>31.568104225693041</v>
      </c>
      <c r="BY114" s="4">
        <f t="shared" si="601"/>
        <v>76.492078903081861</v>
      </c>
      <c r="BZ114" s="4">
        <f t="shared" si="601"/>
        <v>79.182557673228757</v>
      </c>
      <c r="CA114" s="4">
        <f t="shared" si="601"/>
        <v>87.81844337952559</v>
      </c>
      <c r="CB114" s="4">
        <f t="shared" si="601"/>
        <v>65.624010569109302</v>
      </c>
      <c r="CC114" s="4">
        <f t="shared" si="601"/>
        <v>64.424583236625679</v>
      </c>
      <c r="CD114" s="4">
        <f t="shared" si="601"/>
        <v>37.39394513472164</v>
      </c>
      <c r="CE114" s="4">
        <f t="shared" si="601"/>
        <v>41.364825975218274</v>
      </c>
      <c r="CF114" s="4">
        <f t="shared" si="601"/>
        <v>38.316829226930047</v>
      </c>
      <c r="CG114" s="4">
        <f t="shared" si="601"/>
        <v>41.533671676852201</v>
      </c>
      <c r="CH114" s="108">
        <f t="shared" si="601"/>
        <v>46.860602038093816</v>
      </c>
      <c r="CI114" s="4">
        <f t="shared" si="601"/>
        <v>26.820602626951281</v>
      </c>
      <c r="CJ114" s="4">
        <f t="shared" si="601"/>
        <v>35.441510614185574</v>
      </c>
      <c r="CK114" s="4">
        <f t="shared" si="601"/>
        <v>85.877656984490031</v>
      </c>
      <c r="CL114" s="4">
        <f t="shared" si="601"/>
        <v>88.898257499733944</v>
      </c>
      <c r="CM114" s="4">
        <f t="shared" si="601"/>
        <v>98.593766382193394</v>
      </c>
      <c r="CN114" s="4">
        <f t="shared" si="601"/>
        <v>73.676076665939021</v>
      </c>
      <c r="CO114" s="4">
        <f t="shared" si="601"/>
        <v>72.329479599759651</v>
      </c>
      <c r="CP114" s="4">
        <f t="shared" si="601"/>
        <v>41.982182202752</v>
      </c>
      <c r="CQ114" s="4">
        <f t="shared" si="601"/>
        <v>46.440290122377554</v>
      </c>
      <c r="CR114" s="4">
        <f t="shared" si="601"/>
        <v>43.878670256535862</v>
      </c>
      <c r="CS114" s="4">
        <f t="shared" si="601"/>
        <v>47.562450255434015</v>
      </c>
      <c r="CT114" s="108">
        <f t="shared" si="601"/>
        <v>53.66260586633129</v>
      </c>
    </row>
    <row r="115" spans="2:98" x14ac:dyDescent="0.25">
      <c r="B115" t="s">
        <v>5</v>
      </c>
      <c r="C115" s="6">
        <f t="shared" ref="C115:AH115" si="602">IFERROR(C23/C34,"")</f>
        <v>6.5908264840182653</v>
      </c>
      <c r="D115" s="6">
        <f t="shared" si="602"/>
        <v>5.2317692307692312</v>
      </c>
      <c r="E115" s="6">
        <f t="shared" si="602"/>
        <v>6.1383508771929831</v>
      </c>
      <c r="F115" s="13">
        <f t="shared" si="602"/>
        <v>8.984663082437276</v>
      </c>
      <c r="G115" s="13">
        <f t="shared" si="602"/>
        <v>7.0794759036144583</v>
      </c>
      <c r="H115" s="13">
        <f t="shared" si="602"/>
        <v>7.2509349593495935</v>
      </c>
      <c r="I115" s="13">
        <f t="shared" si="602"/>
        <v>9.7639591078066914</v>
      </c>
      <c r="J115" s="13">
        <f t="shared" si="602"/>
        <v>6.0426475095785444</v>
      </c>
      <c r="K115" s="13">
        <f t="shared" si="602"/>
        <v>12.367602857142858</v>
      </c>
      <c r="L115" s="13">
        <f t="shared" si="602"/>
        <v>8.2365053763440859</v>
      </c>
      <c r="M115" s="13">
        <f t="shared" si="602"/>
        <v>12.213633603238927</v>
      </c>
      <c r="N115" s="100">
        <f t="shared" si="602"/>
        <v>9.2668866279069775</v>
      </c>
      <c r="O115" s="13">
        <f t="shared" si="602"/>
        <v>7.8861791044776126</v>
      </c>
      <c r="P115" s="13">
        <f t="shared" si="602"/>
        <v>4.9552786885245901</v>
      </c>
      <c r="Q115" s="13">
        <f t="shared" si="602"/>
        <v>12.275190082644629</v>
      </c>
      <c r="R115" s="13">
        <f t="shared" si="602"/>
        <v>15.339327433628348</v>
      </c>
      <c r="S115" s="13">
        <f t="shared" si="602"/>
        <v>8.3062112149532723</v>
      </c>
      <c r="T115" s="13">
        <f t="shared" si="602"/>
        <v>9.8998781725889042</v>
      </c>
      <c r="U115" s="13">
        <f t="shared" si="602"/>
        <v>7.001379411764721</v>
      </c>
      <c r="V115" s="13">
        <f t="shared" si="602"/>
        <v>6.9705737100737339</v>
      </c>
      <c r="W115" s="13">
        <f t="shared" si="602"/>
        <v>10.130195837780203</v>
      </c>
      <c r="X115" s="13">
        <f t="shared" si="602"/>
        <v>7.4001452894438371</v>
      </c>
      <c r="Y115" s="13">
        <f t="shared" si="602"/>
        <v>8.1518780748663637</v>
      </c>
      <c r="Z115" s="100">
        <f t="shared" si="602"/>
        <v>13.553501344086111</v>
      </c>
      <c r="AA115" s="4">
        <f t="shared" si="602"/>
        <v>8.6144750000000005</v>
      </c>
      <c r="AB115" s="4">
        <f t="shared" si="602"/>
        <v>5.605291291291306</v>
      </c>
      <c r="AC115" s="4">
        <f t="shared" si="602"/>
        <v>11.739567251461988</v>
      </c>
      <c r="AD115" s="4">
        <f t="shared" si="602"/>
        <v>10.362483076923107</v>
      </c>
      <c r="AE115" s="4">
        <f t="shared" si="602"/>
        <v>10.926064735945486</v>
      </c>
      <c r="AF115" s="4">
        <f t="shared" si="602"/>
        <v>10.793894817073172</v>
      </c>
      <c r="AG115" s="4">
        <f t="shared" si="602"/>
        <v>9.3595066666667517</v>
      </c>
      <c r="AH115" s="4">
        <f t="shared" si="602"/>
        <v>6.4764341559512291</v>
      </c>
      <c r="AI115" s="4">
        <f t="shared" ref="AI115:BN115" si="603">IFERROR(AI23/AI34,"")</f>
        <v>7.0084269616186532</v>
      </c>
      <c r="AJ115" s="4">
        <f t="shared" si="603"/>
        <v>6.3706601081113554</v>
      </c>
      <c r="AK115" s="4">
        <f t="shared" si="603"/>
        <v>6.6726765873107077</v>
      </c>
      <c r="AL115" s="108">
        <f t="shared" si="603"/>
        <v>7.2207893069826596</v>
      </c>
      <c r="AM115" s="4">
        <f t="shared" si="603"/>
        <v>3.7810983687783946</v>
      </c>
      <c r="AN115" s="4">
        <f t="shared" si="603"/>
        <v>2.8648669001002678</v>
      </c>
      <c r="AO115" s="4">
        <f t="shared" si="603"/>
        <v>13.675179604132346</v>
      </c>
      <c r="AP115" s="4">
        <f t="shared" si="603"/>
        <v>8.947196803681118</v>
      </c>
      <c r="AQ115" s="4">
        <f t="shared" si="603"/>
        <v>10.607704440752997</v>
      </c>
      <c r="AR115" s="4">
        <f t="shared" si="603"/>
        <v>15.886529688173718</v>
      </c>
      <c r="AS115" s="4">
        <f t="shared" si="603"/>
        <v>7.7628558216243633</v>
      </c>
      <c r="AT115" s="4">
        <f t="shared" si="603"/>
        <v>6.9570495201402469</v>
      </c>
      <c r="AU115" s="4">
        <f t="shared" si="603"/>
        <v>7.528521445008912</v>
      </c>
      <c r="AV115" s="4">
        <f t="shared" si="603"/>
        <v>6.9737769648181125</v>
      </c>
      <c r="AW115" s="4">
        <f t="shared" si="603"/>
        <v>7.304385650557637</v>
      </c>
      <c r="AX115" s="108">
        <f t="shared" si="603"/>
        <v>7.9043887575677285</v>
      </c>
      <c r="AY115" s="4">
        <f t="shared" si="603"/>
        <v>4.1686609515781807</v>
      </c>
      <c r="AZ115" s="4">
        <f t="shared" si="603"/>
        <v>3.1585157573605454</v>
      </c>
      <c r="BA115" s="4">
        <f t="shared" si="603"/>
        <v>15.981498644369267</v>
      </c>
      <c r="BB115" s="4">
        <f t="shared" si="603"/>
        <v>10.456141544621937</v>
      </c>
      <c r="BC115" s="4">
        <f t="shared" si="603"/>
        <v>12.396693794685993</v>
      </c>
      <c r="BD115" s="4">
        <f t="shared" si="603"/>
        <v>18.390643930272102</v>
      </c>
      <c r="BE115" s="4">
        <f t="shared" si="603"/>
        <v>8.9864759705079038</v>
      </c>
      <c r="BF115" s="4">
        <f t="shared" si="603"/>
        <v>8.0536544507523562</v>
      </c>
      <c r="BG115" s="4">
        <f t="shared" si="603"/>
        <v>8.7152046377784433</v>
      </c>
      <c r="BH115" s="4">
        <f t="shared" si="603"/>
        <v>8.0730185588975676</v>
      </c>
      <c r="BI115" s="4">
        <f t="shared" si="603"/>
        <v>8.4557394387267841</v>
      </c>
      <c r="BJ115" s="108">
        <f t="shared" si="603"/>
        <v>9.1503180354793425</v>
      </c>
      <c r="BK115" s="4">
        <f t="shared" si="603"/>
        <v>4.5071562208463289</v>
      </c>
      <c r="BL115" s="4">
        <f t="shared" si="603"/>
        <v>3.4149872368582233</v>
      </c>
      <c r="BM115" s="4">
        <f t="shared" si="603"/>
        <v>17.279196334292056</v>
      </c>
      <c r="BN115" s="4">
        <f t="shared" si="603"/>
        <v>11.305180238045244</v>
      </c>
      <c r="BO115" s="4">
        <f t="shared" ref="BO115:CT115" si="604">IFERROR(BO23/BO34,"")</f>
        <v>13.403305330814495</v>
      </c>
      <c r="BP115" s="4">
        <f t="shared" si="604"/>
        <v>19.883964217410202</v>
      </c>
      <c r="BQ115" s="4">
        <f t="shared" si="604"/>
        <v>9.8133395975062818</v>
      </c>
      <c r="BR115" s="4">
        <f t="shared" si="604"/>
        <v>8.7946873040749836</v>
      </c>
      <c r="BS115" s="4">
        <f t="shared" si="604"/>
        <v>9.5171080469097156</v>
      </c>
      <c r="BT115" s="4">
        <f t="shared" si="604"/>
        <v>8.8158331425388532</v>
      </c>
      <c r="BU115" s="4">
        <f t="shared" si="604"/>
        <v>9.2337689359629156</v>
      </c>
      <c r="BV115" s="108">
        <f t="shared" si="604"/>
        <v>9.9922570985598682</v>
      </c>
      <c r="BW115" s="4">
        <f t="shared" si="604"/>
        <v>5.0137605800694578</v>
      </c>
      <c r="BX115" s="4">
        <f t="shared" si="604"/>
        <v>3.7988318022810881</v>
      </c>
      <c r="BY115" s="4">
        <f t="shared" si="604"/>
        <v>19.22137800226648</v>
      </c>
      <c r="BZ115" s="4">
        <f t="shared" si="604"/>
        <v>12.57588249680153</v>
      </c>
      <c r="CA115" s="4">
        <f t="shared" si="604"/>
        <v>14.909836849998047</v>
      </c>
      <c r="CB115" s="4">
        <f t="shared" si="604"/>
        <v>22.118921795447111</v>
      </c>
      <c r="CC115" s="4">
        <f t="shared" si="604"/>
        <v>10.916358968265987</v>
      </c>
      <c r="CD115" s="4">
        <f t="shared" si="604"/>
        <v>9.978874360194073</v>
      </c>
      <c r="CE115" s="4">
        <f t="shared" si="604"/>
        <v>10.798567611210016</v>
      </c>
      <c r="CF115" s="4">
        <f t="shared" si="604"/>
        <v>10.002867443515425</v>
      </c>
      <c r="CG115" s="4">
        <f t="shared" si="604"/>
        <v>10.579793901296101</v>
      </c>
      <c r="CH115" s="108">
        <f t="shared" si="604"/>
        <v>11.448848400331142</v>
      </c>
      <c r="CI115" s="4">
        <f t="shared" si="604"/>
        <v>5.6289490032439806</v>
      </c>
      <c r="CJ115" s="4">
        <f t="shared" si="604"/>
        <v>4.2649484644209785</v>
      </c>
      <c r="CK115" s="4">
        <f t="shared" si="604"/>
        <v>21.579841083144579</v>
      </c>
      <c r="CL115" s="4">
        <f t="shared" si="604"/>
        <v>14.11894327915908</v>
      </c>
      <c r="CM115" s="4">
        <f t="shared" si="604"/>
        <v>16.739273831492813</v>
      </c>
      <c r="CN115" s="4">
        <f t="shared" si="604"/>
        <v>24.832913499748475</v>
      </c>
      <c r="CO115" s="4">
        <f t="shared" si="604"/>
        <v>12.255796213672227</v>
      </c>
      <c r="CP115" s="4">
        <f t="shared" si="604"/>
        <v>11.203282244189888</v>
      </c>
      <c r="CQ115" s="4">
        <f t="shared" si="604"/>
        <v>12.123551857105486</v>
      </c>
      <c r="CR115" s="4">
        <f t="shared" si="604"/>
        <v>11.454823664411469</v>
      </c>
      <c r="CS115" s="4">
        <f t="shared" si="604"/>
        <v>12.11549330524484</v>
      </c>
      <c r="CT115" s="108">
        <f t="shared" si="604"/>
        <v>13.110694541032814</v>
      </c>
    </row>
    <row r="116" spans="2:98" x14ac:dyDescent="0.25">
      <c r="B116" t="s">
        <v>6</v>
      </c>
      <c r="C116" s="6">
        <f t="shared" ref="C116:AH116" si="605">IFERROR(C24/C35,"")</f>
        <v>5.2982176470588236</v>
      </c>
      <c r="D116" s="6">
        <f t="shared" si="605"/>
        <v>4.5244403669724766</v>
      </c>
      <c r="E116" s="6">
        <f t="shared" si="605"/>
        <v>8.0497071428571427</v>
      </c>
      <c r="F116" s="13">
        <f t="shared" si="605"/>
        <v>4.9107256637168142</v>
      </c>
      <c r="G116" s="13">
        <f t="shared" si="605"/>
        <v>5.9664605263157897</v>
      </c>
      <c r="H116" s="13">
        <f t="shared" si="605"/>
        <v>6.8822775330396482</v>
      </c>
      <c r="I116" s="13">
        <f t="shared" si="605"/>
        <v>8.2146923076923084</v>
      </c>
      <c r="J116" s="13">
        <f t="shared" si="605"/>
        <v>5.193763358778626</v>
      </c>
      <c r="K116" s="13">
        <f t="shared" si="605"/>
        <v>9.8362334630350183</v>
      </c>
      <c r="L116" s="13">
        <f t="shared" si="605"/>
        <v>8.1667072463768111</v>
      </c>
      <c r="M116" s="13">
        <f t="shared" si="605"/>
        <v>6.0068745387453877</v>
      </c>
      <c r="N116" s="100">
        <f t="shared" si="605"/>
        <v>11.019230769230813</v>
      </c>
      <c r="O116" s="13">
        <f t="shared" si="605"/>
        <v>2.6912761627906945</v>
      </c>
      <c r="P116" s="13">
        <f t="shared" si="605"/>
        <v>5.6449776119402983</v>
      </c>
      <c r="Q116" s="13">
        <f t="shared" si="605"/>
        <v>4.1873916666666666</v>
      </c>
      <c r="R116" s="13">
        <f t="shared" si="605"/>
        <v>4.1576890756302527</v>
      </c>
      <c r="S116" s="13">
        <f t="shared" si="605"/>
        <v>5.0802337278106506</v>
      </c>
      <c r="T116" s="13">
        <f t="shared" si="605"/>
        <v>8.1206927480916047</v>
      </c>
      <c r="U116" s="13">
        <f t="shared" si="605"/>
        <v>3.5286782786885245</v>
      </c>
      <c r="V116" s="13">
        <f t="shared" si="605"/>
        <v>4.1514484304932733</v>
      </c>
      <c r="W116" s="13">
        <f t="shared" si="605"/>
        <v>6.9289579207921035</v>
      </c>
      <c r="X116" s="13">
        <f t="shared" si="605"/>
        <v>4.0932141327623128</v>
      </c>
      <c r="Y116" s="13">
        <f t="shared" si="605"/>
        <v>4.568450171821306</v>
      </c>
      <c r="Z116" s="100">
        <f t="shared" si="605"/>
        <v>7.5188118161925939</v>
      </c>
      <c r="AA116" s="4">
        <f t="shared" si="605"/>
        <v>2.0429829749103945</v>
      </c>
      <c r="AB116" s="4">
        <f t="shared" si="605"/>
        <v>4.9631912225705328</v>
      </c>
      <c r="AC116" s="4">
        <f t="shared" si="605"/>
        <v>5.683872919818457</v>
      </c>
      <c r="AD116" s="4">
        <f t="shared" si="605"/>
        <v>4.8315599999999996</v>
      </c>
      <c r="AE116" s="4">
        <f t="shared" si="605"/>
        <v>3.9931692307692308</v>
      </c>
      <c r="AF116" s="4">
        <f t="shared" si="605"/>
        <v>3.7660390763765546</v>
      </c>
      <c r="AG116" s="4">
        <f t="shared" si="605"/>
        <v>2.4720727411944869</v>
      </c>
      <c r="AH116" s="4">
        <f t="shared" si="605"/>
        <v>4.1321436216946861</v>
      </c>
      <c r="AI116" s="4">
        <f t="shared" ref="AI116:BN116" si="606">IFERROR(AI24/AI35,"")</f>
        <v>4.4516960617724086</v>
      </c>
      <c r="AJ116" s="4">
        <f t="shared" si="606"/>
        <v>4.0465917201511203</v>
      </c>
      <c r="AK116" s="4">
        <f t="shared" si="606"/>
        <v>4.2573517055756573</v>
      </c>
      <c r="AL116" s="108">
        <f t="shared" si="606"/>
        <v>4.5865869041401748</v>
      </c>
      <c r="AM116" s="4">
        <f t="shared" si="606"/>
        <v>2.5204534406608157</v>
      </c>
      <c r="AN116" s="4">
        <f t="shared" si="606"/>
        <v>3.5172886081227528</v>
      </c>
      <c r="AO116" s="4">
        <f t="shared" si="606"/>
        <v>8.1498299631190143</v>
      </c>
      <c r="AP116" s="4">
        <f t="shared" si="606"/>
        <v>5.8877339436943164</v>
      </c>
      <c r="AQ116" s="4">
        <f t="shared" si="606"/>
        <v>3.7707706747508207</v>
      </c>
      <c r="AR116" s="4">
        <f t="shared" si="606"/>
        <v>3.6202285287670914</v>
      </c>
      <c r="AS116" s="4">
        <f t="shared" si="606"/>
        <v>3.534645987559641</v>
      </c>
      <c r="AT116" s="4">
        <f t="shared" si="606"/>
        <v>4.2276226351206647</v>
      </c>
      <c r="AU116" s="4">
        <f t="shared" si="606"/>
        <v>4.5545587855699958</v>
      </c>
      <c r="AV116" s="4">
        <f t="shared" si="606"/>
        <v>4.2189528681989952</v>
      </c>
      <c r="AW116" s="4">
        <f t="shared" si="606"/>
        <v>4.4386899967510258</v>
      </c>
      <c r="AX116" s="108">
        <f t="shared" si="606"/>
        <v>4.7819486898331061</v>
      </c>
      <c r="AY116" s="4">
        <f t="shared" si="606"/>
        <v>2.7787999183285499</v>
      </c>
      <c r="AZ116" s="4">
        <f t="shared" si="606"/>
        <v>3.8778106904553362</v>
      </c>
      <c r="BA116" s="4">
        <f t="shared" si="606"/>
        <v>9.5242987863990383</v>
      </c>
      <c r="BB116" s="4">
        <f t="shared" si="606"/>
        <v>6.8807002732983662</v>
      </c>
      <c r="BC116" s="4">
        <f t="shared" si="606"/>
        <v>4.406711149047549</v>
      </c>
      <c r="BD116" s="4">
        <f t="shared" si="606"/>
        <v>4.1908670506140053</v>
      </c>
      <c r="BE116" s="4">
        <f t="shared" si="606"/>
        <v>4.0917945613487303</v>
      </c>
      <c r="BF116" s="4">
        <f t="shared" si="606"/>
        <v>4.8940016529815624</v>
      </c>
      <c r="BG116" s="4">
        <f t="shared" si="606"/>
        <v>5.2724711141454694</v>
      </c>
      <c r="BH116" s="4">
        <f t="shared" si="606"/>
        <v>4.8839653140488641</v>
      </c>
      <c r="BI116" s="4">
        <f t="shared" si="606"/>
        <v>5.1383385074889096</v>
      </c>
      <c r="BJ116" s="108">
        <f t="shared" si="606"/>
        <v>5.5357033520680528</v>
      </c>
      <c r="BK116" s="4">
        <f t="shared" si="606"/>
        <v>3.0044384716968282</v>
      </c>
      <c r="BL116" s="4">
        <f t="shared" si="606"/>
        <v>4.1926889185203091</v>
      </c>
      <c r="BM116" s="4">
        <f t="shared" si="606"/>
        <v>10.297671847854639</v>
      </c>
      <c r="BN116" s="4">
        <f t="shared" si="606"/>
        <v>7.4394131354901942</v>
      </c>
      <c r="BO116" s="4">
        <f t="shared" ref="BO116:CT116" si="607">IFERROR(BO24/BO35,"")</f>
        <v>4.76453609435021</v>
      </c>
      <c r="BP116" s="4">
        <f t="shared" si="607"/>
        <v>4.5311654551238636</v>
      </c>
      <c r="BQ116" s="4">
        <f t="shared" si="607"/>
        <v>4.4682887625275489</v>
      </c>
      <c r="BR116" s="4">
        <f t="shared" si="607"/>
        <v>5.3443085330757016</v>
      </c>
      <c r="BS116" s="4">
        <f t="shared" si="607"/>
        <v>5.757601726300221</v>
      </c>
      <c r="BT116" s="4">
        <f t="shared" si="607"/>
        <v>5.3333487305251284</v>
      </c>
      <c r="BU116" s="4">
        <f t="shared" si="607"/>
        <v>5.6111273102399783</v>
      </c>
      <c r="BV116" s="108">
        <f t="shared" si="607"/>
        <v>6.0450544888985371</v>
      </c>
      <c r="BW116" s="4">
        <f t="shared" si="607"/>
        <v>3.3421373559155527</v>
      </c>
      <c r="BX116" s="4">
        <f t="shared" si="607"/>
        <v>4.6639471529619936</v>
      </c>
      <c r="BY116" s="4">
        <f t="shared" si="607"/>
        <v>11.455130163553505</v>
      </c>
      <c r="BZ116" s="4">
        <f t="shared" si="607"/>
        <v>8.2756031719192951</v>
      </c>
      <c r="CA116" s="4">
        <f t="shared" si="607"/>
        <v>5.3000699513551748</v>
      </c>
      <c r="CB116" s="4">
        <f t="shared" si="607"/>
        <v>5.0404684522797867</v>
      </c>
      <c r="CC116" s="4">
        <f t="shared" si="607"/>
        <v>4.9705244194356473</v>
      </c>
      <c r="CD116" s="4">
        <f t="shared" si="607"/>
        <v>6.0639089884372801</v>
      </c>
      <c r="CE116" s="4">
        <f t="shared" si="607"/>
        <v>6.5328512835430974</v>
      </c>
      <c r="CF116" s="4">
        <f t="shared" si="607"/>
        <v>6.0514734703928781</v>
      </c>
      <c r="CG116" s="4">
        <f t="shared" si="607"/>
        <v>6.4290725605082839</v>
      </c>
      <c r="CH116" s="108">
        <f t="shared" si="607"/>
        <v>6.9262541718542572</v>
      </c>
      <c r="CI116" s="4">
        <f t="shared" si="607"/>
        <v>3.7522176094863924</v>
      </c>
      <c r="CJ116" s="4">
        <f t="shared" si="607"/>
        <v>5.2362134686304316</v>
      </c>
      <c r="CK116" s="4">
        <f t="shared" si="607"/>
        <v>12.860674634621525</v>
      </c>
      <c r="CL116" s="4">
        <f t="shared" si="607"/>
        <v>9.2910196811137951</v>
      </c>
      <c r="CM116" s="4">
        <f t="shared" si="607"/>
        <v>5.950388534386458</v>
      </c>
      <c r="CN116" s="4">
        <f t="shared" si="607"/>
        <v>5.6589339313745191</v>
      </c>
      <c r="CO116" s="4">
        <f t="shared" si="607"/>
        <v>5.5804077657004028</v>
      </c>
      <c r="CP116" s="4">
        <f t="shared" si="607"/>
        <v>6.8079506213185379</v>
      </c>
      <c r="CQ116" s="4">
        <f t="shared" si="607"/>
        <v>7.3344321360338389</v>
      </c>
      <c r="CR116" s="4">
        <f t="shared" si="607"/>
        <v>6.9298690505142888</v>
      </c>
      <c r="CS116" s="4">
        <f t="shared" si="607"/>
        <v>7.3622781589563058</v>
      </c>
      <c r="CT116" s="108">
        <f t="shared" si="607"/>
        <v>7.9316276699155939</v>
      </c>
    </row>
    <row r="117" spans="2:98" x14ac:dyDescent="0.25">
      <c r="B117" t="s">
        <v>7</v>
      </c>
      <c r="C117" s="6">
        <f t="shared" ref="C117:AH117" si="608">IFERROR(C25/C36,"")</f>
        <v>4.1451033210332104</v>
      </c>
      <c r="D117" s="6">
        <f t="shared" si="608"/>
        <v>2.6610794117647059</v>
      </c>
      <c r="E117" s="6">
        <f t="shared" si="608"/>
        <v>4.4387884615384614</v>
      </c>
      <c r="F117" s="13">
        <f t="shared" si="608"/>
        <v>2.920606413994169</v>
      </c>
      <c r="G117" s="13">
        <f t="shared" si="608"/>
        <v>3.5149638989169674</v>
      </c>
      <c r="H117" s="13">
        <f t="shared" si="608"/>
        <v>5.901559139784947</v>
      </c>
      <c r="I117" s="13">
        <f t="shared" si="608"/>
        <v>5.4647199999999998</v>
      </c>
      <c r="J117" s="13">
        <f t="shared" si="608"/>
        <v>3.0280604534005042</v>
      </c>
      <c r="K117" s="13">
        <f t="shared" si="608"/>
        <v>8.013208530805688</v>
      </c>
      <c r="L117" s="13">
        <f t="shared" si="608"/>
        <v>5.6231263858093135</v>
      </c>
      <c r="M117" s="13">
        <f t="shared" si="608"/>
        <v>8.529864440078585</v>
      </c>
      <c r="N117" s="100">
        <f t="shared" si="608"/>
        <v>8.067135245901639</v>
      </c>
      <c r="O117" s="13">
        <f t="shared" si="608"/>
        <v>2.0367464114832536</v>
      </c>
      <c r="P117" s="13">
        <f t="shared" si="608"/>
        <v>2.6288002812939522</v>
      </c>
      <c r="Q117" s="13">
        <f t="shared" si="608"/>
        <v>6.6801204819277107</v>
      </c>
      <c r="R117" s="13">
        <f t="shared" si="608"/>
        <v>5.4992391304347832</v>
      </c>
      <c r="S117" s="13">
        <f t="shared" si="608"/>
        <v>4.097053738317757</v>
      </c>
      <c r="T117" s="13">
        <f t="shared" si="608"/>
        <v>4.9593627760252366</v>
      </c>
      <c r="U117" s="13">
        <f t="shared" si="608"/>
        <v>3.2556662606577347</v>
      </c>
      <c r="V117" s="13">
        <f t="shared" si="608"/>
        <v>2.6862223806129792</v>
      </c>
      <c r="W117" s="13">
        <f t="shared" si="608"/>
        <v>4.2588218314532185</v>
      </c>
      <c r="X117" s="13">
        <f t="shared" si="608"/>
        <v>2.6414208633093526</v>
      </c>
      <c r="Y117" s="13">
        <f t="shared" si="608"/>
        <v>2.4195079268292683</v>
      </c>
      <c r="Z117" s="100">
        <f t="shared" si="608"/>
        <v>4.4837597633136275</v>
      </c>
      <c r="AA117" s="4">
        <f t="shared" si="608"/>
        <v>1.8293089171974521</v>
      </c>
      <c r="AB117" s="4">
        <f t="shared" si="608"/>
        <v>2.7273640020110657</v>
      </c>
      <c r="AC117" s="4">
        <f t="shared" si="608"/>
        <v>3.1405174927113704</v>
      </c>
      <c r="AD117" s="4">
        <f t="shared" si="608"/>
        <v>3.4417505399568036</v>
      </c>
      <c r="AE117" s="4">
        <f t="shared" si="608"/>
        <v>2.2778604963112006</v>
      </c>
      <c r="AF117" s="4">
        <f t="shared" si="608"/>
        <v>1.9366736256089074</v>
      </c>
      <c r="AG117" s="4">
        <f t="shared" si="608"/>
        <v>2.7402384076990378</v>
      </c>
      <c r="AH117" s="4">
        <f t="shared" si="608"/>
        <v>2.2172754707350002</v>
      </c>
      <c r="AI117" s="4">
        <f t="shared" ref="AI117:BN117" si="609">IFERROR(AI25/AI36,"")</f>
        <v>2.379413739532497</v>
      </c>
      <c r="AJ117" s="4">
        <f t="shared" si="609"/>
        <v>2.1628870892350398</v>
      </c>
      <c r="AK117" s="4">
        <f t="shared" si="609"/>
        <v>2.2844611347737414</v>
      </c>
      <c r="AL117" s="108">
        <f t="shared" si="609"/>
        <v>2.4515123552540707</v>
      </c>
      <c r="AM117" s="4">
        <f t="shared" si="609"/>
        <v>2.8497512970238486</v>
      </c>
      <c r="AN117" s="4">
        <f t="shared" si="609"/>
        <v>2.5309928316276955</v>
      </c>
      <c r="AO117" s="4">
        <f t="shared" si="609"/>
        <v>2.9049929832027277</v>
      </c>
      <c r="AP117" s="4">
        <f t="shared" si="609"/>
        <v>3.0236670039008229</v>
      </c>
      <c r="AQ117" s="4">
        <f t="shared" si="609"/>
        <v>3.0730599349990251</v>
      </c>
      <c r="AR117" s="4">
        <f t="shared" si="609"/>
        <v>2.1020195647480877</v>
      </c>
      <c r="AS117" s="4">
        <f t="shared" si="609"/>
        <v>2.408201275521519</v>
      </c>
      <c r="AT117" s="4">
        <f t="shared" si="609"/>
        <v>2.1992143736752841</v>
      </c>
      <c r="AU117" s="4">
        <f t="shared" si="609"/>
        <v>2.3600319247502881</v>
      </c>
      <c r="AV117" s="4">
        <f t="shared" si="609"/>
        <v>2.1861312866379743</v>
      </c>
      <c r="AW117" s="4">
        <f t="shared" si="609"/>
        <v>2.3090118687627235</v>
      </c>
      <c r="AX117" s="108">
        <f t="shared" si="609"/>
        <v>2.4778583616659979</v>
      </c>
      <c r="AY117" s="4">
        <f t="shared" si="609"/>
        <v>3.1418508049687919</v>
      </c>
      <c r="AZ117" s="4">
        <f t="shared" si="609"/>
        <v>2.7904195968695333</v>
      </c>
      <c r="BA117" s="4">
        <f t="shared" si="609"/>
        <v>3.3949200498198673</v>
      </c>
      <c r="BB117" s="4">
        <f t="shared" si="609"/>
        <v>3.5336084441086966</v>
      </c>
      <c r="BC117" s="4">
        <f t="shared" si="609"/>
        <v>3.5574510072532455</v>
      </c>
      <c r="BD117" s="4">
        <f t="shared" si="609"/>
        <v>2.4333503986415046</v>
      </c>
      <c r="BE117" s="4">
        <f t="shared" si="609"/>
        <v>2.7877940015755978</v>
      </c>
      <c r="BF117" s="4">
        <f t="shared" si="609"/>
        <v>2.5458655393258498</v>
      </c>
      <c r="BG117" s="4">
        <f t="shared" si="609"/>
        <v>2.7320319568890516</v>
      </c>
      <c r="BH117" s="4">
        <f t="shared" si="609"/>
        <v>2.5307202306942846</v>
      </c>
      <c r="BI117" s="4">
        <f t="shared" si="609"/>
        <v>2.6729698645764479</v>
      </c>
      <c r="BJ117" s="108">
        <f t="shared" si="609"/>
        <v>2.8684307859235996</v>
      </c>
      <c r="BK117" s="4">
        <f t="shared" si="609"/>
        <v>3.3969690903322594</v>
      </c>
      <c r="BL117" s="4">
        <f t="shared" si="609"/>
        <v>3.0170016681353404</v>
      </c>
      <c r="BM117" s="4">
        <f t="shared" si="609"/>
        <v>3.6705875578652423</v>
      </c>
      <c r="BN117" s="4">
        <f t="shared" si="609"/>
        <v>3.8205374497703235</v>
      </c>
      <c r="BO117" s="4">
        <f t="shared" ref="BO117:CT117" si="610">IFERROR(BO25/BO36,"")</f>
        <v>3.8463160290422098</v>
      </c>
      <c r="BP117" s="4">
        <f t="shared" si="610"/>
        <v>2.6309384510111959</v>
      </c>
      <c r="BQ117" s="4">
        <f t="shared" si="610"/>
        <v>3.0443045032485725</v>
      </c>
      <c r="BR117" s="4">
        <f t="shared" si="610"/>
        <v>2.780115719330301</v>
      </c>
      <c r="BS117" s="4">
        <f t="shared" si="610"/>
        <v>2.9834116813063285</v>
      </c>
      <c r="BT117" s="4">
        <f t="shared" si="610"/>
        <v>2.7635768605609279</v>
      </c>
      <c r="BU117" s="4">
        <f t="shared" si="610"/>
        <v>2.9189151677558569</v>
      </c>
      <c r="BV117" s="108">
        <f t="shared" si="610"/>
        <v>3.1323608393980025</v>
      </c>
      <c r="BW117" s="4">
        <f t="shared" si="610"/>
        <v>3.778788416085606</v>
      </c>
      <c r="BX117" s="4">
        <f t="shared" si="610"/>
        <v>3.3561126556337531</v>
      </c>
      <c r="BY117" s="4">
        <f t="shared" si="610"/>
        <v>4.083161599369296</v>
      </c>
      <c r="BZ117" s="4">
        <f t="shared" si="610"/>
        <v>4.249965859124508</v>
      </c>
      <c r="CA117" s="4">
        <f t="shared" si="610"/>
        <v>4.2786419507065547</v>
      </c>
      <c r="CB117" s="4">
        <f t="shared" si="610"/>
        <v>2.9266559329048545</v>
      </c>
      <c r="CC117" s="4">
        <f t="shared" si="610"/>
        <v>3.3864843294137126</v>
      </c>
      <c r="CD117" s="4">
        <f t="shared" si="610"/>
        <v>3.154452740706688</v>
      </c>
      <c r="CE117" s="4">
        <f t="shared" si="610"/>
        <v>3.3851220973708633</v>
      </c>
      <c r="CF117" s="4">
        <f t="shared" si="610"/>
        <v>3.1356869576817359</v>
      </c>
      <c r="CG117" s="4">
        <f t="shared" si="610"/>
        <v>3.3444112695899633</v>
      </c>
      <c r="CH117" s="108">
        <f t="shared" si="610"/>
        <v>3.5889713436787298</v>
      </c>
      <c r="CI117" s="4">
        <f t="shared" si="610"/>
        <v>4.2424457547393111</v>
      </c>
      <c r="CJ117" s="4">
        <f t="shared" si="610"/>
        <v>3.7679076784800158</v>
      </c>
      <c r="CK117" s="4">
        <f t="shared" si="610"/>
        <v>4.5841655276119102</v>
      </c>
      <c r="CL117" s="4">
        <f t="shared" si="610"/>
        <v>4.7714366700390878</v>
      </c>
      <c r="CM117" s="4">
        <f t="shared" si="610"/>
        <v>4.8036313180582511</v>
      </c>
      <c r="CN117" s="4">
        <f t="shared" si="610"/>
        <v>3.2857566158722809</v>
      </c>
      <c r="CO117" s="4">
        <f t="shared" si="610"/>
        <v>3.8020059566327764</v>
      </c>
      <c r="CP117" s="4">
        <f t="shared" si="610"/>
        <v>3.5415040919913992</v>
      </c>
      <c r="CQ117" s="4">
        <f t="shared" si="610"/>
        <v>3.8004765787182695</v>
      </c>
      <c r="CR117" s="4">
        <f t="shared" si="610"/>
        <v>3.5908444623370719</v>
      </c>
      <c r="CS117" s="4">
        <f t="shared" si="610"/>
        <v>3.8298659430160265</v>
      </c>
      <c r="CT117" s="108">
        <f t="shared" si="610"/>
        <v>4.1099248900990739</v>
      </c>
    </row>
    <row r="118" spans="2:98" x14ac:dyDescent="0.25">
      <c r="B118" t="s">
        <v>8</v>
      </c>
      <c r="C118" s="6">
        <f t="shared" ref="C118:AH118" si="611">IFERROR(C26/C37,"")</f>
        <v>2.4204748858447487</v>
      </c>
      <c r="D118" s="6">
        <f t="shared" si="611"/>
        <v>2.0335540540540542</v>
      </c>
      <c r="E118" s="6">
        <f t="shared" si="611"/>
        <v>3.5324690909090908</v>
      </c>
      <c r="F118" s="13">
        <f t="shared" si="611"/>
        <v>7.8448360927152319</v>
      </c>
      <c r="G118" s="13">
        <f t="shared" si="611"/>
        <v>4.3261281250000003</v>
      </c>
      <c r="H118" s="13">
        <f t="shared" si="611"/>
        <v>4.6370642570281122</v>
      </c>
      <c r="I118" s="13">
        <f t="shared" si="611"/>
        <v>5.8922531120331945</v>
      </c>
      <c r="J118" s="13">
        <f t="shared" si="611"/>
        <v>3.0479574468085104</v>
      </c>
      <c r="K118" s="13">
        <f t="shared" si="611"/>
        <v>6.5023785046728975</v>
      </c>
      <c r="L118" s="13">
        <f t="shared" si="611"/>
        <v>3.9401776859504132</v>
      </c>
      <c r="M118" s="13">
        <f t="shared" si="611"/>
        <v>7.9721564986737405</v>
      </c>
      <c r="N118" s="100">
        <f t="shared" si="611"/>
        <v>8.6926903553299493</v>
      </c>
      <c r="O118" s="13">
        <f t="shared" si="611"/>
        <v>2.5446328871892927</v>
      </c>
      <c r="P118" s="13">
        <f t="shared" si="611"/>
        <v>2.342115234375</v>
      </c>
      <c r="Q118" s="13">
        <f t="shared" si="611"/>
        <v>5.0057450381679391</v>
      </c>
      <c r="R118" s="13">
        <f t="shared" si="611"/>
        <v>2.0575721393034825</v>
      </c>
      <c r="S118" s="13">
        <f t="shared" si="611"/>
        <v>2.6512443609022558</v>
      </c>
      <c r="T118" s="13">
        <f t="shared" si="611"/>
        <v>3.6038308157099697</v>
      </c>
      <c r="U118" s="13">
        <f t="shared" si="611"/>
        <v>2.9135930851063829</v>
      </c>
      <c r="V118" s="13">
        <f t="shared" si="611"/>
        <v>2.7690724070450101</v>
      </c>
      <c r="W118" s="13">
        <f t="shared" si="611"/>
        <v>2.8250472797927459</v>
      </c>
      <c r="X118" s="13">
        <f t="shared" si="611"/>
        <v>2.3671070578905629</v>
      </c>
      <c r="Y118" s="13">
        <f t="shared" si="611"/>
        <v>1.919484604105572</v>
      </c>
      <c r="Z118" s="100">
        <f t="shared" si="611"/>
        <v>4.2420568540745549</v>
      </c>
      <c r="AA118" s="4">
        <f t="shared" si="611"/>
        <v>0.96757845894263217</v>
      </c>
      <c r="AB118" s="4">
        <f t="shared" si="611"/>
        <v>2.9808950980392157</v>
      </c>
      <c r="AC118" s="4">
        <f t="shared" si="611"/>
        <v>4.2757469244288231</v>
      </c>
      <c r="AD118" s="4">
        <f t="shared" si="611"/>
        <v>4.0936286549707601</v>
      </c>
      <c r="AE118" s="4">
        <f t="shared" si="611"/>
        <v>3.9865485564304461</v>
      </c>
      <c r="AF118" s="4">
        <f t="shared" si="611"/>
        <v>2.9789554531490015</v>
      </c>
      <c r="AG118" s="4">
        <f t="shared" si="611"/>
        <v>3.6903989169675091</v>
      </c>
      <c r="AH118" s="4">
        <f t="shared" si="611"/>
        <v>2.2053690772505736</v>
      </c>
      <c r="AI118" s="4">
        <f t="shared" ref="AI118:BN118" si="612">IFERROR(AI26/AI37,"")</f>
        <v>2.4130413320250033</v>
      </c>
      <c r="AJ118" s="4">
        <f t="shared" si="612"/>
        <v>2.193454570810728</v>
      </c>
      <c r="AK118" s="4">
        <f t="shared" si="612"/>
        <v>2.2721939656603434</v>
      </c>
      <c r="AL118" s="108">
        <f t="shared" si="612"/>
        <v>2.486158897426693</v>
      </c>
      <c r="AM118" s="4">
        <f t="shared" si="612"/>
        <v>1.9151982278144408</v>
      </c>
      <c r="AN118" s="4">
        <f t="shared" si="612"/>
        <v>2.2662365498843124</v>
      </c>
      <c r="AO118" s="4">
        <f t="shared" si="612"/>
        <v>5.1748342382415915</v>
      </c>
      <c r="AP118" s="4">
        <f t="shared" si="612"/>
        <v>4.4211825623810377</v>
      </c>
      <c r="AQ118" s="4">
        <f t="shared" si="612"/>
        <v>3.3841890406491784</v>
      </c>
      <c r="AR118" s="4">
        <f t="shared" si="612"/>
        <v>2.9146737682940187</v>
      </c>
      <c r="AS118" s="4">
        <f t="shared" si="612"/>
        <v>3.6985617656915881</v>
      </c>
      <c r="AT118" s="4">
        <f t="shared" si="612"/>
        <v>2.4037435336329569</v>
      </c>
      <c r="AU118" s="4">
        <f t="shared" si="612"/>
        <v>2.6300960497167272</v>
      </c>
      <c r="AV118" s="4">
        <f t="shared" si="612"/>
        <v>2.4362955436533151</v>
      </c>
      <c r="AW118" s="4">
        <f t="shared" si="612"/>
        <v>2.5237523067588183</v>
      </c>
      <c r="AX118" s="108">
        <f t="shared" si="612"/>
        <v>2.7614056489786072</v>
      </c>
      <c r="AY118" s="4">
        <f t="shared" si="612"/>
        <v>2.111506046165422</v>
      </c>
      <c r="AZ118" s="4">
        <f t="shared" si="612"/>
        <v>2.4985257962474554</v>
      </c>
      <c r="BA118" s="4">
        <f t="shared" si="612"/>
        <v>6.0475700325210386</v>
      </c>
      <c r="BB118" s="4">
        <f t="shared" si="612"/>
        <v>5.1668150015266017</v>
      </c>
      <c r="BC118" s="4">
        <f t="shared" si="612"/>
        <v>3.9176218381815073</v>
      </c>
      <c r="BD118" s="4">
        <f t="shared" si="612"/>
        <v>3.3740992210213649</v>
      </c>
      <c r="BE118" s="4">
        <f t="shared" si="612"/>
        <v>4.2815475640087257</v>
      </c>
      <c r="BF118" s="4">
        <f t="shared" si="612"/>
        <v>2.782633608121853</v>
      </c>
      <c r="BG118" s="4">
        <f t="shared" si="612"/>
        <v>3.0446649395533281</v>
      </c>
      <c r="BH118" s="4">
        <f t="shared" si="612"/>
        <v>2.8203166287216699</v>
      </c>
      <c r="BI118" s="4">
        <f t="shared" si="612"/>
        <v>2.9215587641116776</v>
      </c>
      <c r="BJ118" s="108">
        <f t="shared" si="612"/>
        <v>3.1966722143988613</v>
      </c>
      <c r="BK118" s="4">
        <f t="shared" si="612"/>
        <v>2.2829603371140541</v>
      </c>
      <c r="BL118" s="4">
        <f t="shared" si="612"/>
        <v>2.7014060909027493</v>
      </c>
      <c r="BM118" s="4">
        <f t="shared" si="612"/>
        <v>6.5386327191617468</v>
      </c>
      <c r="BN118" s="4">
        <f t="shared" si="612"/>
        <v>5.5863603796505608</v>
      </c>
      <c r="BO118" s="4">
        <f t="shared" ref="BO118:CT118" si="613">IFERROR(BO26/BO37,"")</f>
        <v>4.2357327314418454</v>
      </c>
      <c r="BP118" s="4">
        <f t="shared" si="613"/>
        <v>3.6480760777682999</v>
      </c>
      <c r="BQ118" s="4">
        <f t="shared" si="613"/>
        <v>4.6755013184682959</v>
      </c>
      <c r="BR118" s="4">
        <f t="shared" si="613"/>
        <v>3.038669291672361</v>
      </c>
      <c r="BS118" s="4">
        <f t="shared" si="613"/>
        <v>3.3248106499715093</v>
      </c>
      <c r="BT118" s="4">
        <f t="shared" si="613"/>
        <v>3.0798196023636084</v>
      </c>
      <c r="BU118" s="4">
        <f t="shared" si="613"/>
        <v>3.1903772291151213</v>
      </c>
      <c r="BV118" s="108">
        <f t="shared" si="613"/>
        <v>3.490804418190129</v>
      </c>
      <c r="BW118" s="4">
        <f t="shared" si="613"/>
        <v>2.5395650790056736</v>
      </c>
      <c r="BX118" s="4">
        <f t="shared" si="613"/>
        <v>3.005044135520218</v>
      </c>
      <c r="BY118" s="4">
        <f t="shared" si="613"/>
        <v>7.2735750367955267</v>
      </c>
      <c r="BZ118" s="4">
        <f t="shared" si="613"/>
        <v>6.2142672863232855</v>
      </c>
      <c r="CA118" s="4">
        <f t="shared" si="613"/>
        <v>4.7118290904559093</v>
      </c>
      <c r="CB118" s="4">
        <f t="shared" si="613"/>
        <v>4.058119828909458</v>
      </c>
      <c r="CC118" s="4">
        <f t="shared" si="613"/>
        <v>5.2010276666641335</v>
      </c>
      <c r="CD118" s="4">
        <f t="shared" si="613"/>
        <v>3.4478200344574605</v>
      </c>
      <c r="CE118" s="4">
        <f t="shared" si="613"/>
        <v>3.7724897543688725</v>
      </c>
      <c r="CF118" s="4">
        <f t="shared" si="613"/>
        <v>3.4945111521826644</v>
      </c>
      <c r="CG118" s="4">
        <f t="shared" si="613"/>
        <v>3.6554448985576915</v>
      </c>
      <c r="CH118" s="108">
        <f t="shared" si="613"/>
        <v>3.9996659598385409</v>
      </c>
      <c r="CI118" s="4">
        <f t="shared" si="613"/>
        <v>2.8511697141996701</v>
      </c>
      <c r="CJ118" s="4">
        <f t="shared" si="613"/>
        <v>3.3737630509485488</v>
      </c>
      <c r="CK118" s="4">
        <f t="shared" si="613"/>
        <v>8.1660426938103416</v>
      </c>
      <c r="CL118" s="4">
        <f t="shared" si="613"/>
        <v>6.9767578823551526</v>
      </c>
      <c r="CM118" s="4">
        <f t="shared" si="613"/>
        <v>5.289970519854851</v>
      </c>
      <c r="CN118" s="4">
        <f t="shared" si="613"/>
        <v>4.5560511319166492</v>
      </c>
      <c r="CO118" s="4">
        <f t="shared" si="613"/>
        <v>5.8391937613638225</v>
      </c>
      <c r="CP118" s="4">
        <f t="shared" si="613"/>
        <v>3.8708675526853926</v>
      </c>
      <c r="CQ118" s="4">
        <f t="shared" si="613"/>
        <v>4.2353742472299336</v>
      </c>
      <c r="CR118" s="4">
        <f t="shared" si="613"/>
        <v>4.0017534239665871</v>
      </c>
      <c r="CS118" s="4">
        <f t="shared" si="613"/>
        <v>4.1860473473629352</v>
      </c>
      <c r="CT118" s="108">
        <f t="shared" si="613"/>
        <v>4.580233472572945</v>
      </c>
    </row>
    <row r="119" spans="2:98" x14ac:dyDescent="0.25">
      <c r="B119" t="s">
        <v>1</v>
      </c>
      <c r="C119" s="6">
        <f t="shared" ref="C119:AH119" si="614">IFERROR(C27/C38,"")</f>
        <v>3.407437869822485</v>
      </c>
      <c r="D119" s="6">
        <f t="shared" si="614"/>
        <v>3.6211576086956523</v>
      </c>
      <c r="E119" s="6">
        <f t="shared" si="614"/>
        <v>4.3756133333333338</v>
      </c>
      <c r="F119" s="13">
        <f t="shared" si="614"/>
        <v>7.6273274509803919</v>
      </c>
      <c r="G119" s="13">
        <f t="shared" si="614"/>
        <v>4.2316666666666665</v>
      </c>
      <c r="H119" s="13">
        <f t="shared" si="614"/>
        <v>3.5781587301587301</v>
      </c>
      <c r="I119" s="13">
        <f t="shared" si="614"/>
        <v>6.4126157407407405</v>
      </c>
      <c r="J119" s="13">
        <f t="shared" si="614"/>
        <v>3.4290967741935487</v>
      </c>
      <c r="K119" s="13">
        <f t="shared" si="614"/>
        <v>7.4977086776859503</v>
      </c>
      <c r="L119" s="13">
        <f t="shared" si="614"/>
        <v>6.3719433962264151</v>
      </c>
      <c r="M119" s="13">
        <f t="shared" si="614"/>
        <v>8.9208033333333336</v>
      </c>
      <c r="N119" s="100">
        <f t="shared" si="614"/>
        <v>9.828736842105263</v>
      </c>
      <c r="O119" s="13">
        <f t="shared" si="614"/>
        <v>1.9719178082191782</v>
      </c>
      <c r="P119" s="13">
        <f t="shared" si="614"/>
        <v>3.1697131979695432</v>
      </c>
      <c r="Q119" s="13">
        <f t="shared" si="614"/>
        <v>6.438784090909091</v>
      </c>
      <c r="R119" s="13">
        <f t="shared" si="614"/>
        <v>3.1960477876106195</v>
      </c>
      <c r="S119" s="13">
        <f t="shared" si="614"/>
        <v>5.057856127886323</v>
      </c>
      <c r="T119" s="13">
        <f t="shared" si="614"/>
        <v>4.7009134199134204</v>
      </c>
      <c r="U119" s="13">
        <f t="shared" si="614"/>
        <v>2.8617603423680458</v>
      </c>
      <c r="V119" s="13">
        <f t="shared" si="614"/>
        <v>2.0070321543408363</v>
      </c>
      <c r="W119" s="13">
        <f t="shared" si="614"/>
        <v>3.1911163636363638</v>
      </c>
      <c r="X119" s="13">
        <f t="shared" si="614"/>
        <v>1.9856641509433963</v>
      </c>
      <c r="Y119" s="13">
        <f t="shared" si="614"/>
        <v>3.7770566037735849</v>
      </c>
      <c r="Z119" s="100">
        <f t="shared" si="614"/>
        <v>9.9229032738095384</v>
      </c>
      <c r="AA119" s="4">
        <f t="shared" si="614"/>
        <v>0.48317080152671754</v>
      </c>
      <c r="AB119" s="4">
        <f t="shared" si="614"/>
        <v>1.911311986863711</v>
      </c>
      <c r="AC119" s="4">
        <f t="shared" si="614"/>
        <v>2.8903814713896456</v>
      </c>
      <c r="AD119" s="4">
        <f t="shared" si="614"/>
        <v>2.806965994962217</v>
      </c>
      <c r="AE119" s="4">
        <f t="shared" si="614"/>
        <v>1.7415595363540568</v>
      </c>
      <c r="AF119" s="4">
        <f t="shared" si="614"/>
        <v>1.6218244575936884</v>
      </c>
      <c r="AG119" s="4">
        <f t="shared" si="614"/>
        <v>1.8783826173826172</v>
      </c>
      <c r="AH119" s="4">
        <f t="shared" si="614"/>
        <v>1.5297955501852021</v>
      </c>
      <c r="AI119" s="4">
        <f t="shared" ref="AI119:BN119" si="615">IFERROR(AI27/AI38,"")</f>
        <v>1.6554573275218438</v>
      </c>
      <c r="AJ119" s="4">
        <f t="shared" si="615"/>
        <v>1.5048107107173563</v>
      </c>
      <c r="AK119" s="4">
        <f t="shared" si="615"/>
        <v>1.576149885151364</v>
      </c>
      <c r="AL119" s="108">
        <f t="shared" si="615"/>
        <v>1.7056193400030832</v>
      </c>
      <c r="AM119" s="4">
        <f t="shared" si="615"/>
        <v>1.3829112726739068</v>
      </c>
      <c r="AN119" s="4">
        <f t="shared" si="615"/>
        <v>1.8121188217964708</v>
      </c>
      <c r="AO119" s="4">
        <f t="shared" si="615"/>
        <v>3.2917625338889285</v>
      </c>
      <c r="AP119" s="4">
        <f t="shared" si="615"/>
        <v>3.1757207526005762</v>
      </c>
      <c r="AQ119" s="4">
        <f t="shared" si="615"/>
        <v>1.9129283011697982</v>
      </c>
      <c r="AR119" s="4">
        <f t="shared" si="615"/>
        <v>1.850195362103171</v>
      </c>
      <c r="AS119" s="4">
        <f t="shared" si="615"/>
        <v>2.0784240887228256</v>
      </c>
      <c r="AT119" s="4">
        <f t="shared" si="615"/>
        <v>1.7037053109878695</v>
      </c>
      <c r="AU119" s="4">
        <f t="shared" si="615"/>
        <v>1.8436525329618729</v>
      </c>
      <c r="AV119" s="4">
        <f t="shared" si="615"/>
        <v>1.707801679175911</v>
      </c>
      <c r="AW119" s="4">
        <f t="shared" si="615"/>
        <v>1.7887641291516578</v>
      </c>
      <c r="AX119" s="108">
        <f t="shared" si="615"/>
        <v>1.9356983254748299</v>
      </c>
      <c r="AY119" s="4">
        <f t="shared" si="615"/>
        <v>1.5246596781229822</v>
      </c>
      <c r="AZ119" s="4">
        <f t="shared" si="615"/>
        <v>1.9978610010306086</v>
      </c>
      <c r="BA119" s="4">
        <f t="shared" si="615"/>
        <v>3.8469182852292971</v>
      </c>
      <c r="BB119" s="4">
        <f t="shared" si="615"/>
        <v>3.7113060575266639</v>
      </c>
      <c r="BC119" s="4">
        <f t="shared" si="615"/>
        <v>2.2144536246416879</v>
      </c>
      <c r="BD119" s="4">
        <f t="shared" si="615"/>
        <v>2.1418324060546832</v>
      </c>
      <c r="BE119" s="4">
        <f t="shared" si="615"/>
        <v>2.4060356857077609</v>
      </c>
      <c r="BF119" s="4">
        <f t="shared" si="615"/>
        <v>1.972251860632332</v>
      </c>
      <c r="BG119" s="4">
        <f t="shared" si="615"/>
        <v>2.1342582634699885</v>
      </c>
      <c r="BH119" s="4">
        <f t="shared" si="615"/>
        <v>1.9769939188560139</v>
      </c>
      <c r="BI119" s="4">
        <f t="shared" si="615"/>
        <v>2.070718075009188</v>
      </c>
      <c r="BJ119" s="108">
        <f t="shared" si="615"/>
        <v>2.2408127740278001</v>
      </c>
      <c r="BK119" s="4">
        <f t="shared" si="615"/>
        <v>1.6484620439865689</v>
      </c>
      <c r="BL119" s="4">
        <f t="shared" si="615"/>
        <v>2.160087314314294</v>
      </c>
      <c r="BM119" s="4">
        <f t="shared" si="615"/>
        <v>4.1592880499899163</v>
      </c>
      <c r="BN119" s="4">
        <f t="shared" si="615"/>
        <v>4.0126641093978286</v>
      </c>
      <c r="BO119" s="4">
        <f t="shared" ref="BO119:CT119" si="616">IFERROR(BO27/BO38,"")</f>
        <v>2.3942672589625933</v>
      </c>
      <c r="BP119" s="4">
        <f t="shared" si="616"/>
        <v>2.3157491974263236</v>
      </c>
      <c r="BQ119" s="4">
        <f t="shared" si="616"/>
        <v>2.6274198412211032</v>
      </c>
      <c r="BR119" s="4">
        <f t="shared" si="616"/>
        <v>2.1537226988328348</v>
      </c>
      <c r="BS119" s="4">
        <f t="shared" si="616"/>
        <v>2.330635634808389</v>
      </c>
      <c r="BT119" s="4">
        <f t="shared" si="616"/>
        <v>2.1589010833177933</v>
      </c>
      <c r="BU119" s="4">
        <f t="shared" si="616"/>
        <v>2.2612489865269327</v>
      </c>
      <c r="BV119" s="108">
        <f t="shared" si="616"/>
        <v>2.4469944389916463</v>
      </c>
      <c r="BW119" s="4">
        <f t="shared" si="616"/>
        <v>1.8337491777306594</v>
      </c>
      <c r="BX119" s="4">
        <f t="shared" si="616"/>
        <v>2.4028811284432212</v>
      </c>
      <c r="BY119" s="4">
        <f t="shared" si="616"/>
        <v>4.6267920268087837</v>
      </c>
      <c r="BZ119" s="4">
        <f t="shared" si="616"/>
        <v>4.4636875552941451</v>
      </c>
      <c r="CA119" s="4">
        <f t="shared" si="616"/>
        <v>2.6633828988699886</v>
      </c>
      <c r="CB119" s="4">
        <f t="shared" si="616"/>
        <v>2.5760394072170429</v>
      </c>
      <c r="CC119" s="4">
        <f t="shared" si="616"/>
        <v>2.9227418313743558</v>
      </c>
      <c r="CD119" s="4">
        <f t="shared" si="616"/>
        <v>2.4437171527852786</v>
      </c>
      <c r="CE119" s="4">
        <f t="shared" si="616"/>
        <v>2.6444510617640695</v>
      </c>
      <c r="CF119" s="4">
        <f t="shared" si="616"/>
        <v>2.4495927963843682</v>
      </c>
      <c r="CG119" s="4">
        <f t="shared" si="616"/>
        <v>2.5908757737909376</v>
      </c>
      <c r="CH119" s="108">
        <f t="shared" si="616"/>
        <v>2.8036977123523372</v>
      </c>
      <c r="CI119" s="4">
        <f t="shared" si="616"/>
        <v>2.0587502018382113</v>
      </c>
      <c r="CJ119" s="4">
        <f t="shared" si="616"/>
        <v>2.6977146429032048</v>
      </c>
      <c r="CK119" s="4">
        <f t="shared" si="616"/>
        <v>5.1944994084982206</v>
      </c>
      <c r="CL119" s="4">
        <f t="shared" si="616"/>
        <v>5.011382018328737</v>
      </c>
      <c r="CM119" s="4">
        <f t="shared" si="616"/>
        <v>2.9901799805613369</v>
      </c>
      <c r="CN119" s="4">
        <f t="shared" si="616"/>
        <v>2.8921194424825742</v>
      </c>
      <c r="CO119" s="4">
        <f t="shared" si="616"/>
        <v>3.28136225408399</v>
      </c>
      <c r="CP119" s="4">
        <f t="shared" si="616"/>
        <v>2.7435612474320323</v>
      </c>
      <c r="CQ119" s="4">
        <f t="shared" si="616"/>
        <v>2.9689252070425214</v>
      </c>
      <c r="CR119" s="4">
        <f t="shared" si="616"/>
        <v>2.8051609891507447</v>
      </c>
      <c r="CS119" s="4">
        <f t="shared" si="616"/>
        <v>2.9669517558597875</v>
      </c>
      <c r="CT119" s="108">
        <f t="shared" si="616"/>
        <v>3.2106656500911281</v>
      </c>
    </row>
    <row r="120" spans="2:98" x14ac:dyDescent="0.25">
      <c r="B120" t="s">
        <v>2</v>
      </c>
      <c r="C120" s="6">
        <f t="shared" ref="C120:AH120" si="617">IFERROR(C28/C39,"")</f>
        <v>0.47460526315789475</v>
      </c>
      <c r="D120" s="6">
        <f t="shared" si="617"/>
        <v>1.4496410256410257</v>
      </c>
      <c r="E120" s="6">
        <f t="shared" si="617"/>
        <v>1.2725949367088607</v>
      </c>
      <c r="F120" s="13">
        <f t="shared" si="617"/>
        <v>0.60564102564102562</v>
      </c>
      <c r="G120" s="13">
        <f t="shared" si="617"/>
        <v>-0.34982000000000002</v>
      </c>
      <c r="H120" s="13">
        <f t="shared" si="617"/>
        <v>2.841933884297521</v>
      </c>
      <c r="I120" s="13">
        <f t="shared" si="617"/>
        <v>3.8517647058823528</v>
      </c>
      <c r="J120" s="13">
        <f t="shared" si="617"/>
        <v>3.9380909090909091</v>
      </c>
      <c r="K120" s="13">
        <f t="shared" si="617"/>
        <v>12.583060344827587</v>
      </c>
      <c r="L120" s="13">
        <f t="shared" si="617"/>
        <v>3.4396280000000004</v>
      </c>
      <c r="M120" s="13">
        <f t="shared" si="617"/>
        <v>15.87968656716418</v>
      </c>
      <c r="N120" s="100">
        <f t="shared" si="617"/>
        <v>12.91937573964497</v>
      </c>
      <c r="O120" s="13">
        <f t="shared" si="617"/>
        <v>4.197111111111111</v>
      </c>
      <c r="P120" s="13">
        <f t="shared" si="617"/>
        <v>3.8760633484162899</v>
      </c>
      <c r="Q120" s="13">
        <f t="shared" si="617"/>
        <v>7.6595152838427945</v>
      </c>
      <c r="R120" s="13">
        <f t="shared" si="617"/>
        <v>1.645592156862745</v>
      </c>
      <c r="S120" s="13">
        <f t="shared" si="617"/>
        <v>4.0088852459016397</v>
      </c>
      <c r="T120" s="13">
        <f t="shared" si="617"/>
        <v>5.3240182370820675</v>
      </c>
      <c r="U120" s="13">
        <f t="shared" si="617"/>
        <v>2.1859625668449199</v>
      </c>
      <c r="V120" s="13">
        <f t="shared" si="617"/>
        <v>5.2738941176470595</v>
      </c>
      <c r="W120" s="13">
        <f t="shared" si="617"/>
        <v>4.6879408713692952</v>
      </c>
      <c r="X120" s="13">
        <f t="shared" si="617"/>
        <v>5.5437735191637634</v>
      </c>
      <c r="Y120" s="13">
        <f t="shared" si="617"/>
        <v>3.9029850000000001</v>
      </c>
      <c r="Z120" s="100">
        <f t="shared" si="617"/>
        <v>9.1417713068182103</v>
      </c>
      <c r="AA120" s="4">
        <f t="shared" si="617"/>
        <v>1.7340543337645538</v>
      </c>
      <c r="AB120" s="4">
        <f t="shared" si="617"/>
        <v>4.0283481561822132</v>
      </c>
      <c r="AC120" s="4">
        <f t="shared" si="617"/>
        <v>4.0853563218390807</v>
      </c>
      <c r="AD120" s="4">
        <f t="shared" si="617"/>
        <v>4.3225995423340962</v>
      </c>
      <c r="AE120" s="4">
        <f t="shared" si="617"/>
        <v>3.7844880174291937</v>
      </c>
      <c r="AF120" s="4">
        <f t="shared" si="617"/>
        <v>4.3995800000000003</v>
      </c>
      <c r="AG120" s="4">
        <f t="shared" si="617"/>
        <v>2.8239766435986158</v>
      </c>
      <c r="AH120" s="4">
        <f t="shared" si="617"/>
        <v>3.2444732758638386</v>
      </c>
      <c r="AI120" s="4">
        <f t="shared" ref="AI120:BN120" si="618">IFERROR(AI28/AI39,"")</f>
        <v>3.4817253841613813</v>
      </c>
      <c r="AJ120" s="4">
        <f t="shared" si="618"/>
        <v>3.1648883742026968</v>
      </c>
      <c r="AK120" s="4">
        <f t="shared" si="618"/>
        <v>3.3427840605957897</v>
      </c>
      <c r="AL120" s="108">
        <f t="shared" si="618"/>
        <v>3.5872251450268569</v>
      </c>
      <c r="AM120" s="4">
        <f t="shared" si="618"/>
        <v>2.5940430108940351</v>
      </c>
      <c r="AN120" s="4">
        <f t="shared" si="618"/>
        <v>2.9086780093922293</v>
      </c>
      <c r="AO120" s="4">
        <f t="shared" si="618"/>
        <v>4.1277435012701629</v>
      </c>
      <c r="AP120" s="4">
        <f t="shared" si="618"/>
        <v>5.8795449396277881</v>
      </c>
      <c r="AQ120" s="4">
        <f t="shared" si="618"/>
        <v>4.9795000967703684</v>
      </c>
      <c r="AR120" s="4">
        <f t="shared" si="618"/>
        <v>4.121845130685557</v>
      </c>
      <c r="AS120" s="4">
        <f t="shared" si="618"/>
        <v>3.349429154142924</v>
      </c>
      <c r="AT120" s="4">
        <f t="shared" si="618"/>
        <v>3.5885154782950139</v>
      </c>
      <c r="AU120" s="4">
        <f t="shared" si="618"/>
        <v>3.8509256726453365</v>
      </c>
      <c r="AV120" s="4">
        <f t="shared" si="618"/>
        <v>3.5671674637952697</v>
      </c>
      <c r="AW120" s="4">
        <f t="shared" si="618"/>
        <v>3.7676749160085992</v>
      </c>
      <c r="AX120" s="108">
        <f t="shared" si="618"/>
        <v>4.0431861442417265</v>
      </c>
      <c r="AY120" s="4">
        <f t="shared" si="618"/>
        <v>2.859932419510673</v>
      </c>
      <c r="AZ120" s="4">
        <f t="shared" si="618"/>
        <v>3.2068175053549335</v>
      </c>
      <c r="BA120" s="4">
        <f t="shared" si="618"/>
        <v>4.8238874427593759</v>
      </c>
      <c r="BB120" s="4">
        <f t="shared" si="618"/>
        <v>6.8711301936960147</v>
      </c>
      <c r="BC120" s="4">
        <f t="shared" si="618"/>
        <v>5.7643937995237984</v>
      </c>
      <c r="BD120" s="4">
        <f t="shared" si="618"/>
        <v>4.7715509694098692</v>
      </c>
      <c r="BE120" s="4">
        <f t="shared" si="618"/>
        <v>3.8773829245647038</v>
      </c>
      <c r="BF120" s="4">
        <f t="shared" si="618"/>
        <v>4.1541552305612655</v>
      </c>
      <c r="BG120" s="4">
        <f t="shared" si="618"/>
        <v>4.4579278317960576</v>
      </c>
      <c r="BH120" s="4">
        <f t="shared" si="618"/>
        <v>4.1294422352759996</v>
      </c>
      <c r="BI120" s="4">
        <f t="shared" si="618"/>
        <v>4.3615546746444549</v>
      </c>
      <c r="BJ120" s="108">
        <f t="shared" si="618"/>
        <v>4.68049336022783</v>
      </c>
      <c r="BK120" s="4">
        <f t="shared" si="618"/>
        <v>3.0921589319749407</v>
      </c>
      <c r="BL120" s="4">
        <f t="shared" si="618"/>
        <v>3.4672110867897548</v>
      </c>
      <c r="BM120" s="4">
        <f t="shared" si="618"/>
        <v>5.2155871031114378</v>
      </c>
      <c r="BN120" s="4">
        <f t="shared" si="618"/>
        <v>7.4290659654241331</v>
      </c>
      <c r="BO120" s="4">
        <f t="shared" ref="BO120:CT120" si="619">IFERROR(BO28/BO39,"")</f>
        <v>6.2324625760451315</v>
      </c>
      <c r="BP120" s="4">
        <f t="shared" si="619"/>
        <v>5.1590009081259502</v>
      </c>
      <c r="BQ120" s="4">
        <f t="shared" si="619"/>
        <v>4.2341486822197503</v>
      </c>
      <c r="BR120" s="4">
        <f t="shared" si="619"/>
        <v>4.5363873616356694</v>
      </c>
      <c r="BS120" s="4">
        <f t="shared" si="619"/>
        <v>4.8681106874552755</v>
      </c>
      <c r="BT120" s="4">
        <f t="shared" si="619"/>
        <v>4.5094004742282152</v>
      </c>
      <c r="BU120" s="4">
        <f t="shared" si="619"/>
        <v>4.7628700433678404</v>
      </c>
      <c r="BV120" s="108">
        <f t="shared" si="619"/>
        <v>5.111154915289112</v>
      </c>
      <c r="BW120" s="4">
        <f t="shared" si="619"/>
        <v>3.4397175959289243</v>
      </c>
      <c r="BX120" s="4">
        <f t="shared" si="619"/>
        <v>3.8569256129449228</v>
      </c>
      <c r="BY120" s="4">
        <f t="shared" si="619"/>
        <v>5.8018190935011624</v>
      </c>
      <c r="BZ120" s="4">
        <f t="shared" si="619"/>
        <v>8.2640929799378053</v>
      </c>
      <c r="CA120" s="4">
        <f t="shared" si="619"/>
        <v>6.9329913695926049</v>
      </c>
      <c r="CB120" s="4">
        <f t="shared" si="619"/>
        <v>5.7388726101993068</v>
      </c>
      <c r="CC120" s="4">
        <f t="shared" si="619"/>
        <v>4.7100669941012514</v>
      </c>
      <c r="CD120" s="4">
        <f t="shared" si="619"/>
        <v>5.1472028471051878</v>
      </c>
      <c r="CE120" s="4">
        <f t="shared" si="619"/>
        <v>5.5235920552997548</v>
      </c>
      <c r="CF120" s="4">
        <f t="shared" si="619"/>
        <v>5.1165822292820957</v>
      </c>
      <c r="CG120" s="4">
        <f t="shared" si="619"/>
        <v>5.4571631353296572</v>
      </c>
      <c r="CH120" s="108">
        <f t="shared" si="619"/>
        <v>5.8562181896006384</v>
      </c>
      <c r="CI120" s="4">
        <f t="shared" si="619"/>
        <v>3.8617709449494013</v>
      </c>
      <c r="CJ120" s="4">
        <f t="shared" si="619"/>
        <v>4.3301703856532638</v>
      </c>
      <c r="CK120" s="4">
        <f t="shared" si="619"/>
        <v>6.5137022962737543</v>
      </c>
      <c r="CL120" s="4">
        <f t="shared" si="619"/>
        <v>9.2780971885761723</v>
      </c>
      <c r="CM120" s="4">
        <f t="shared" si="619"/>
        <v>7.7836694106416147</v>
      </c>
      <c r="CN120" s="4">
        <f t="shared" si="619"/>
        <v>6.4430322794707608</v>
      </c>
      <c r="CO120" s="4">
        <f t="shared" si="619"/>
        <v>5.287992214277474</v>
      </c>
      <c r="CP120" s="4">
        <f t="shared" si="619"/>
        <v>5.7787646364449943</v>
      </c>
      <c r="CQ120" s="4">
        <f t="shared" si="619"/>
        <v>6.2013368004850333</v>
      </c>
      <c r="CR120" s="4">
        <f t="shared" si="619"/>
        <v>5.8592746061913079</v>
      </c>
      <c r="CS120" s="4">
        <f t="shared" si="619"/>
        <v>6.2492921930752967</v>
      </c>
      <c r="CT120" s="108">
        <f t="shared" si="619"/>
        <v>6.7062716846939256</v>
      </c>
    </row>
    <row r="121" spans="2:98" s="5" customFormat="1" x14ac:dyDescent="0.25">
      <c r="B121" s="1" t="s">
        <v>3</v>
      </c>
      <c r="C121" s="7">
        <f t="shared" ref="C121:AH121" si="620">IFERROR(C29/C40,"")</f>
        <v>4.5430639229422063</v>
      </c>
      <c r="D121" s="7">
        <f t="shared" si="620"/>
        <v>3.4044713216957612</v>
      </c>
      <c r="E121" s="7">
        <f t="shared" si="620"/>
        <v>6.1126536438767847</v>
      </c>
      <c r="F121" s="14">
        <f t="shared" si="620"/>
        <v>6.5344604125083166</v>
      </c>
      <c r="G121" s="14">
        <f t="shared" si="620"/>
        <v>4.9545435229609316</v>
      </c>
      <c r="H121" s="14">
        <f t="shared" si="620"/>
        <v>5.6924855218855219</v>
      </c>
      <c r="I121" s="14">
        <f t="shared" si="620"/>
        <v>8.4965326599326598</v>
      </c>
      <c r="J121" s="14">
        <f t="shared" si="620"/>
        <v>4.2926062340966924</v>
      </c>
      <c r="K121" s="14">
        <f t="shared" si="620"/>
        <v>9.7682142032332582</v>
      </c>
      <c r="L121" s="14">
        <f t="shared" si="620"/>
        <v>6.4383401727861775</v>
      </c>
      <c r="M121" s="14">
        <f t="shared" si="620"/>
        <v>10.02268216318787</v>
      </c>
      <c r="N121" s="101">
        <f t="shared" si="620"/>
        <v>10.974869981751835</v>
      </c>
      <c r="O121" s="14">
        <f t="shared" si="620"/>
        <v>3.0535205047318605</v>
      </c>
      <c r="P121" s="14">
        <f t="shared" si="620"/>
        <v>3.2741211267605634</v>
      </c>
      <c r="Q121" s="14">
        <f t="shared" si="620"/>
        <v>7.2408866755201418</v>
      </c>
      <c r="R121" s="14">
        <f t="shared" si="620"/>
        <v>5.2643840670859587</v>
      </c>
      <c r="S121" s="14">
        <f t="shared" si="620"/>
        <v>5.2981350164654222</v>
      </c>
      <c r="T121" s="14">
        <f t="shared" si="620"/>
        <v>7.0044129325014373</v>
      </c>
      <c r="U121" s="14">
        <f t="shared" si="620"/>
        <v>4.0036643922163284</v>
      </c>
      <c r="V121" s="14">
        <f t="shared" si="620"/>
        <v>3.98289395973155</v>
      </c>
      <c r="W121" s="14">
        <f t="shared" si="620"/>
        <v>5.6735324675324819</v>
      </c>
      <c r="X121" s="14">
        <f t="shared" si="620"/>
        <v>3.8879908863473944</v>
      </c>
      <c r="Y121" s="14">
        <f t="shared" si="620"/>
        <v>3.8859240863787465</v>
      </c>
      <c r="Z121" s="101">
        <f t="shared" si="620"/>
        <v>7.6554099388151338</v>
      </c>
      <c r="AA121" s="5">
        <f t="shared" si="620"/>
        <v>1.888479588839941</v>
      </c>
      <c r="AB121" s="5">
        <f t="shared" si="620"/>
        <v>3.7009403364632276</v>
      </c>
      <c r="AC121" s="5">
        <f t="shared" si="620"/>
        <v>5.5279115010490187</v>
      </c>
      <c r="AD121" s="5">
        <f t="shared" si="620"/>
        <v>5.1930019027484189</v>
      </c>
      <c r="AE121" s="5">
        <f t="shared" si="620"/>
        <v>4.2596723300970876</v>
      </c>
      <c r="AF121" s="5">
        <f t="shared" si="620"/>
        <v>4.8345981173062995</v>
      </c>
      <c r="AG121" s="5">
        <f t="shared" si="620"/>
        <v>3.9425398863011316</v>
      </c>
      <c r="AH121" s="5">
        <f t="shared" si="620"/>
        <v>2.5995713344945441</v>
      </c>
      <c r="AI121" s="5">
        <f t="shared" ref="AI121:BN121" si="621">IFERROR(AI29/AI40,"")</f>
        <v>2.6867599132516937</v>
      </c>
      <c r="AJ121" s="5">
        <f t="shared" si="621"/>
        <v>2.5837912806485206</v>
      </c>
      <c r="AK121" s="5">
        <f t="shared" si="621"/>
        <v>2.865285046302307</v>
      </c>
      <c r="AL121" s="109">
        <f t="shared" si="621"/>
        <v>3.1989298541255753</v>
      </c>
      <c r="AM121" s="5">
        <f t="shared" si="621"/>
        <v>2.2313622384993179</v>
      </c>
      <c r="AN121" s="5">
        <f t="shared" si="621"/>
        <v>2.6714923140994475</v>
      </c>
      <c r="AO121" s="5">
        <f t="shared" si="621"/>
        <v>5.5867603784459083</v>
      </c>
      <c r="AP121" s="5">
        <f t="shared" si="621"/>
        <v>5.8571345254542235</v>
      </c>
      <c r="AQ121" s="5">
        <f t="shared" si="621"/>
        <v>5.2375431424936378</v>
      </c>
      <c r="AR121" s="5">
        <f t="shared" si="621"/>
        <v>5.3481288075526479</v>
      </c>
      <c r="AS121" s="5">
        <f t="shared" si="621"/>
        <v>4.2412091120192121</v>
      </c>
      <c r="AT121" s="5">
        <f t="shared" si="621"/>
        <v>3.7788463762603905</v>
      </c>
      <c r="AU121" s="5">
        <f t="shared" si="621"/>
        <v>4.0694091837690545</v>
      </c>
      <c r="AV121" s="5">
        <f t="shared" si="621"/>
        <v>3.6385594842862776</v>
      </c>
      <c r="AW121" s="5">
        <f t="shared" si="621"/>
        <v>3.826432988430204</v>
      </c>
      <c r="AX121" s="109">
        <f t="shared" si="621"/>
        <v>4.3442263417366132</v>
      </c>
      <c r="AY121" s="5">
        <f t="shared" si="621"/>
        <v>2.7749211883311853</v>
      </c>
      <c r="AZ121" s="5">
        <f t="shared" si="621"/>
        <v>3.1067081639827503</v>
      </c>
      <c r="BA121" s="5">
        <f t="shared" si="621"/>
        <v>8.2120907675470693</v>
      </c>
      <c r="BB121" s="5">
        <f t="shared" si="621"/>
        <v>7.141640215277075</v>
      </c>
      <c r="BC121" s="5">
        <f t="shared" si="621"/>
        <v>6.1967931529547595</v>
      </c>
      <c r="BD121" s="5">
        <f t="shared" si="621"/>
        <v>6.2559432746332115</v>
      </c>
      <c r="BE121" s="5">
        <f t="shared" si="621"/>
        <v>4.9971492637980237</v>
      </c>
      <c r="BF121" s="5">
        <f t="shared" si="621"/>
        <v>4.1965733039376483</v>
      </c>
      <c r="BG121" s="5">
        <f t="shared" si="621"/>
        <v>4.5297298556976511</v>
      </c>
      <c r="BH121" s="5">
        <f t="shared" si="621"/>
        <v>4.1365809642452582</v>
      </c>
      <c r="BI121" s="5">
        <f t="shared" si="621"/>
        <v>4.3223005455930936</v>
      </c>
      <c r="BJ121" s="109">
        <f t="shared" si="621"/>
        <v>4.6633669688243167</v>
      </c>
      <c r="BK121" s="5">
        <f t="shared" si="621"/>
        <v>2.8996250597513735</v>
      </c>
      <c r="BL121" s="5">
        <f t="shared" si="621"/>
        <v>3.2651566489553137</v>
      </c>
      <c r="BM121" s="5">
        <f t="shared" si="621"/>
        <v>8.2721717330232831</v>
      </c>
      <c r="BN121" s="5">
        <f t="shared" si="621"/>
        <v>7.4719942780840656</v>
      </c>
      <c r="BO121" s="5">
        <f t="shared" ref="BO121:CT121" si="622">IFERROR(BO29/BO40,"")</f>
        <v>6.4552467836737089</v>
      </c>
      <c r="BP121" s="5">
        <f t="shared" si="622"/>
        <v>6.4871572409608467</v>
      </c>
      <c r="BQ121" s="5">
        <f t="shared" si="622"/>
        <v>5.3142384122368584</v>
      </c>
      <c r="BR121" s="5">
        <f t="shared" si="622"/>
        <v>4.5090106711558606</v>
      </c>
      <c r="BS121" s="5">
        <f t="shared" si="622"/>
        <v>4.8841943881113972</v>
      </c>
      <c r="BT121" s="5">
        <f t="shared" si="622"/>
        <v>4.4761774100880798</v>
      </c>
      <c r="BU121" s="5">
        <f t="shared" si="622"/>
        <v>4.6879127024126923</v>
      </c>
      <c r="BV121" s="109">
        <f t="shared" si="622"/>
        <v>5.0685686751102903</v>
      </c>
      <c r="BW121" s="5">
        <f t="shared" si="622"/>
        <v>3.2233398008687408</v>
      </c>
      <c r="BX121" s="5">
        <f t="shared" si="622"/>
        <v>3.6407754176719549</v>
      </c>
      <c r="BY121" s="5">
        <f t="shared" si="622"/>
        <v>9.1182876208546233</v>
      </c>
      <c r="BZ121" s="5">
        <f t="shared" si="622"/>
        <v>8.3427868387332573</v>
      </c>
      <c r="CA121" s="5">
        <f t="shared" si="622"/>
        <v>7.2226270836353423</v>
      </c>
      <c r="CB121" s="5">
        <f t="shared" si="622"/>
        <v>7.2472470071922981</v>
      </c>
      <c r="CC121" s="5">
        <f t="shared" si="622"/>
        <v>5.9404883987541508</v>
      </c>
      <c r="CD121" s="5">
        <f t="shared" si="622"/>
        <v>5.1449015701705729</v>
      </c>
      <c r="CE121" s="5">
        <f t="shared" si="622"/>
        <v>5.5657074840198799</v>
      </c>
      <c r="CF121" s="5">
        <f t="shared" si="622"/>
        <v>5.1028272194177493</v>
      </c>
      <c r="CG121" s="5">
        <f t="shared" si="622"/>
        <v>5.3916331235724861</v>
      </c>
      <c r="CH121" s="109">
        <f t="shared" si="622"/>
        <v>5.8478388718349352</v>
      </c>
      <c r="CI121" s="5">
        <f t="shared" si="622"/>
        <v>3.6104569968664681</v>
      </c>
      <c r="CJ121" s="5">
        <f t="shared" si="622"/>
        <v>4.0714306716207931</v>
      </c>
      <c r="CK121" s="5">
        <f t="shared" si="622"/>
        <v>10.226409828544366</v>
      </c>
      <c r="CL121" s="5">
        <f t="shared" si="622"/>
        <v>9.3258194246097226</v>
      </c>
      <c r="CM121" s="5">
        <f t="shared" si="622"/>
        <v>8.0605592298084403</v>
      </c>
      <c r="CN121" s="5">
        <f t="shared" si="622"/>
        <v>8.0987156076582707</v>
      </c>
      <c r="CO121" s="5">
        <f t="shared" si="622"/>
        <v>6.6376055660415387</v>
      </c>
      <c r="CP121" s="5">
        <f t="shared" si="622"/>
        <v>5.7548890576575955</v>
      </c>
      <c r="CQ121" s="5">
        <f t="shared" si="622"/>
        <v>6.226415924459749</v>
      </c>
      <c r="CR121" s="5">
        <f t="shared" si="622"/>
        <v>5.8244864151207176</v>
      </c>
      <c r="CS121" s="5">
        <f t="shared" si="622"/>
        <v>6.1555814647665361</v>
      </c>
      <c r="CT121" s="109">
        <f t="shared" si="622"/>
        <v>6.6774861597001349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CT121"/>
  <sheetViews>
    <sheetView showGridLines="0" zoomScale="85" zoomScaleNormal="85" workbookViewId="0">
      <pane xSplit="2" ySplit="6" topLeftCell="C7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ColWidth="9.140625" defaultRowHeight="15" x14ac:dyDescent="0.25"/>
  <cols>
    <col min="1" max="1" width="51.28515625" style="4" bestFit="1" customWidth="1" collapsed="1"/>
    <col min="2" max="2" width="21" customWidth="1" collapsed="1"/>
    <col min="3" max="13" width="9.140625" hidden="1" customWidth="1" collapsed="1"/>
    <col min="14" max="14" width="9.140625" style="36" hidden="1" customWidth="1" collapsed="1"/>
    <col min="15" max="25" width="8.5703125" customWidth="1" collapsed="1"/>
    <col min="26" max="26" width="8.5703125" style="36" customWidth="1" collapsed="1"/>
    <col min="38" max="38" width="9.140625" style="36" collapsed="1"/>
    <col min="50" max="50" width="9.140625" style="36" collapsed="1"/>
    <col min="62" max="62" width="9.140625" style="36" collapsed="1"/>
    <col min="74" max="74" width="9.140625" style="36" collapsed="1"/>
    <col min="86" max="86" width="9.140625" style="36" collapsed="1"/>
    <col min="98" max="98" width="9.140625" style="36" collapsed="1"/>
  </cols>
  <sheetData>
    <row r="1" spans="1:98" s="374" customFormat="1" x14ac:dyDescent="0.25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6">
        <v>201601</v>
      </c>
      <c r="P1" s="376">
        <v>201602</v>
      </c>
      <c r="Q1" s="376">
        <v>201603</v>
      </c>
      <c r="R1" s="376">
        <v>201604</v>
      </c>
      <c r="S1" s="376">
        <v>201605</v>
      </c>
      <c r="T1" s="376">
        <v>201606</v>
      </c>
      <c r="U1" s="376">
        <v>201607</v>
      </c>
      <c r="V1" s="376">
        <v>201608</v>
      </c>
      <c r="W1" s="376">
        <v>201609</v>
      </c>
      <c r="X1" s="376">
        <v>201610</v>
      </c>
      <c r="Y1" s="376">
        <v>201611</v>
      </c>
      <c r="Z1" s="376">
        <v>201612</v>
      </c>
      <c r="AA1" s="376">
        <v>201701</v>
      </c>
      <c r="AB1" s="376">
        <v>201702</v>
      </c>
      <c r="AC1" s="376">
        <v>201703</v>
      </c>
      <c r="AD1" s="376">
        <v>201704</v>
      </c>
      <c r="AE1" s="376">
        <v>201705</v>
      </c>
      <c r="AF1" s="376">
        <v>201706</v>
      </c>
      <c r="AG1" s="376">
        <v>201707</v>
      </c>
      <c r="AH1" s="376">
        <v>201708</v>
      </c>
      <c r="AI1" s="376">
        <v>201709</v>
      </c>
      <c r="AJ1" s="376">
        <v>201710</v>
      </c>
      <c r="AK1" s="376">
        <v>201711</v>
      </c>
      <c r="AL1" s="376">
        <v>201712</v>
      </c>
      <c r="AM1" s="376">
        <v>201801</v>
      </c>
      <c r="AN1" s="376">
        <v>201802</v>
      </c>
      <c r="AO1" s="376">
        <v>201803</v>
      </c>
      <c r="AP1" s="376">
        <v>201804</v>
      </c>
      <c r="AQ1" s="376">
        <v>201805</v>
      </c>
      <c r="AR1" s="376">
        <v>201806</v>
      </c>
      <c r="AS1" s="376">
        <v>201807</v>
      </c>
      <c r="AT1" s="376">
        <v>201808</v>
      </c>
      <c r="AU1" s="376">
        <v>201809</v>
      </c>
      <c r="AV1" s="376">
        <v>201810</v>
      </c>
      <c r="AW1" s="376">
        <v>201811</v>
      </c>
      <c r="AX1" s="376">
        <v>201812</v>
      </c>
      <c r="AY1" s="376">
        <v>201901</v>
      </c>
      <c r="AZ1" s="376">
        <v>201902</v>
      </c>
      <c r="BA1" s="376">
        <v>201903</v>
      </c>
      <c r="BB1" s="376">
        <v>201904</v>
      </c>
      <c r="BC1" s="376">
        <v>201905</v>
      </c>
      <c r="BD1" s="376">
        <v>201906</v>
      </c>
      <c r="BE1" s="376">
        <v>201907</v>
      </c>
      <c r="BF1" s="376">
        <v>201908</v>
      </c>
      <c r="BG1" s="376">
        <v>201909</v>
      </c>
      <c r="BH1" s="376">
        <v>201910</v>
      </c>
      <c r="BI1" s="376">
        <v>201911</v>
      </c>
      <c r="BJ1" s="376">
        <v>201912</v>
      </c>
      <c r="BK1" s="376">
        <v>202001</v>
      </c>
      <c r="BL1" s="376">
        <v>202002</v>
      </c>
      <c r="BM1" s="376">
        <v>202003</v>
      </c>
      <c r="BN1" s="376">
        <v>202004</v>
      </c>
      <c r="BO1" s="376">
        <v>202005</v>
      </c>
      <c r="BP1" s="376">
        <v>202006</v>
      </c>
      <c r="BQ1" s="376">
        <v>202007</v>
      </c>
      <c r="BR1" s="376">
        <v>202008</v>
      </c>
      <c r="BS1" s="376">
        <v>202009</v>
      </c>
      <c r="BT1" s="376">
        <v>202010</v>
      </c>
      <c r="BU1" s="376">
        <v>202011</v>
      </c>
      <c r="BV1" s="376">
        <v>202012</v>
      </c>
      <c r="BW1" s="376">
        <v>202101</v>
      </c>
      <c r="BX1" s="376">
        <v>202102</v>
      </c>
      <c r="BY1" s="376">
        <v>202103</v>
      </c>
      <c r="BZ1" s="376">
        <v>202104</v>
      </c>
      <c r="CA1" s="376">
        <v>202105</v>
      </c>
      <c r="CB1" s="376">
        <v>202106</v>
      </c>
      <c r="CC1" s="376">
        <v>202107</v>
      </c>
      <c r="CD1" s="376">
        <v>202108</v>
      </c>
      <c r="CE1" s="376">
        <v>202109</v>
      </c>
      <c r="CF1" s="376">
        <v>202110</v>
      </c>
      <c r="CG1" s="376">
        <v>202111</v>
      </c>
      <c r="CH1" s="376">
        <v>202112</v>
      </c>
      <c r="CI1" s="376">
        <v>202201</v>
      </c>
      <c r="CJ1" s="376">
        <v>202202</v>
      </c>
      <c r="CK1" s="376">
        <v>202203</v>
      </c>
      <c r="CL1" s="376">
        <v>202204</v>
      </c>
      <c r="CM1" s="376">
        <v>202205</v>
      </c>
      <c r="CN1" s="376">
        <v>202206</v>
      </c>
      <c r="CO1" s="376">
        <v>202207</v>
      </c>
      <c r="CP1" s="376">
        <v>202208</v>
      </c>
      <c r="CQ1" s="376">
        <v>202209</v>
      </c>
      <c r="CR1" s="376">
        <v>202210</v>
      </c>
      <c r="CS1" s="376">
        <v>202211</v>
      </c>
      <c r="CT1" s="376">
        <v>202212</v>
      </c>
    </row>
    <row r="3" spans="1:98" s="250" customFormat="1" ht="15.75" x14ac:dyDescent="0.25">
      <c r="B3" s="250" t="s">
        <v>114</v>
      </c>
      <c r="N3" s="251"/>
      <c r="U3" s="250">
        <v>1</v>
      </c>
      <c r="V3" s="250">
        <v>2</v>
      </c>
      <c r="W3" s="250">
        <v>0</v>
      </c>
      <c r="X3" s="250">
        <v>1</v>
      </c>
      <c r="Y3" s="250">
        <v>1</v>
      </c>
      <c r="Z3" s="251">
        <v>1</v>
      </c>
      <c r="AA3" s="250">
        <v>0</v>
      </c>
      <c r="AB3" s="250">
        <v>0</v>
      </c>
      <c r="AC3" s="250">
        <v>1</v>
      </c>
      <c r="AD3" s="250">
        <v>2</v>
      </c>
      <c r="AE3" s="250">
        <v>1</v>
      </c>
      <c r="AF3" s="250">
        <v>2</v>
      </c>
      <c r="AG3" s="250">
        <v>1</v>
      </c>
      <c r="AH3" s="250">
        <v>1</v>
      </c>
      <c r="AI3" s="250">
        <v>1</v>
      </c>
      <c r="AJ3" s="250">
        <v>1</v>
      </c>
      <c r="AK3" s="250">
        <v>1</v>
      </c>
      <c r="AL3" s="251">
        <v>1</v>
      </c>
      <c r="AM3" s="250">
        <v>0</v>
      </c>
      <c r="AN3" s="250">
        <v>0</v>
      </c>
      <c r="AO3" s="250">
        <v>2</v>
      </c>
      <c r="AP3" s="250">
        <v>1</v>
      </c>
      <c r="AQ3" s="250">
        <v>2</v>
      </c>
      <c r="AR3" s="250">
        <v>2</v>
      </c>
      <c r="AS3" s="250">
        <v>1</v>
      </c>
      <c r="AT3" s="250">
        <v>1</v>
      </c>
      <c r="AU3" s="250">
        <v>2</v>
      </c>
      <c r="AV3" s="250">
        <v>1</v>
      </c>
      <c r="AW3" s="250">
        <v>1</v>
      </c>
      <c r="AX3" s="251">
        <v>1</v>
      </c>
      <c r="AY3" s="250">
        <v>0</v>
      </c>
      <c r="AZ3" s="250">
        <v>0</v>
      </c>
      <c r="BA3" s="250">
        <v>1</v>
      </c>
      <c r="BC3" s="250">
        <v>1</v>
      </c>
      <c r="BE3" s="250">
        <v>1</v>
      </c>
      <c r="BG3" s="250">
        <v>1</v>
      </c>
      <c r="BJ3" s="251"/>
      <c r="BM3" s="250">
        <v>2</v>
      </c>
      <c r="BP3" s="250">
        <v>2</v>
      </c>
      <c r="BS3" s="250">
        <v>1</v>
      </c>
      <c r="BV3" s="251"/>
      <c r="BY3" s="250">
        <v>1</v>
      </c>
      <c r="CB3" s="250">
        <v>1</v>
      </c>
      <c r="CE3" s="250">
        <v>1</v>
      </c>
      <c r="CH3" s="251"/>
      <c r="CK3" s="250">
        <v>1</v>
      </c>
      <c r="CN3" s="250">
        <v>1</v>
      </c>
      <c r="CQ3" s="250">
        <v>1</v>
      </c>
      <c r="CT3" s="251"/>
    </row>
    <row r="4" spans="1:98" s="250" customFormat="1" ht="15.75" x14ac:dyDescent="0.25">
      <c r="B4" s="250" t="s">
        <v>115</v>
      </c>
      <c r="N4" s="251"/>
      <c r="U4" s="250">
        <f>U3</f>
        <v>1</v>
      </c>
      <c r="V4" s="250">
        <f>U4+V3</f>
        <v>3</v>
      </c>
      <c r="W4" s="250">
        <f t="shared" ref="W4:CH4" si="0">V4+W3</f>
        <v>3</v>
      </c>
      <c r="X4" s="250">
        <f t="shared" si="0"/>
        <v>4</v>
      </c>
      <c r="Y4" s="250">
        <f t="shared" si="0"/>
        <v>5</v>
      </c>
      <c r="Z4" s="251">
        <f t="shared" si="0"/>
        <v>6</v>
      </c>
      <c r="AA4" s="250">
        <f t="shared" si="0"/>
        <v>6</v>
      </c>
      <c r="AB4" s="250">
        <f t="shared" si="0"/>
        <v>6</v>
      </c>
      <c r="AC4" s="250">
        <f t="shared" si="0"/>
        <v>7</v>
      </c>
      <c r="AD4" s="250">
        <f t="shared" si="0"/>
        <v>9</v>
      </c>
      <c r="AE4" s="250">
        <f t="shared" si="0"/>
        <v>10</v>
      </c>
      <c r="AF4" s="250">
        <f t="shared" si="0"/>
        <v>12</v>
      </c>
      <c r="AG4" s="250">
        <f t="shared" si="0"/>
        <v>13</v>
      </c>
      <c r="AH4" s="250">
        <f t="shared" si="0"/>
        <v>14</v>
      </c>
      <c r="AI4" s="250">
        <f t="shared" si="0"/>
        <v>15</v>
      </c>
      <c r="AJ4" s="250">
        <f t="shared" si="0"/>
        <v>16</v>
      </c>
      <c r="AK4" s="250">
        <f t="shared" si="0"/>
        <v>17</v>
      </c>
      <c r="AL4" s="251">
        <f t="shared" si="0"/>
        <v>18</v>
      </c>
      <c r="AM4" s="250">
        <f t="shared" si="0"/>
        <v>18</v>
      </c>
      <c r="AN4" s="250">
        <f t="shared" si="0"/>
        <v>18</v>
      </c>
      <c r="AO4" s="250">
        <f t="shared" si="0"/>
        <v>20</v>
      </c>
      <c r="AP4" s="250">
        <f t="shared" si="0"/>
        <v>21</v>
      </c>
      <c r="AQ4" s="250">
        <f t="shared" si="0"/>
        <v>23</v>
      </c>
      <c r="AR4" s="250">
        <f t="shared" si="0"/>
        <v>25</v>
      </c>
      <c r="AS4" s="250">
        <f t="shared" si="0"/>
        <v>26</v>
      </c>
      <c r="AT4" s="250">
        <f t="shared" si="0"/>
        <v>27</v>
      </c>
      <c r="AU4" s="250">
        <f t="shared" si="0"/>
        <v>29</v>
      </c>
      <c r="AV4" s="250">
        <f t="shared" si="0"/>
        <v>30</v>
      </c>
      <c r="AW4" s="250">
        <f t="shared" si="0"/>
        <v>31</v>
      </c>
      <c r="AX4" s="251">
        <f t="shared" si="0"/>
        <v>32</v>
      </c>
      <c r="AY4" s="250">
        <f t="shared" si="0"/>
        <v>32</v>
      </c>
      <c r="AZ4" s="250">
        <f t="shared" si="0"/>
        <v>32</v>
      </c>
      <c r="BA4" s="250">
        <f t="shared" si="0"/>
        <v>33</v>
      </c>
      <c r="BB4" s="250">
        <f t="shared" si="0"/>
        <v>33</v>
      </c>
      <c r="BC4" s="250">
        <f t="shared" si="0"/>
        <v>34</v>
      </c>
      <c r="BD4" s="250">
        <f t="shared" si="0"/>
        <v>34</v>
      </c>
      <c r="BE4" s="250">
        <f t="shared" si="0"/>
        <v>35</v>
      </c>
      <c r="BF4" s="250">
        <f t="shared" si="0"/>
        <v>35</v>
      </c>
      <c r="BG4" s="250">
        <f t="shared" si="0"/>
        <v>36</v>
      </c>
      <c r="BH4" s="250">
        <f t="shared" si="0"/>
        <v>36</v>
      </c>
      <c r="BI4" s="250">
        <f t="shared" si="0"/>
        <v>36</v>
      </c>
      <c r="BJ4" s="251">
        <f t="shared" si="0"/>
        <v>36</v>
      </c>
      <c r="BK4" s="250">
        <f t="shared" si="0"/>
        <v>36</v>
      </c>
      <c r="BL4" s="250">
        <f t="shared" si="0"/>
        <v>36</v>
      </c>
      <c r="BM4" s="250">
        <f t="shared" si="0"/>
        <v>38</v>
      </c>
      <c r="BN4" s="250">
        <f t="shared" si="0"/>
        <v>38</v>
      </c>
      <c r="BO4" s="250">
        <f t="shared" si="0"/>
        <v>38</v>
      </c>
      <c r="BP4" s="250">
        <f t="shared" si="0"/>
        <v>40</v>
      </c>
      <c r="BQ4" s="250">
        <f t="shared" si="0"/>
        <v>40</v>
      </c>
      <c r="BR4" s="250">
        <f t="shared" si="0"/>
        <v>40</v>
      </c>
      <c r="BS4" s="250">
        <f t="shared" si="0"/>
        <v>41</v>
      </c>
      <c r="BT4" s="250">
        <f t="shared" si="0"/>
        <v>41</v>
      </c>
      <c r="BU4" s="250">
        <f t="shared" si="0"/>
        <v>41</v>
      </c>
      <c r="BV4" s="251">
        <f t="shared" si="0"/>
        <v>41</v>
      </c>
      <c r="BW4" s="250">
        <f t="shared" si="0"/>
        <v>41</v>
      </c>
      <c r="BX4" s="250">
        <f t="shared" si="0"/>
        <v>41</v>
      </c>
      <c r="BY4" s="250">
        <f t="shared" si="0"/>
        <v>42</v>
      </c>
      <c r="BZ4" s="250">
        <f t="shared" si="0"/>
        <v>42</v>
      </c>
      <c r="CA4" s="250">
        <f t="shared" si="0"/>
        <v>42</v>
      </c>
      <c r="CB4" s="250">
        <f t="shared" si="0"/>
        <v>43</v>
      </c>
      <c r="CC4" s="250">
        <f t="shared" si="0"/>
        <v>43</v>
      </c>
      <c r="CD4" s="250">
        <f t="shared" si="0"/>
        <v>43</v>
      </c>
      <c r="CE4" s="250">
        <f t="shared" si="0"/>
        <v>44</v>
      </c>
      <c r="CF4" s="250">
        <f t="shared" si="0"/>
        <v>44</v>
      </c>
      <c r="CG4" s="250">
        <f t="shared" si="0"/>
        <v>44</v>
      </c>
      <c r="CH4" s="251">
        <f t="shared" si="0"/>
        <v>44</v>
      </c>
      <c r="CI4" s="250">
        <f t="shared" ref="CI4:CT4" si="1">CH4+CI3</f>
        <v>44</v>
      </c>
      <c r="CJ4" s="250">
        <f t="shared" si="1"/>
        <v>44</v>
      </c>
      <c r="CK4" s="250">
        <f t="shared" si="1"/>
        <v>45</v>
      </c>
      <c r="CL4" s="250">
        <f t="shared" si="1"/>
        <v>45</v>
      </c>
      <c r="CM4" s="250">
        <f t="shared" si="1"/>
        <v>45</v>
      </c>
      <c r="CN4" s="250">
        <f t="shared" si="1"/>
        <v>46</v>
      </c>
      <c r="CO4" s="250">
        <f t="shared" si="1"/>
        <v>46</v>
      </c>
      <c r="CP4" s="250">
        <f t="shared" si="1"/>
        <v>46</v>
      </c>
      <c r="CQ4" s="250">
        <f t="shared" si="1"/>
        <v>47</v>
      </c>
      <c r="CR4" s="250">
        <f t="shared" si="1"/>
        <v>47</v>
      </c>
      <c r="CS4" s="250">
        <f t="shared" si="1"/>
        <v>47</v>
      </c>
      <c r="CT4" s="251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04">
        <v>42370</v>
      </c>
      <c r="P6" s="104">
        <v>42401</v>
      </c>
      <c r="Q6" s="104">
        <v>42430</v>
      </c>
      <c r="R6" s="104">
        <v>42461</v>
      </c>
      <c r="S6" s="104">
        <v>42491</v>
      </c>
      <c r="T6" s="104">
        <v>42522</v>
      </c>
      <c r="U6" s="104">
        <v>42552</v>
      </c>
      <c r="V6" s="104">
        <v>42583</v>
      </c>
      <c r="W6" s="10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U7" s="15">
        <f>T11</f>
        <v>554</v>
      </c>
      <c r="V7" s="15">
        <f>U11</f>
        <v>533.56000000000006</v>
      </c>
      <c r="W7" s="15">
        <f t="shared" ref="W7:CH7" si="2">V11</f>
        <v>588.40440000000001</v>
      </c>
      <c r="X7" s="15">
        <f t="shared" si="2"/>
        <v>646.22385599999996</v>
      </c>
      <c r="Y7" s="15">
        <f t="shared" si="2"/>
        <v>676.45446679999998</v>
      </c>
      <c r="Z7" s="96">
        <f t="shared" si="2"/>
        <v>740.15932213199994</v>
      </c>
      <c r="AA7" s="15">
        <f t="shared" si="2"/>
        <v>803.18141596859994</v>
      </c>
      <c r="AB7" s="15">
        <f t="shared" si="2"/>
        <v>753.68163325774992</v>
      </c>
      <c r="AC7" s="15">
        <f t="shared" si="2"/>
        <v>788.93471395919232</v>
      </c>
      <c r="AD7" s="15">
        <f t="shared" si="2"/>
        <v>837.17013653191304</v>
      </c>
      <c r="AE7" s="15">
        <f t="shared" si="2"/>
        <v>788.45631933040318</v>
      </c>
      <c r="AF7" s="15">
        <f t="shared" si="2"/>
        <v>843.51754448443171</v>
      </c>
      <c r="AG7" s="15">
        <f t="shared" si="2"/>
        <v>921.0456394457658</v>
      </c>
      <c r="AH7" s="15">
        <f t="shared" si="2"/>
        <v>864.4026709044208</v>
      </c>
      <c r="AI7" s="15">
        <f t="shared" si="2"/>
        <v>921.31544719808267</v>
      </c>
      <c r="AJ7" s="15">
        <f t="shared" si="2"/>
        <v>1004.3817716367737</v>
      </c>
      <c r="AK7" s="15">
        <f t="shared" si="2"/>
        <v>942.28944845880187</v>
      </c>
      <c r="AL7" s="96">
        <f t="shared" si="2"/>
        <v>1001.0464483113145</v>
      </c>
      <c r="AM7" s="15">
        <f t="shared" si="2"/>
        <v>1065.788909705157</v>
      </c>
      <c r="AN7" s="15">
        <f t="shared" si="2"/>
        <v>968.82718957212069</v>
      </c>
      <c r="AO7" s="15">
        <f t="shared" si="2"/>
        <v>1007.6914259166579</v>
      </c>
      <c r="AP7" s="15">
        <f t="shared" si="2"/>
        <v>1059.2069862266978</v>
      </c>
      <c r="AQ7" s="15">
        <f t="shared" si="2"/>
        <v>1004.0896618694958</v>
      </c>
      <c r="AR7" s="15">
        <f t="shared" si="2"/>
        <v>1045.104373751331</v>
      </c>
      <c r="AS7" s="15">
        <f t="shared" si="2"/>
        <v>1084.7058480879712</v>
      </c>
      <c r="AT7" s="15">
        <f t="shared" si="2"/>
        <v>1022.0283814508512</v>
      </c>
      <c r="AU7" s="15">
        <f t="shared" si="2"/>
        <v>1069.2708332639293</v>
      </c>
      <c r="AV7" s="15">
        <f t="shared" si="2"/>
        <v>1119.3447916769612</v>
      </c>
      <c r="AW7" s="15">
        <f t="shared" si="2"/>
        <v>1063.1688273674581</v>
      </c>
      <c r="AX7" s="96">
        <f t="shared" si="2"/>
        <v>1116.158296648545</v>
      </c>
      <c r="AY7" s="15">
        <f t="shared" si="2"/>
        <v>1169.8454429090266</v>
      </c>
      <c r="AZ7" s="15">
        <f t="shared" si="2"/>
        <v>1104.982584608895</v>
      </c>
      <c r="BA7" s="15">
        <f t="shared" si="2"/>
        <v>1144.9155663399904</v>
      </c>
      <c r="BB7" s="15">
        <f t="shared" si="2"/>
        <v>1205.5777403903494</v>
      </c>
      <c r="BC7" s="15">
        <f t="shared" si="2"/>
        <v>1144.1531410053508</v>
      </c>
      <c r="BD7" s="15">
        <f t="shared" si="2"/>
        <v>1188.5105300404696</v>
      </c>
      <c r="BE7" s="15">
        <f t="shared" si="2"/>
        <v>1234.275348235399</v>
      </c>
      <c r="BF7" s="15">
        <f t="shared" si="2"/>
        <v>1170.9087011407703</v>
      </c>
      <c r="BG7" s="15">
        <f t="shared" si="2"/>
        <v>1221.4244241753174</v>
      </c>
      <c r="BH7" s="15">
        <f t="shared" si="2"/>
        <v>1274.8094242563843</v>
      </c>
      <c r="BI7" s="15">
        <f t="shared" si="2"/>
        <v>1218.0754459549044</v>
      </c>
      <c r="BJ7" s="96">
        <f t="shared" si="2"/>
        <v>1273.643887891556</v>
      </c>
      <c r="BK7" s="15">
        <f t="shared" si="2"/>
        <v>1329.6145549863497</v>
      </c>
      <c r="BL7" s="15">
        <f t="shared" si="2"/>
        <v>1242.0657131615171</v>
      </c>
      <c r="BM7" s="15">
        <f t="shared" si="2"/>
        <v>1288.6549864876101</v>
      </c>
      <c r="BN7" s="15">
        <f t="shared" si="2"/>
        <v>1335.5270468318001</v>
      </c>
      <c r="BO7" s="15">
        <f t="shared" si="2"/>
        <v>1244.2715841814806</v>
      </c>
      <c r="BP7" s="15">
        <f t="shared" si="2"/>
        <v>1284.4043432647329</v>
      </c>
      <c r="BQ7" s="15">
        <f t="shared" si="2"/>
        <v>1325.3435061645018</v>
      </c>
      <c r="BR7" s="15">
        <f t="shared" si="2"/>
        <v>1233.8076130351476</v>
      </c>
      <c r="BS7" s="15">
        <f t="shared" si="2"/>
        <v>1278.2271521417385</v>
      </c>
      <c r="BT7" s="15">
        <f t="shared" si="2"/>
        <v>1324.9551448672426</v>
      </c>
      <c r="BU7" s="15">
        <f t="shared" si="2"/>
        <v>1239.2798982244481</v>
      </c>
      <c r="BV7" s="96">
        <f t="shared" si="2"/>
        <v>1288.0304445974093</v>
      </c>
      <c r="BW7" s="15">
        <f t="shared" si="2"/>
        <v>1337.4845309630459</v>
      </c>
      <c r="BX7" s="15">
        <f t="shared" si="2"/>
        <v>1272.5432917623523</v>
      </c>
      <c r="BY7" s="15">
        <f t="shared" si="2"/>
        <v>1322.5778005227025</v>
      </c>
      <c r="BZ7" s="15">
        <f t="shared" si="2"/>
        <v>1372.6693122747372</v>
      </c>
      <c r="CA7" s="15">
        <f t="shared" si="2"/>
        <v>1298.8111480343573</v>
      </c>
      <c r="CB7" s="15">
        <f t="shared" si="2"/>
        <v>1342.005364527583</v>
      </c>
      <c r="CC7" s="15">
        <f t="shared" si="2"/>
        <v>1386.3641317870618</v>
      </c>
      <c r="CD7" s="15">
        <f t="shared" si="2"/>
        <v>1308.776043788255</v>
      </c>
      <c r="CE7" s="15">
        <f t="shared" si="2"/>
        <v>1355.7181547025402</v>
      </c>
      <c r="CF7" s="15">
        <f t="shared" si="2"/>
        <v>1405.1839004994497</v>
      </c>
      <c r="CG7" s="15">
        <f t="shared" si="2"/>
        <v>1334.2073399417759</v>
      </c>
      <c r="CH7" s="96">
        <f t="shared" si="2"/>
        <v>1385.7361032187018</v>
      </c>
      <c r="CI7" s="15">
        <f t="shared" ref="CI7:CT7" si="3">CH11</f>
        <v>1438.3290897062554</v>
      </c>
      <c r="CJ7" s="15">
        <f t="shared" si="3"/>
        <v>1368.7653152417292</v>
      </c>
      <c r="CK7" s="15">
        <f t="shared" si="3"/>
        <v>1422.6513537491969</v>
      </c>
      <c r="CL7" s="15">
        <f t="shared" si="3"/>
        <v>1476.7577355652534</v>
      </c>
      <c r="CM7" s="15">
        <f t="shared" si="3"/>
        <v>1398.451811715727</v>
      </c>
      <c r="CN7" s="15">
        <f t="shared" si="3"/>
        <v>1445.631453463752</v>
      </c>
      <c r="CO7" s="15">
        <f t="shared" si="3"/>
        <v>1494.3010781066973</v>
      </c>
      <c r="CP7" s="15">
        <f t="shared" si="3"/>
        <v>1412.2445208423865</v>
      </c>
      <c r="CQ7" s="15">
        <f t="shared" si="3"/>
        <v>1463.2500622568637</v>
      </c>
      <c r="CR7" s="15">
        <f t="shared" si="3"/>
        <v>1517.1139983120208</v>
      </c>
      <c r="CS7" s="15">
        <f t="shared" si="3"/>
        <v>1441.8604086494165</v>
      </c>
      <c r="CT7" s="96">
        <f t="shared" si="3"/>
        <v>1498.2848871167664</v>
      </c>
    </row>
    <row r="8" spans="1:98" s="221" customFormat="1" x14ac:dyDescent="0.25">
      <c r="A8" s="221" t="s">
        <v>137</v>
      </c>
      <c r="B8" s="221" t="s">
        <v>42</v>
      </c>
      <c r="F8" s="221">
        <v>48</v>
      </c>
      <c r="G8" s="221">
        <v>33</v>
      </c>
      <c r="H8" s="221">
        <v>40</v>
      </c>
      <c r="I8" s="221">
        <v>36</v>
      </c>
      <c r="J8" s="221">
        <v>39</v>
      </c>
      <c r="K8" s="221">
        <v>67</v>
      </c>
      <c r="L8" s="221">
        <v>33</v>
      </c>
      <c r="M8" s="221">
        <v>49</v>
      </c>
      <c r="N8" s="222">
        <v>32</v>
      </c>
      <c r="O8" s="221">
        <v>6</v>
      </c>
      <c r="P8" s="221">
        <v>2</v>
      </c>
      <c r="Q8" s="221">
        <v>34</v>
      </c>
      <c r="R8" s="221">
        <v>17</v>
      </c>
      <c r="S8" s="221">
        <v>40</v>
      </c>
      <c r="T8" s="221">
        <v>44</v>
      </c>
      <c r="U8" s="300">
        <v>22</v>
      </c>
      <c r="V8" s="300">
        <v>45</v>
      </c>
      <c r="W8" s="300">
        <v>45</v>
      </c>
      <c r="X8" s="300">
        <v>50</v>
      </c>
      <c r="Y8" s="300">
        <v>50</v>
      </c>
      <c r="Z8" s="301">
        <v>45</v>
      </c>
      <c r="AA8" s="300">
        <v>10</v>
      </c>
      <c r="AB8" s="300">
        <v>10</v>
      </c>
      <c r="AC8" s="302">
        <v>20</v>
      </c>
      <c r="AD8" s="302">
        <v>20</v>
      </c>
      <c r="AE8" s="302">
        <v>25</v>
      </c>
      <c r="AF8" s="302">
        <v>25</v>
      </c>
      <c r="AG8" s="302">
        <v>25</v>
      </c>
      <c r="AH8" s="302">
        <v>25</v>
      </c>
      <c r="AI8" s="302">
        <v>25</v>
      </c>
      <c r="AJ8" s="302">
        <v>25</v>
      </c>
      <c r="AK8" s="302">
        <v>25</v>
      </c>
      <c r="AL8" s="301">
        <v>25</v>
      </c>
      <c r="AM8" s="300">
        <v>10</v>
      </c>
      <c r="AN8" s="300">
        <v>10</v>
      </c>
      <c r="AO8" s="300">
        <v>25</v>
      </c>
      <c r="AP8" s="300">
        <v>25</v>
      </c>
      <c r="AQ8" s="300">
        <v>25</v>
      </c>
      <c r="AR8" s="300">
        <v>25</v>
      </c>
      <c r="AS8" s="300">
        <v>25</v>
      </c>
      <c r="AT8" s="300">
        <v>25</v>
      </c>
      <c r="AU8" s="300">
        <v>25</v>
      </c>
      <c r="AV8" s="300">
        <v>25</v>
      </c>
      <c r="AW8" s="300">
        <v>25</v>
      </c>
      <c r="AX8" s="301">
        <v>25</v>
      </c>
      <c r="AY8" s="300">
        <v>10</v>
      </c>
      <c r="AZ8" s="300">
        <v>10</v>
      </c>
      <c r="BA8" s="300">
        <v>30</v>
      </c>
      <c r="BB8" s="300">
        <v>20</v>
      </c>
      <c r="BC8" s="300">
        <v>20</v>
      </c>
      <c r="BD8" s="300">
        <v>20</v>
      </c>
      <c r="BE8" s="300">
        <v>20</v>
      </c>
      <c r="BF8" s="300">
        <v>20</v>
      </c>
      <c r="BG8" s="300">
        <v>20</v>
      </c>
      <c r="BH8" s="300">
        <v>20</v>
      </c>
      <c r="BI8" s="300">
        <v>20</v>
      </c>
      <c r="BJ8" s="301">
        <v>20</v>
      </c>
      <c r="BK8" s="300">
        <v>10</v>
      </c>
      <c r="BL8" s="300">
        <v>10</v>
      </c>
      <c r="BM8" s="300">
        <v>10</v>
      </c>
      <c r="BN8" s="300">
        <v>10</v>
      </c>
      <c r="BO8" s="300">
        <v>10</v>
      </c>
      <c r="BP8" s="300">
        <v>10</v>
      </c>
      <c r="BQ8" s="300">
        <v>10</v>
      </c>
      <c r="BR8" s="300">
        <v>10</v>
      </c>
      <c r="BS8" s="300">
        <v>10</v>
      </c>
      <c r="BT8" s="300">
        <v>10</v>
      </c>
      <c r="BU8" s="300">
        <v>10</v>
      </c>
      <c r="BV8" s="301">
        <v>10</v>
      </c>
      <c r="BW8" s="300">
        <v>10</v>
      </c>
      <c r="BX8" s="300">
        <v>10</v>
      </c>
      <c r="BY8" s="300">
        <v>10</v>
      </c>
      <c r="BZ8" s="300">
        <v>10</v>
      </c>
      <c r="CA8" s="300">
        <v>10</v>
      </c>
      <c r="CB8" s="300">
        <v>10</v>
      </c>
      <c r="CC8" s="300">
        <v>10</v>
      </c>
      <c r="CD8" s="300">
        <v>10</v>
      </c>
      <c r="CE8" s="300">
        <v>10</v>
      </c>
      <c r="CF8" s="300">
        <v>10</v>
      </c>
      <c r="CG8" s="300">
        <v>10</v>
      </c>
      <c r="CH8" s="301">
        <v>10</v>
      </c>
      <c r="CI8" s="300">
        <v>10</v>
      </c>
      <c r="CJ8" s="302">
        <v>10</v>
      </c>
      <c r="CK8" s="302">
        <v>10</v>
      </c>
      <c r="CL8" s="302">
        <v>10</v>
      </c>
      <c r="CM8" s="302">
        <v>10</v>
      </c>
      <c r="CN8" s="302">
        <v>10</v>
      </c>
      <c r="CO8" s="302">
        <v>10</v>
      </c>
      <c r="CP8" s="302">
        <v>10</v>
      </c>
      <c r="CQ8" s="302">
        <v>10</v>
      </c>
      <c r="CR8" s="302">
        <v>10</v>
      </c>
      <c r="CS8" s="302">
        <v>10</v>
      </c>
      <c r="CT8" s="301">
        <v>10</v>
      </c>
    </row>
    <row r="9" spans="1:98" s="15" customFormat="1" x14ac:dyDescent="0.25">
      <c r="B9" s="15" t="s">
        <v>63</v>
      </c>
      <c r="N9" s="96"/>
      <c r="U9" s="15">
        <f>(SUM(U33,U37:U39)-U7)*U17</f>
        <v>12.959999999999999</v>
      </c>
      <c r="V9" s="15">
        <f t="shared" ref="V9:CG9" si="4">(SUM(V33,V37:V39)-V7)*V17</f>
        <v>9.8444000000000003</v>
      </c>
      <c r="W9" s="15">
        <f t="shared" si="4"/>
        <v>12.819456000000001</v>
      </c>
      <c r="X9" s="15">
        <f t="shared" si="4"/>
        <v>19.004042159999997</v>
      </c>
      <c r="Y9" s="15">
        <f t="shared" si="4"/>
        <v>13.704855332000003</v>
      </c>
      <c r="Z9" s="96">
        <f t="shared" si="4"/>
        <v>18.022093836600003</v>
      </c>
      <c r="AA9" s="15">
        <f t="shared" si="4"/>
        <v>20.81835888601</v>
      </c>
      <c r="AB9" s="15">
        <f t="shared" si="4"/>
        <v>25.253080701442343</v>
      </c>
      <c r="AC9" s="15">
        <f t="shared" si="4"/>
        <v>28.235422572720715</v>
      </c>
      <c r="AD9" s="15">
        <f t="shared" si="4"/>
        <v>31.746599182319784</v>
      </c>
      <c r="AE9" s="15">
        <f t="shared" si="4"/>
        <v>30.061225154028516</v>
      </c>
      <c r="AF9" s="15">
        <f t="shared" si="4"/>
        <v>52.528094961334055</v>
      </c>
      <c r="AG9" s="15">
        <f t="shared" si="4"/>
        <v>28.882508192146958</v>
      </c>
      <c r="AH9" s="15">
        <f t="shared" si="4"/>
        <v>31.912776293661846</v>
      </c>
      <c r="AI9" s="15">
        <f t="shared" si="4"/>
        <v>58.066324438691048</v>
      </c>
      <c r="AJ9" s="15">
        <f t="shared" si="4"/>
        <v>33.433489418440942</v>
      </c>
      <c r="AK9" s="15">
        <f t="shared" si="4"/>
        <v>33.756999852512614</v>
      </c>
      <c r="AL9" s="96">
        <f t="shared" si="4"/>
        <v>39.74246139384239</v>
      </c>
      <c r="AM9" s="15">
        <f t="shared" si="4"/>
        <v>31.590838128633955</v>
      </c>
      <c r="AN9" s="15">
        <f t="shared" si="4"/>
        <v>28.864236344537122</v>
      </c>
      <c r="AO9" s="15">
        <f t="shared" si="4"/>
        <v>26.515560310039969</v>
      </c>
      <c r="AP9" s="15">
        <f t="shared" si="4"/>
        <v>25.803374265467731</v>
      </c>
      <c r="AQ9" s="15">
        <f t="shared" si="4"/>
        <v>16.014711881835243</v>
      </c>
      <c r="AR9" s="15">
        <f t="shared" si="4"/>
        <v>14.601474336640241</v>
      </c>
      <c r="AS9" s="15">
        <f t="shared" si="4"/>
        <v>20.793118171677147</v>
      </c>
      <c r="AT9" s="15">
        <f t="shared" si="4"/>
        <v>22.242451813078205</v>
      </c>
      <c r="AU9" s="15">
        <f t="shared" si="4"/>
        <v>25.073958413032052</v>
      </c>
      <c r="AV9" s="15">
        <f t="shared" si="4"/>
        <v>30.758514858192846</v>
      </c>
      <c r="AW9" s="15">
        <f t="shared" si="4"/>
        <v>27.989469281086976</v>
      </c>
      <c r="AX9" s="96">
        <f t="shared" si="4"/>
        <v>28.687146260481505</v>
      </c>
      <c r="AY9" s="15">
        <f t="shared" si="4"/>
        <v>42.121685990771155</v>
      </c>
      <c r="AZ9" s="15">
        <f t="shared" si="4"/>
        <v>29.93298173109536</v>
      </c>
      <c r="BA9" s="15">
        <f t="shared" si="4"/>
        <v>30.662174050358953</v>
      </c>
      <c r="BB9" s="15">
        <f t="shared" si="4"/>
        <v>39.133174654036281</v>
      </c>
      <c r="BC9" s="15">
        <f t="shared" si="4"/>
        <v>24.357389035118896</v>
      </c>
      <c r="BD9" s="15">
        <f t="shared" si="4"/>
        <v>25.764818194929312</v>
      </c>
      <c r="BE9" s="15">
        <f t="shared" si="4"/>
        <v>40.060887728911105</v>
      </c>
      <c r="BF9" s="15">
        <f t="shared" si="4"/>
        <v>30.515723034547054</v>
      </c>
      <c r="BG9" s="15">
        <f t="shared" si="4"/>
        <v>33.385000081066998</v>
      </c>
      <c r="BH9" s="15">
        <f t="shared" si="4"/>
        <v>50.746964124158374</v>
      </c>
      <c r="BI9" s="15">
        <f t="shared" si="4"/>
        <v>35.568441936651617</v>
      </c>
      <c r="BJ9" s="96">
        <f t="shared" si="4"/>
        <v>35.970667094793697</v>
      </c>
      <c r="BK9" s="15">
        <f t="shared" si="4"/>
        <v>35.41261367380239</v>
      </c>
      <c r="BL9" s="15">
        <f t="shared" si="4"/>
        <v>36.589273326093043</v>
      </c>
      <c r="BM9" s="15">
        <f t="shared" si="4"/>
        <v>36.87206034418994</v>
      </c>
      <c r="BN9" s="15">
        <f t="shared" si="4"/>
        <v>32.297242032860602</v>
      </c>
      <c r="BO9" s="15">
        <f t="shared" si="4"/>
        <v>30.132759083252278</v>
      </c>
      <c r="BP9" s="15">
        <f t="shared" si="4"/>
        <v>30.939162899768917</v>
      </c>
      <c r="BQ9" s="15">
        <f t="shared" si="4"/>
        <v>30.998457487095852</v>
      </c>
      <c r="BR9" s="15">
        <f t="shared" si="4"/>
        <v>34.419539106590904</v>
      </c>
      <c r="BS9" s="15">
        <f t="shared" si="4"/>
        <v>36.727992725503917</v>
      </c>
      <c r="BT9" s="15">
        <f t="shared" si="4"/>
        <v>36.820267843929791</v>
      </c>
      <c r="BU9" s="15">
        <f t="shared" si="4"/>
        <v>38.750546372961239</v>
      </c>
      <c r="BV9" s="96">
        <f t="shared" si="4"/>
        <v>39.454086365636627</v>
      </c>
      <c r="BW9" s="15">
        <f t="shared" si="4"/>
        <v>58.807213895610751</v>
      </c>
      <c r="BX9" s="15">
        <f t="shared" si="4"/>
        <v>40.034508760350356</v>
      </c>
      <c r="BY9" s="15">
        <f t="shared" si="4"/>
        <v>40.091511752034691</v>
      </c>
      <c r="BZ9" s="15">
        <f t="shared" si="4"/>
        <v>53.408766987093948</v>
      </c>
      <c r="CA9" s="15">
        <f t="shared" si="4"/>
        <v>33.194216493225682</v>
      </c>
      <c r="CB9" s="15">
        <f t="shared" si="4"/>
        <v>34.358767259478803</v>
      </c>
      <c r="CC9" s="15">
        <f t="shared" si="4"/>
        <v>51.048325179899329</v>
      </c>
      <c r="CD9" s="15">
        <f t="shared" si="4"/>
        <v>36.942110914285195</v>
      </c>
      <c r="CE9" s="15">
        <f t="shared" si="4"/>
        <v>39.465745796909516</v>
      </c>
      <c r="CF9" s="15">
        <f t="shared" si="4"/>
        <v>59.541829492271027</v>
      </c>
      <c r="CG9" s="15">
        <f t="shared" si="4"/>
        <v>41.528763276925964</v>
      </c>
      <c r="CH9" s="96">
        <f t="shared" ref="CH9:CT9" si="5">(SUM(CH33,CH37:CH39)-CH7)*CH17</f>
        <v>42.592986487553681</v>
      </c>
      <c r="CI9" s="15">
        <f t="shared" si="5"/>
        <v>64.269134506099263</v>
      </c>
      <c r="CJ9" s="15">
        <f t="shared" si="5"/>
        <v>43.886038507467767</v>
      </c>
      <c r="CK9" s="15">
        <f t="shared" si="5"/>
        <v>44.106381816056526</v>
      </c>
      <c r="CL9" s="15">
        <f t="shared" si="5"/>
        <v>59.369849706999034</v>
      </c>
      <c r="CM9" s="15">
        <f t="shared" si="5"/>
        <v>37.179641748025077</v>
      </c>
      <c r="CN9" s="15">
        <f t="shared" si="5"/>
        <v>38.669624642945443</v>
      </c>
      <c r="CO9" s="15">
        <f t="shared" si="5"/>
        <v>57.373550546358885</v>
      </c>
      <c r="CP9" s="15">
        <f t="shared" si="5"/>
        <v>41.0055414144773</v>
      </c>
      <c r="CQ9" s="15">
        <f t="shared" si="5"/>
        <v>43.863936055157211</v>
      </c>
      <c r="CR9" s="15">
        <f t="shared" si="5"/>
        <v>66.457810168597632</v>
      </c>
      <c r="CS9" s="15">
        <f t="shared" si="5"/>
        <v>46.424478467349893</v>
      </c>
      <c r="CT9" s="96">
        <f t="shared" si="5"/>
        <v>47.986750732933977</v>
      </c>
    </row>
    <row r="10" spans="1:98" s="15" customFormat="1" x14ac:dyDescent="0.25">
      <c r="B10" s="15" t="s">
        <v>64</v>
      </c>
      <c r="N10" s="96"/>
      <c r="U10" s="143">
        <f t="shared" ref="U10:AZ10" si="6">U7*U18</f>
        <v>55.400000000000006</v>
      </c>
      <c r="V10" s="143">
        <f t="shared" si="6"/>
        <v>0</v>
      </c>
      <c r="W10" s="143">
        <f t="shared" si="6"/>
        <v>0</v>
      </c>
      <c r="X10" s="143">
        <f t="shared" si="6"/>
        <v>38.773431359999996</v>
      </c>
      <c r="Y10" s="143">
        <f t="shared" si="6"/>
        <v>0</v>
      </c>
      <c r="Z10" s="96">
        <f t="shared" si="6"/>
        <v>0</v>
      </c>
      <c r="AA10" s="15">
        <f t="shared" si="6"/>
        <v>80.318141596860002</v>
      </c>
      <c r="AB10" s="15">
        <f t="shared" si="6"/>
        <v>0</v>
      </c>
      <c r="AC10" s="15">
        <f t="shared" si="6"/>
        <v>0</v>
      </c>
      <c r="AD10" s="15">
        <f t="shared" si="6"/>
        <v>100.46041638382957</v>
      </c>
      <c r="AE10" s="15">
        <f t="shared" si="6"/>
        <v>0</v>
      </c>
      <c r="AF10" s="15">
        <f t="shared" si="6"/>
        <v>0</v>
      </c>
      <c r="AG10" s="15">
        <f t="shared" si="6"/>
        <v>110.52547673349189</v>
      </c>
      <c r="AH10" s="15">
        <f t="shared" si="6"/>
        <v>0</v>
      </c>
      <c r="AI10" s="15">
        <f t="shared" si="6"/>
        <v>0</v>
      </c>
      <c r="AJ10" s="15">
        <f t="shared" si="6"/>
        <v>120.52581259641283</v>
      </c>
      <c r="AK10" s="15">
        <f t="shared" si="6"/>
        <v>0</v>
      </c>
      <c r="AL10" s="96">
        <f t="shared" si="6"/>
        <v>0</v>
      </c>
      <c r="AM10" s="15">
        <f t="shared" si="6"/>
        <v>138.55255826167041</v>
      </c>
      <c r="AN10" s="15">
        <f t="shared" si="6"/>
        <v>0</v>
      </c>
      <c r="AO10" s="15">
        <f t="shared" si="6"/>
        <v>0</v>
      </c>
      <c r="AP10" s="15">
        <f t="shared" si="6"/>
        <v>105.92069862266979</v>
      </c>
      <c r="AQ10" s="15">
        <f t="shared" si="6"/>
        <v>0</v>
      </c>
      <c r="AR10" s="15">
        <f t="shared" si="6"/>
        <v>0</v>
      </c>
      <c r="AS10" s="15">
        <f t="shared" si="6"/>
        <v>108.47058480879713</v>
      </c>
      <c r="AT10" s="15">
        <f t="shared" si="6"/>
        <v>0</v>
      </c>
      <c r="AU10" s="15">
        <f t="shared" si="6"/>
        <v>0</v>
      </c>
      <c r="AV10" s="15">
        <f t="shared" si="6"/>
        <v>111.93447916769613</v>
      </c>
      <c r="AW10" s="15">
        <f t="shared" si="6"/>
        <v>0</v>
      </c>
      <c r="AX10" s="96">
        <f t="shared" si="6"/>
        <v>0</v>
      </c>
      <c r="AY10" s="15">
        <f t="shared" si="6"/>
        <v>116.98454429090266</v>
      </c>
      <c r="AZ10" s="15">
        <f t="shared" si="6"/>
        <v>0</v>
      </c>
      <c r="BA10" s="15">
        <f t="shared" ref="BA10:CF10" si="7">BA7*BA18</f>
        <v>0</v>
      </c>
      <c r="BB10" s="15">
        <f t="shared" si="7"/>
        <v>120.55777403903494</v>
      </c>
      <c r="BC10" s="15">
        <f t="shared" si="7"/>
        <v>0</v>
      </c>
      <c r="BD10" s="15">
        <f t="shared" si="7"/>
        <v>0</v>
      </c>
      <c r="BE10" s="15">
        <f t="shared" si="7"/>
        <v>123.4275348235399</v>
      </c>
      <c r="BF10" s="15">
        <f t="shared" si="7"/>
        <v>0</v>
      </c>
      <c r="BG10" s="15">
        <f t="shared" si="7"/>
        <v>0</v>
      </c>
      <c r="BH10" s="15">
        <f t="shared" si="7"/>
        <v>127.48094242563843</v>
      </c>
      <c r="BI10" s="15">
        <f t="shared" si="7"/>
        <v>0</v>
      </c>
      <c r="BJ10" s="96">
        <f t="shared" si="7"/>
        <v>0</v>
      </c>
      <c r="BK10" s="15">
        <f t="shared" si="7"/>
        <v>132.96145549863499</v>
      </c>
      <c r="BL10" s="15">
        <f t="shared" si="7"/>
        <v>0</v>
      </c>
      <c r="BM10" s="15">
        <f t="shared" si="7"/>
        <v>0</v>
      </c>
      <c r="BN10" s="15">
        <f t="shared" si="7"/>
        <v>133.55270468318002</v>
      </c>
      <c r="BO10" s="15">
        <f t="shared" si="7"/>
        <v>0</v>
      </c>
      <c r="BP10" s="15">
        <f t="shared" si="7"/>
        <v>0</v>
      </c>
      <c r="BQ10" s="15">
        <f t="shared" si="7"/>
        <v>132.53435061645018</v>
      </c>
      <c r="BR10" s="15">
        <f t="shared" si="7"/>
        <v>0</v>
      </c>
      <c r="BS10" s="15">
        <f t="shared" si="7"/>
        <v>0</v>
      </c>
      <c r="BT10" s="15">
        <f t="shared" si="7"/>
        <v>132.49551448672426</v>
      </c>
      <c r="BU10" s="15">
        <f t="shared" si="7"/>
        <v>0</v>
      </c>
      <c r="BV10" s="96">
        <f t="shared" si="7"/>
        <v>0</v>
      </c>
      <c r="BW10" s="15">
        <f t="shared" si="7"/>
        <v>133.74845309630459</v>
      </c>
      <c r="BX10" s="15">
        <f t="shared" si="7"/>
        <v>0</v>
      </c>
      <c r="BY10" s="15">
        <f t="shared" si="7"/>
        <v>0</v>
      </c>
      <c r="BZ10" s="15">
        <f t="shared" si="7"/>
        <v>137.26693122747372</v>
      </c>
      <c r="CA10" s="15">
        <f t="shared" si="7"/>
        <v>0</v>
      </c>
      <c r="CB10" s="15">
        <f t="shared" si="7"/>
        <v>0</v>
      </c>
      <c r="CC10" s="15">
        <f t="shared" si="7"/>
        <v>138.63641317870619</v>
      </c>
      <c r="CD10" s="15">
        <f t="shared" si="7"/>
        <v>0</v>
      </c>
      <c r="CE10" s="15">
        <f t="shared" si="7"/>
        <v>0</v>
      </c>
      <c r="CF10" s="15">
        <f t="shared" si="7"/>
        <v>140.51839004994497</v>
      </c>
      <c r="CG10" s="15">
        <f t="shared" ref="CG10:CT10" si="8">CG7*CG18</f>
        <v>0</v>
      </c>
      <c r="CH10" s="96">
        <f t="shared" si="8"/>
        <v>0</v>
      </c>
      <c r="CI10" s="15">
        <f t="shared" si="8"/>
        <v>143.83290897062554</v>
      </c>
      <c r="CJ10" s="15">
        <f t="shared" si="8"/>
        <v>0</v>
      </c>
      <c r="CK10" s="15">
        <f t="shared" si="8"/>
        <v>0</v>
      </c>
      <c r="CL10" s="15">
        <f t="shared" si="8"/>
        <v>147.67577355652534</v>
      </c>
      <c r="CM10" s="15">
        <f t="shared" si="8"/>
        <v>0</v>
      </c>
      <c r="CN10" s="15">
        <f t="shared" si="8"/>
        <v>0</v>
      </c>
      <c r="CO10" s="15">
        <f t="shared" si="8"/>
        <v>149.43010781066974</v>
      </c>
      <c r="CP10" s="15">
        <f t="shared" si="8"/>
        <v>0</v>
      </c>
      <c r="CQ10" s="15">
        <f t="shared" si="8"/>
        <v>0</v>
      </c>
      <c r="CR10" s="15">
        <f t="shared" si="8"/>
        <v>151.7113998312021</v>
      </c>
      <c r="CS10" s="15">
        <f t="shared" si="8"/>
        <v>0</v>
      </c>
      <c r="CT10" s="96">
        <f t="shared" si="8"/>
        <v>0</v>
      </c>
    </row>
    <row r="11" spans="1:98" s="163" customFormat="1" x14ac:dyDescent="0.25">
      <c r="A11" s="163" t="s">
        <v>189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163">
        <v>499</v>
      </c>
      <c r="P11" s="163">
        <v>484</v>
      </c>
      <c r="Q11" s="163">
        <v>512</v>
      </c>
      <c r="R11" s="163">
        <v>536</v>
      </c>
      <c r="S11" s="163">
        <v>559</v>
      </c>
      <c r="T11" s="163">
        <v>554</v>
      </c>
      <c r="U11" s="163">
        <f>U7+U8+U9-U10</f>
        <v>533.56000000000006</v>
      </c>
      <c r="V11" s="163">
        <f t="shared" ref="V11:CG11" si="9">V7+V8+V9-V10</f>
        <v>588.40440000000001</v>
      </c>
      <c r="W11" s="163">
        <f t="shared" si="9"/>
        <v>646.22385599999996</v>
      </c>
      <c r="X11" s="163">
        <f t="shared" si="9"/>
        <v>676.45446679999998</v>
      </c>
      <c r="Y11" s="163">
        <f t="shared" si="9"/>
        <v>740.15932213199994</v>
      </c>
      <c r="Z11" s="164">
        <f t="shared" si="9"/>
        <v>803.18141596859994</v>
      </c>
      <c r="AA11" s="163">
        <f t="shared" si="9"/>
        <v>753.68163325774992</v>
      </c>
      <c r="AB11" s="163">
        <f t="shared" si="9"/>
        <v>788.93471395919232</v>
      </c>
      <c r="AC11" s="163">
        <f t="shared" si="9"/>
        <v>837.17013653191304</v>
      </c>
      <c r="AD11" s="163">
        <f t="shared" si="9"/>
        <v>788.45631933040318</v>
      </c>
      <c r="AE11" s="163">
        <f t="shared" si="9"/>
        <v>843.51754448443171</v>
      </c>
      <c r="AF11" s="163">
        <f t="shared" si="9"/>
        <v>921.0456394457658</v>
      </c>
      <c r="AG11" s="163">
        <f t="shared" si="9"/>
        <v>864.4026709044208</v>
      </c>
      <c r="AH11" s="163">
        <f t="shared" si="9"/>
        <v>921.31544719808267</v>
      </c>
      <c r="AI11" s="163">
        <f t="shared" si="9"/>
        <v>1004.3817716367737</v>
      </c>
      <c r="AJ11" s="163">
        <f t="shared" si="9"/>
        <v>942.28944845880187</v>
      </c>
      <c r="AK11" s="163">
        <f t="shared" si="9"/>
        <v>1001.0464483113145</v>
      </c>
      <c r="AL11" s="164">
        <f t="shared" si="9"/>
        <v>1065.788909705157</v>
      </c>
      <c r="AM11" s="163">
        <f t="shared" si="9"/>
        <v>968.82718957212069</v>
      </c>
      <c r="AN11" s="163">
        <f t="shared" si="9"/>
        <v>1007.6914259166579</v>
      </c>
      <c r="AO11" s="163">
        <f t="shared" si="9"/>
        <v>1059.2069862266978</v>
      </c>
      <c r="AP11" s="163">
        <f t="shared" si="9"/>
        <v>1004.0896618694958</v>
      </c>
      <c r="AQ11" s="163">
        <f t="shared" si="9"/>
        <v>1045.104373751331</v>
      </c>
      <c r="AR11" s="163">
        <f t="shared" si="9"/>
        <v>1084.7058480879712</v>
      </c>
      <c r="AS11" s="163">
        <f t="shared" si="9"/>
        <v>1022.0283814508512</v>
      </c>
      <c r="AT11" s="163">
        <f t="shared" si="9"/>
        <v>1069.2708332639293</v>
      </c>
      <c r="AU11" s="163">
        <f t="shared" si="9"/>
        <v>1119.3447916769612</v>
      </c>
      <c r="AV11" s="163">
        <f t="shared" si="9"/>
        <v>1063.1688273674581</v>
      </c>
      <c r="AW11" s="163">
        <f t="shared" si="9"/>
        <v>1116.158296648545</v>
      </c>
      <c r="AX11" s="164">
        <f t="shared" si="9"/>
        <v>1169.8454429090266</v>
      </c>
      <c r="AY11" s="163">
        <f t="shared" si="9"/>
        <v>1104.982584608895</v>
      </c>
      <c r="AZ11" s="163">
        <f t="shared" si="9"/>
        <v>1144.9155663399904</v>
      </c>
      <c r="BA11" s="163">
        <f t="shared" si="9"/>
        <v>1205.5777403903494</v>
      </c>
      <c r="BB11" s="163">
        <f t="shared" si="9"/>
        <v>1144.1531410053508</v>
      </c>
      <c r="BC11" s="163">
        <f t="shared" si="9"/>
        <v>1188.5105300404696</v>
      </c>
      <c r="BD11" s="163">
        <f t="shared" si="9"/>
        <v>1234.275348235399</v>
      </c>
      <c r="BE11" s="163">
        <f t="shared" si="9"/>
        <v>1170.9087011407703</v>
      </c>
      <c r="BF11" s="163">
        <f t="shared" si="9"/>
        <v>1221.4244241753174</v>
      </c>
      <c r="BG11" s="163">
        <f t="shared" si="9"/>
        <v>1274.8094242563843</v>
      </c>
      <c r="BH11" s="163">
        <f t="shared" si="9"/>
        <v>1218.0754459549044</v>
      </c>
      <c r="BI11" s="163">
        <f t="shared" si="9"/>
        <v>1273.643887891556</v>
      </c>
      <c r="BJ11" s="164">
        <f t="shared" si="9"/>
        <v>1329.6145549863497</v>
      </c>
      <c r="BK11" s="163">
        <f t="shared" si="9"/>
        <v>1242.0657131615171</v>
      </c>
      <c r="BL11" s="163">
        <f t="shared" si="9"/>
        <v>1288.6549864876101</v>
      </c>
      <c r="BM11" s="163">
        <f t="shared" si="9"/>
        <v>1335.5270468318001</v>
      </c>
      <c r="BN11" s="163">
        <f t="shared" si="9"/>
        <v>1244.2715841814806</v>
      </c>
      <c r="BO11" s="163">
        <f t="shared" si="9"/>
        <v>1284.4043432647329</v>
      </c>
      <c r="BP11" s="163">
        <f t="shared" si="9"/>
        <v>1325.3435061645018</v>
      </c>
      <c r="BQ11" s="163">
        <f t="shared" si="9"/>
        <v>1233.8076130351476</v>
      </c>
      <c r="BR11" s="163">
        <f t="shared" si="9"/>
        <v>1278.2271521417385</v>
      </c>
      <c r="BS11" s="163">
        <f t="shared" si="9"/>
        <v>1324.9551448672426</v>
      </c>
      <c r="BT11" s="163">
        <f t="shared" si="9"/>
        <v>1239.2798982244481</v>
      </c>
      <c r="BU11" s="163">
        <f t="shared" si="9"/>
        <v>1288.0304445974093</v>
      </c>
      <c r="BV11" s="164">
        <f t="shared" si="9"/>
        <v>1337.4845309630459</v>
      </c>
      <c r="BW11" s="163">
        <f t="shared" si="9"/>
        <v>1272.5432917623523</v>
      </c>
      <c r="BX11" s="163">
        <f t="shared" si="9"/>
        <v>1322.5778005227025</v>
      </c>
      <c r="BY11" s="163">
        <f t="shared" si="9"/>
        <v>1372.6693122747372</v>
      </c>
      <c r="BZ11" s="163">
        <f t="shared" si="9"/>
        <v>1298.8111480343573</v>
      </c>
      <c r="CA11" s="163">
        <f t="shared" si="9"/>
        <v>1342.005364527583</v>
      </c>
      <c r="CB11" s="163">
        <f t="shared" si="9"/>
        <v>1386.3641317870618</v>
      </c>
      <c r="CC11" s="163">
        <f>CC7+CC8+CC9-CC10</f>
        <v>1308.776043788255</v>
      </c>
      <c r="CD11" s="163">
        <f t="shared" si="9"/>
        <v>1355.7181547025402</v>
      </c>
      <c r="CE11" s="163">
        <f t="shared" si="9"/>
        <v>1405.1839004994497</v>
      </c>
      <c r="CF11" s="163">
        <f t="shared" si="9"/>
        <v>1334.2073399417759</v>
      </c>
      <c r="CG11" s="163">
        <f t="shared" si="9"/>
        <v>1385.7361032187018</v>
      </c>
      <c r="CH11" s="164">
        <f t="shared" ref="CH11:CT11" si="10">CH7+CH8+CH9-CH10</f>
        <v>1438.3290897062554</v>
      </c>
      <c r="CI11" s="163">
        <f t="shared" si="10"/>
        <v>1368.7653152417292</v>
      </c>
      <c r="CJ11" s="163">
        <f t="shared" si="10"/>
        <v>1422.6513537491969</v>
      </c>
      <c r="CK11" s="163">
        <f t="shared" si="10"/>
        <v>1476.7577355652534</v>
      </c>
      <c r="CL11" s="163">
        <f t="shared" si="10"/>
        <v>1398.451811715727</v>
      </c>
      <c r="CM11" s="163">
        <f t="shared" si="10"/>
        <v>1445.631453463752</v>
      </c>
      <c r="CN11" s="163">
        <f t="shared" si="10"/>
        <v>1494.3010781066973</v>
      </c>
      <c r="CO11" s="163">
        <f t="shared" si="10"/>
        <v>1412.2445208423865</v>
      </c>
      <c r="CP11" s="163">
        <f t="shared" si="10"/>
        <v>1463.2500622568637</v>
      </c>
      <c r="CQ11" s="163">
        <f t="shared" si="10"/>
        <v>1517.1139983120208</v>
      </c>
      <c r="CR11" s="163">
        <f t="shared" si="10"/>
        <v>1441.8604086494165</v>
      </c>
      <c r="CS11" s="163">
        <f t="shared" si="10"/>
        <v>1498.2848871167664</v>
      </c>
      <c r="CT11" s="164">
        <f t="shared" si="10"/>
        <v>1556.2716378497005</v>
      </c>
    </row>
    <row r="12" spans="1:98" s="161" customFormat="1" x14ac:dyDescent="0.25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v>0.10821643286573146</v>
      </c>
      <c r="P12" s="161">
        <v>9.9173553719008267E-2</v>
      </c>
      <c r="Q12" s="161">
        <v>0.30078125</v>
      </c>
      <c r="R12" s="161">
        <v>0.21828358208955223</v>
      </c>
      <c r="S12" s="161">
        <v>0.19499105545617174</v>
      </c>
      <c r="T12" s="161">
        <v>0.27978339350180503</v>
      </c>
      <c r="U12" s="294">
        <v>0.3</v>
      </c>
      <c r="V12" s="294">
        <v>0.3</v>
      </c>
      <c r="W12" s="294">
        <v>0.3</v>
      </c>
      <c r="X12" s="294">
        <v>0.32</v>
      </c>
      <c r="Y12" s="294">
        <v>0.32</v>
      </c>
      <c r="Z12" s="295">
        <v>0.3</v>
      </c>
      <c r="AA12" s="294">
        <v>0.15</v>
      </c>
      <c r="AB12" s="294">
        <v>0.15</v>
      </c>
      <c r="AC12" s="294">
        <v>0.25</v>
      </c>
      <c r="AD12" s="294">
        <v>0.28000000000000003</v>
      </c>
      <c r="AE12" s="294">
        <v>0.3</v>
      </c>
      <c r="AF12" s="294">
        <v>0.32</v>
      </c>
      <c r="AG12" s="294">
        <v>0.28000000000000003</v>
      </c>
      <c r="AH12" s="294">
        <v>0.3</v>
      </c>
      <c r="AI12" s="294">
        <v>0.32</v>
      </c>
      <c r="AJ12" s="294">
        <v>0.28000000000000003</v>
      </c>
      <c r="AK12" s="294">
        <v>0.3</v>
      </c>
      <c r="AL12" s="295">
        <v>0.32</v>
      </c>
      <c r="AM12" s="294">
        <v>0.15</v>
      </c>
      <c r="AN12" s="294">
        <v>0.15</v>
      </c>
      <c r="AO12" s="294">
        <v>0.3</v>
      </c>
      <c r="AP12" s="294">
        <v>0.32</v>
      </c>
      <c r="AQ12" s="294">
        <v>0.32</v>
      </c>
      <c r="AR12" s="294">
        <v>0.35</v>
      </c>
      <c r="AS12" s="294">
        <v>0.32</v>
      </c>
      <c r="AT12" s="294">
        <v>0.32</v>
      </c>
      <c r="AU12" s="294">
        <v>0.35</v>
      </c>
      <c r="AV12" s="294">
        <v>0.32</v>
      </c>
      <c r="AW12" s="294">
        <v>0.32</v>
      </c>
      <c r="AX12" s="295">
        <v>0.32</v>
      </c>
      <c r="AY12" s="294">
        <v>0.15</v>
      </c>
      <c r="AZ12" s="294">
        <v>0.15</v>
      </c>
      <c r="BA12" s="294">
        <v>0.3</v>
      </c>
      <c r="BB12" s="294">
        <v>0.3</v>
      </c>
      <c r="BC12" s="294">
        <v>0.3</v>
      </c>
      <c r="BD12" s="294">
        <v>0.3</v>
      </c>
      <c r="BE12" s="294">
        <v>0.3</v>
      </c>
      <c r="BF12" s="294">
        <v>0.3</v>
      </c>
      <c r="BG12" s="294">
        <v>0.3</v>
      </c>
      <c r="BH12" s="294">
        <v>0.3</v>
      </c>
      <c r="BI12" s="294">
        <v>0.3</v>
      </c>
      <c r="BJ12" s="295">
        <v>0.3</v>
      </c>
      <c r="BK12" s="294">
        <v>0.15</v>
      </c>
      <c r="BL12" s="294">
        <v>0.15</v>
      </c>
      <c r="BM12" s="294">
        <v>0.3</v>
      </c>
      <c r="BN12" s="294">
        <v>0.3</v>
      </c>
      <c r="BO12" s="294">
        <v>0.3</v>
      </c>
      <c r="BP12" s="294">
        <v>0.3</v>
      </c>
      <c r="BQ12" s="294">
        <v>0.3</v>
      </c>
      <c r="BR12" s="294">
        <v>0.3</v>
      </c>
      <c r="BS12" s="294">
        <v>0.3</v>
      </c>
      <c r="BT12" s="294">
        <v>0.3</v>
      </c>
      <c r="BU12" s="294">
        <v>0.3</v>
      </c>
      <c r="BV12" s="295">
        <v>0.3</v>
      </c>
      <c r="BW12" s="294">
        <v>0.15</v>
      </c>
      <c r="BX12" s="294">
        <v>0.15</v>
      </c>
      <c r="BY12" s="294">
        <v>0.3</v>
      </c>
      <c r="BZ12" s="294">
        <v>0.3</v>
      </c>
      <c r="CA12" s="294">
        <v>0.3</v>
      </c>
      <c r="CB12" s="294">
        <v>0.3</v>
      </c>
      <c r="CC12" s="294">
        <v>0.3</v>
      </c>
      <c r="CD12" s="294">
        <v>0.3</v>
      </c>
      <c r="CE12" s="294">
        <v>0.3</v>
      </c>
      <c r="CF12" s="294">
        <v>0.3</v>
      </c>
      <c r="CG12" s="294">
        <v>0.3</v>
      </c>
      <c r="CH12" s="295">
        <v>0.3</v>
      </c>
      <c r="CI12" s="294">
        <v>0.15</v>
      </c>
      <c r="CJ12" s="294">
        <v>0.15</v>
      </c>
      <c r="CK12" s="296">
        <v>0.3</v>
      </c>
      <c r="CL12" s="296">
        <v>0.3</v>
      </c>
      <c r="CM12" s="296">
        <v>0.3</v>
      </c>
      <c r="CN12" s="296">
        <v>0.3</v>
      </c>
      <c r="CO12" s="296">
        <v>0.3</v>
      </c>
      <c r="CP12" s="296">
        <v>0.3</v>
      </c>
      <c r="CQ12" s="296">
        <v>0.3</v>
      </c>
      <c r="CR12" s="296">
        <v>0.3</v>
      </c>
      <c r="CS12" s="296">
        <v>0.3</v>
      </c>
      <c r="CT12" s="295">
        <v>0.3</v>
      </c>
    </row>
    <row r="13" spans="1:98" s="15" customFormat="1" x14ac:dyDescent="0.25">
      <c r="A13" s="15" t="s">
        <v>188</v>
      </c>
      <c r="B13" s="15" t="s">
        <v>70</v>
      </c>
      <c r="N13" s="96"/>
      <c r="O13" s="15">
        <f>O11*O12</f>
        <v>54</v>
      </c>
      <c r="P13" s="15">
        <f>P12*P11</f>
        <v>48</v>
      </c>
      <c r="Q13" s="15">
        <f t="shared" ref="Q13:CB13" si="11">Q12*Q11</f>
        <v>154</v>
      </c>
      <c r="R13" s="15">
        <f t="shared" si="11"/>
        <v>117</v>
      </c>
      <c r="S13" s="15">
        <f t="shared" si="11"/>
        <v>109</v>
      </c>
      <c r="T13" s="15">
        <f t="shared" si="11"/>
        <v>155</v>
      </c>
      <c r="U13" s="15">
        <f t="shared" si="11"/>
        <v>160.06800000000001</v>
      </c>
      <c r="V13" s="15">
        <f t="shared" si="11"/>
        <v>176.52132</v>
      </c>
      <c r="W13" s="15">
        <f t="shared" si="11"/>
        <v>193.86715679999998</v>
      </c>
      <c r="X13" s="15">
        <f t="shared" si="11"/>
        <v>216.465429376</v>
      </c>
      <c r="Y13" s="15">
        <f t="shared" si="11"/>
        <v>236.85098308223999</v>
      </c>
      <c r="Z13" s="96">
        <f t="shared" si="11"/>
        <v>240.95442479057996</v>
      </c>
      <c r="AA13" s="15">
        <f t="shared" si="11"/>
        <v>113.05224498866248</v>
      </c>
      <c r="AB13" s="15">
        <f t="shared" si="11"/>
        <v>118.34020709387885</v>
      </c>
      <c r="AC13" s="15">
        <f t="shared" si="11"/>
        <v>209.29253413297826</v>
      </c>
      <c r="AD13" s="15">
        <f t="shared" si="11"/>
        <v>220.76776941251291</v>
      </c>
      <c r="AE13" s="15">
        <f t="shared" si="11"/>
        <v>253.05526334532951</v>
      </c>
      <c r="AF13" s="15">
        <f t="shared" si="11"/>
        <v>294.73460462264507</v>
      </c>
      <c r="AG13" s="15">
        <f t="shared" si="11"/>
        <v>242.03274785323785</v>
      </c>
      <c r="AH13" s="15">
        <f t="shared" si="11"/>
        <v>276.39463415942481</v>
      </c>
      <c r="AI13" s="15">
        <f t="shared" si="11"/>
        <v>321.4021669237676</v>
      </c>
      <c r="AJ13" s="15">
        <f t="shared" si="11"/>
        <v>263.84104556846455</v>
      </c>
      <c r="AK13" s="15">
        <f t="shared" si="11"/>
        <v>300.31393449339436</v>
      </c>
      <c r="AL13" s="96">
        <f t="shared" si="11"/>
        <v>341.05245110565028</v>
      </c>
      <c r="AM13" s="15">
        <f t="shared" si="11"/>
        <v>145.32407843581811</v>
      </c>
      <c r="AN13" s="15">
        <f t="shared" si="11"/>
        <v>151.15371388749867</v>
      </c>
      <c r="AO13" s="15">
        <f t="shared" si="11"/>
        <v>317.76209586800934</v>
      </c>
      <c r="AP13" s="15">
        <f t="shared" si="11"/>
        <v>321.30869179823867</v>
      </c>
      <c r="AQ13" s="15">
        <f t="shared" si="11"/>
        <v>334.4333996004259</v>
      </c>
      <c r="AR13" s="15">
        <f t="shared" si="11"/>
        <v>379.64704683078986</v>
      </c>
      <c r="AS13" s="15">
        <f t="shared" si="11"/>
        <v>327.0490820642724</v>
      </c>
      <c r="AT13" s="15">
        <f t="shared" si="11"/>
        <v>342.16666664445739</v>
      </c>
      <c r="AU13" s="15">
        <f t="shared" si="11"/>
        <v>391.77067708693642</v>
      </c>
      <c r="AV13" s="15">
        <f t="shared" si="11"/>
        <v>340.21402475758663</v>
      </c>
      <c r="AW13" s="15">
        <f t="shared" si="11"/>
        <v>357.17065492753443</v>
      </c>
      <c r="AX13" s="96">
        <f t="shared" si="11"/>
        <v>374.35054173088849</v>
      </c>
      <c r="AY13" s="15">
        <f t="shared" si="11"/>
        <v>165.74738769133424</v>
      </c>
      <c r="AZ13" s="15">
        <f t="shared" si="11"/>
        <v>171.73733495099856</v>
      </c>
      <c r="BA13" s="15">
        <f t="shared" si="11"/>
        <v>361.67332211710482</v>
      </c>
      <c r="BB13" s="15">
        <f t="shared" si="11"/>
        <v>343.24594230160523</v>
      </c>
      <c r="BC13" s="15">
        <f t="shared" si="11"/>
        <v>356.55315901214084</v>
      </c>
      <c r="BD13" s="15">
        <f t="shared" si="11"/>
        <v>370.28260447061967</v>
      </c>
      <c r="BE13" s="15">
        <f t="shared" si="11"/>
        <v>351.27261034223108</v>
      </c>
      <c r="BF13" s="15">
        <f t="shared" si="11"/>
        <v>366.42732725259521</v>
      </c>
      <c r="BG13" s="15">
        <f t="shared" si="11"/>
        <v>382.4428272769153</v>
      </c>
      <c r="BH13" s="15">
        <f t="shared" si="11"/>
        <v>365.42263378647129</v>
      </c>
      <c r="BI13" s="15">
        <f t="shared" si="11"/>
        <v>382.09316636746678</v>
      </c>
      <c r="BJ13" s="96">
        <f t="shared" si="11"/>
        <v>398.88436649590489</v>
      </c>
      <c r="BK13" s="15">
        <f t="shared" si="11"/>
        <v>186.30985697422756</v>
      </c>
      <c r="BL13" s="15">
        <f t="shared" si="11"/>
        <v>193.29824797314151</v>
      </c>
      <c r="BM13" s="15">
        <f t="shared" si="11"/>
        <v>400.65811404954002</v>
      </c>
      <c r="BN13" s="15">
        <f t="shared" si="11"/>
        <v>373.28147525444416</v>
      </c>
      <c r="BO13" s="15">
        <f t="shared" si="11"/>
        <v>385.32130297941984</v>
      </c>
      <c r="BP13" s="15">
        <f t="shared" si="11"/>
        <v>397.60305184935055</v>
      </c>
      <c r="BQ13" s="15">
        <f t="shared" si="11"/>
        <v>370.14228391054428</v>
      </c>
      <c r="BR13" s="15">
        <f t="shared" si="11"/>
        <v>383.46814564252156</v>
      </c>
      <c r="BS13" s="15">
        <f t="shared" si="11"/>
        <v>397.48654346017275</v>
      </c>
      <c r="BT13" s="15">
        <f t="shared" si="11"/>
        <v>371.78396946733443</v>
      </c>
      <c r="BU13" s="15">
        <f t="shared" si="11"/>
        <v>386.40913337922279</v>
      </c>
      <c r="BV13" s="96">
        <f t="shared" si="11"/>
        <v>401.24535928891379</v>
      </c>
      <c r="BW13" s="15">
        <f t="shared" si="11"/>
        <v>190.88149376435283</v>
      </c>
      <c r="BX13" s="15">
        <f t="shared" si="11"/>
        <v>198.38667007840539</v>
      </c>
      <c r="BY13" s="15">
        <f t="shared" si="11"/>
        <v>411.80079368242116</v>
      </c>
      <c r="BZ13" s="15">
        <f t="shared" si="11"/>
        <v>389.64334441030718</v>
      </c>
      <c r="CA13" s="15">
        <f t="shared" si="11"/>
        <v>402.60160935827486</v>
      </c>
      <c r="CB13" s="15">
        <f t="shared" si="11"/>
        <v>415.90923953611849</v>
      </c>
      <c r="CC13" s="15">
        <f t="shared" ref="CC13:CT13" si="12">CC12*CC11</f>
        <v>392.6328131364765</v>
      </c>
      <c r="CD13" s="15">
        <f t="shared" si="12"/>
        <v>406.71544641076207</v>
      </c>
      <c r="CE13" s="15">
        <f t="shared" si="12"/>
        <v>421.55517014983491</v>
      </c>
      <c r="CF13" s="15">
        <f t="shared" si="12"/>
        <v>400.26220198253276</v>
      </c>
      <c r="CG13" s="15">
        <f t="shared" si="12"/>
        <v>415.72083096561056</v>
      </c>
      <c r="CH13" s="96">
        <f t="shared" si="12"/>
        <v>431.49872691187664</v>
      </c>
      <c r="CI13" s="15">
        <f t="shared" si="12"/>
        <v>205.31479728625939</v>
      </c>
      <c r="CJ13" s="15">
        <f t="shared" si="12"/>
        <v>213.39770306237952</v>
      </c>
      <c r="CK13" s="15">
        <f t="shared" si="12"/>
        <v>443.027320669576</v>
      </c>
      <c r="CL13" s="15">
        <f t="shared" si="12"/>
        <v>419.53554351471809</v>
      </c>
      <c r="CM13" s="15">
        <f t="shared" si="12"/>
        <v>433.68943603912561</v>
      </c>
      <c r="CN13" s="15">
        <f t="shared" si="12"/>
        <v>448.29032343200919</v>
      </c>
      <c r="CO13" s="15">
        <f t="shared" si="12"/>
        <v>423.67335625271591</v>
      </c>
      <c r="CP13" s="15">
        <f t="shared" si="12"/>
        <v>438.9750186770591</v>
      </c>
      <c r="CQ13" s="15">
        <f t="shared" si="12"/>
        <v>455.13419949360622</v>
      </c>
      <c r="CR13" s="15">
        <f t="shared" si="12"/>
        <v>432.55812259482497</v>
      </c>
      <c r="CS13" s="15">
        <f t="shared" si="12"/>
        <v>449.48546613502992</v>
      </c>
      <c r="CT13" s="96">
        <f t="shared" si="12"/>
        <v>466.88149135491011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v>1.2222222222222223</v>
      </c>
      <c r="P14" s="167">
        <v>1.4791666666666667</v>
      </c>
      <c r="Q14" s="167">
        <v>1.8636363636363635</v>
      </c>
      <c r="R14" s="167">
        <v>1.6153846153846154</v>
      </c>
      <c r="S14" s="167">
        <v>1.5871559633027523</v>
      </c>
      <c r="T14" s="167">
        <v>1.7483870967741935</v>
      </c>
      <c r="U14" s="361">
        <v>1.9823008849557522</v>
      </c>
      <c r="V14" s="297">
        <v>1.8</v>
      </c>
      <c r="W14" s="297">
        <v>1.8</v>
      </c>
      <c r="X14" s="297">
        <v>2</v>
      </c>
      <c r="Y14" s="297">
        <v>2</v>
      </c>
      <c r="Z14" s="298">
        <v>2</v>
      </c>
      <c r="AA14" s="297">
        <v>1.5</v>
      </c>
      <c r="AB14" s="297">
        <v>1.5</v>
      </c>
      <c r="AC14" s="297">
        <v>2</v>
      </c>
      <c r="AD14" s="297">
        <v>1.8</v>
      </c>
      <c r="AE14" s="297">
        <v>1.9</v>
      </c>
      <c r="AF14" s="297">
        <v>2</v>
      </c>
      <c r="AG14" s="297">
        <v>1.8</v>
      </c>
      <c r="AH14" s="297">
        <v>1.9</v>
      </c>
      <c r="AI14" s="297">
        <v>2</v>
      </c>
      <c r="AJ14" s="299">
        <v>1.9</v>
      </c>
      <c r="AK14" s="299">
        <v>1.9</v>
      </c>
      <c r="AL14" s="298">
        <v>2</v>
      </c>
      <c r="AM14" s="297">
        <v>1.5</v>
      </c>
      <c r="AN14" s="297">
        <v>1.5</v>
      </c>
      <c r="AO14" s="297">
        <v>2</v>
      </c>
      <c r="AP14" s="297">
        <v>2</v>
      </c>
      <c r="AQ14" s="297">
        <v>2</v>
      </c>
      <c r="AR14" s="297">
        <v>2</v>
      </c>
      <c r="AS14" s="297">
        <v>2</v>
      </c>
      <c r="AT14" s="297">
        <v>2</v>
      </c>
      <c r="AU14" s="297">
        <v>2</v>
      </c>
      <c r="AV14" s="297">
        <v>2</v>
      </c>
      <c r="AW14" s="297">
        <v>2</v>
      </c>
      <c r="AX14" s="298">
        <v>2</v>
      </c>
      <c r="AY14" s="297">
        <v>1.2</v>
      </c>
      <c r="AZ14" s="297">
        <v>1.2</v>
      </c>
      <c r="BA14" s="299">
        <v>1.9</v>
      </c>
      <c r="BB14" s="299">
        <v>1.9</v>
      </c>
      <c r="BC14" s="299">
        <v>1.9</v>
      </c>
      <c r="BD14" s="299">
        <v>2</v>
      </c>
      <c r="BE14" s="299">
        <v>1.9</v>
      </c>
      <c r="BF14" s="299">
        <v>1.9</v>
      </c>
      <c r="BG14" s="299">
        <v>2</v>
      </c>
      <c r="BH14" s="299">
        <v>1.9</v>
      </c>
      <c r="BI14" s="299">
        <v>1.9</v>
      </c>
      <c r="BJ14" s="298">
        <v>2</v>
      </c>
      <c r="BK14" s="297">
        <v>1.2</v>
      </c>
      <c r="BL14" s="297">
        <v>1.2</v>
      </c>
      <c r="BM14" s="299">
        <v>1.9</v>
      </c>
      <c r="BN14" s="299">
        <v>1.9</v>
      </c>
      <c r="BO14" s="299">
        <v>1.9</v>
      </c>
      <c r="BP14" s="299">
        <v>1.9</v>
      </c>
      <c r="BQ14" s="299">
        <v>1.9</v>
      </c>
      <c r="BR14" s="299">
        <v>1.9</v>
      </c>
      <c r="BS14" s="299">
        <v>1.9</v>
      </c>
      <c r="BT14" s="299">
        <v>1.9</v>
      </c>
      <c r="BU14" s="299">
        <v>1.9</v>
      </c>
      <c r="BV14" s="298">
        <v>1.9</v>
      </c>
      <c r="BW14" s="297">
        <v>1.2</v>
      </c>
      <c r="BX14" s="297">
        <v>1.2</v>
      </c>
      <c r="BY14" s="299">
        <v>1.9</v>
      </c>
      <c r="BZ14" s="299">
        <v>1.9</v>
      </c>
      <c r="CA14" s="299">
        <v>1.9</v>
      </c>
      <c r="CB14" s="299">
        <v>1.9</v>
      </c>
      <c r="CC14" s="299">
        <v>1.9</v>
      </c>
      <c r="CD14" s="299">
        <v>1.9</v>
      </c>
      <c r="CE14" s="299">
        <v>1.9</v>
      </c>
      <c r="CF14" s="299">
        <v>1.9</v>
      </c>
      <c r="CG14" s="299">
        <v>1.9</v>
      </c>
      <c r="CH14" s="298">
        <v>1.9</v>
      </c>
      <c r="CI14" s="297">
        <v>1.2</v>
      </c>
      <c r="CJ14" s="297">
        <v>1.2</v>
      </c>
      <c r="CK14" s="299">
        <v>1.9</v>
      </c>
      <c r="CL14" s="299">
        <v>1.9</v>
      </c>
      <c r="CM14" s="299">
        <v>1.9</v>
      </c>
      <c r="CN14" s="299">
        <v>1.9</v>
      </c>
      <c r="CO14" s="299">
        <v>1.9</v>
      </c>
      <c r="CP14" s="299">
        <v>1.9</v>
      </c>
      <c r="CQ14" s="299">
        <v>1.9</v>
      </c>
      <c r="CR14" s="299">
        <v>1.9</v>
      </c>
      <c r="CS14" s="299">
        <v>1.9</v>
      </c>
      <c r="CT14" s="298">
        <v>1.9</v>
      </c>
    </row>
    <row r="15" spans="1:98" s="15" customFormat="1" x14ac:dyDescent="0.25">
      <c r="A15" s="15" t="s">
        <v>187</v>
      </c>
      <c r="B15" s="15" t="s">
        <v>92</v>
      </c>
      <c r="N15" s="96"/>
      <c r="O15" s="15">
        <f>O13*O14</f>
        <v>66</v>
      </c>
      <c r="P15" s="15">
        <f t="shared" ref="P15:CA15" si="13">P13*P14</f>
        <v>71</v>
      </c>
      <c r="Q15" s="15">
        <f t="shared" si="13"/>
        <v>287</v>
      </c>
      <c r="R15" s="15">
        <f t="shared" si="13"/>
        <v>189</v>
      </c>
      <c r="S15" s="15">
        <f t="shared" si="13"/>
        <v>173</v>
      </c>
      <c r="T15" s="15">
        <f t="shared" si="13"/>
        <v>271</v>
      </c>
      <c r="U15" s="15">
        <f t="shared" si="13"/>
        <v>317.30293805309736</v>
      </c>
      <c r="V15" s="15">
        <f t="shared" si="13"/>
        <v>317.73837600000002</v>
      </c>
      <c r="W15" s="15">
        <f t="shared" si="13"/>
        <v>348.96088223999999</v>
      </c>
      <c r="X15" s="15">
        <f t="shared" si="13"/>
        <v>432.93085875200001</v>
      </c>
      <c r="Y15" s="15">
        <f t="shared" si="13"/>
        <v>473.70196616447998</v>
      </c>
      <c r="Z15" s="96">
        <f t="shared" si="13"/>
        <v>481.90884958115993</v>
      </c>
      <c r="AA15" s="15">
        <f t="shared" si="13"/>
        <v>169.57836748299371</v>
      </c>
      <c r="AB15" s="15">
        <f t="shared" si="13"/>
        <v>177.51031064081826</v>
      </c>
      <c r="AC15" s="15">
        <f t="shared" si="13"/>
        <v>418.58506826595652</v>
      </c>
      <c r="AD15" s="15">
        <f t="shared" si="13"/>
        <v>397.38198494252322</v>
      </c>
      <c r="AE15" s="15">
        <f t="shared" si="13"/>
        <v>480.80500035612602</v>
      </c>
      <c r="AF15" s="15">
        <f t="shared" si="13"/>
        <v>589.46920924529013</v>
      </c>
      <c r="AG15" s="15">
        <f t="shared" si="13"/>
        <v>435.65894613582816</v>
      </c>
      <c r="AH15" s="15">
        <f t="shared" si="13"/>
        <v>525.14980490290714</v>
      </c>
      <c r="AI15" s="15">
        <f t="shared" si="13"/>
        <v>642.80433384753519</v>
      </c>
      <c r="AJ15" s="15">
        <f t="shared" si="13"/>
        <v>501.29798658008264</v>
      </c>
      <c r="AK15" s="15">
        <f t="shared" si="13"/>
        <v>570.59647553744924</v>
      </c>
      <c r="AL15" s="96">
        <f t="shared" si="13"/>
        <v>682.10490221130055</v>
      </c>
      <c r="AM15" s="15">
        <f t="shared" si="13"/>
        <v>217.98611765372715</v>
      </c>
      <c r="AN15" s="15">
        <f t="shared" si="13"/>
        <v>226.730570831248</v>
      </c>
      <c r="AO15" s="15">
        <f t="shared" si="13"/>
        <v>635.52419173601868</v>
      </c>
      <c r="AP15" s="15">
        <f t="shared" si="13"/>
        <v>642.61738359647734</v>
      </c>
      <c r="AQ15" s="15">
        <f t="shared" si="13"/>
        <v>668.8667992008518</v>
      </c>
      <c r="AR15" s="15">
        <f t="shared" si="13"/>
        <v>759.29409366157972</v>
      </c>
      <c r="AS15" s="15">
        <f t="shared" si="13"/>
        <v>654.09816412854479</v>
      </c>
      <c r="AT15" s="15">
        <f t="shared" si="13"/>
        <v>684.33333328891479</v>
      </c>
      <c r="AU15" s="15">
        <f t="shared" si="13"/>
        <v>783.54135417387283</v>
      </c>
      <c r="AV15" s="15">
        <f t="shared" si="13"/>
        <v>680.42804951517326</v>
      </c>
      <c r="AW15" s="15">
        <f t="shared" si="13"/>
        <v>714.34130985506886</v>
      </c>
      <c r="AX15" s="96">
        <f t="shared" si="13"/>
        <v>748.70108346177699</v>
      </c>
      <c r="AY15" s="15">
        <f t="shared" si="13"/>
        <v>198.89686522960108</v>
      </c>
      <c r="AZ15" s="15">
        <f t="shared" si="13"/>
        <v>206.08480194119826</v>
      </c>
      <c r="BA15" s="15">
        <f t="shared" si="13"/>
        <v>687.17931202249918</v>
      </c>
      <c r="BB15" s="15">
        <f t="shared" si="13"/>
        <v>652.16729037304992</v>
      </c>
      <c r="BC15" s="15">
        <f t="shared" si="13"/>
        <v>677.45100212306761</v>
      </c>
      <c r="BD15" s="15">
        <f t="shared" si="13"/>
        <v>740.56520894123935</v>
      </c>
      <c r="BE15" s="15">
        <f t="shared" si="13"/>
        <v>667.41795965023903</v>
      </c>
      <c r="BF15" s="15">
        <f t="shared" si="13"/>
        <v>696.21192177993089</v>
      </c>
      <c r="BG15" s="15">
        <f t="shared" si="13"/>
        <v>764.88565455383059</v>
      </c>
      <c r="BH15" s="15">
        <f t="shared" si="13"/>
        <v>694.30300419429545</v>
      </c>
      <c r="BI15" s="15">
        <f t="shared" si="13"/>
        <v>725.97701609818682</v>
      </c>
      <c r="BJ15" s="96">
        <f t="shared" si="13"/>
        <v>797.76873299180977</v>
      </c>
      <c r="BK15" s="15">
        <f t="shared" si="13"/>
        <v>223.57182836907307</v>
      </c>
      <c r="BL15" s="15">
        <f t="shared" si="13"/>
        <v>231.95789756776981</v>
      </c>
      <c r="BM15" s="15">
        <f t="shared" si="13"/>
        <v>761.25041669412599</v>
      </c>
      <c r="BN15" s="15">
        <f t="shared" si="13"/>
        <v>709.23480298344384</v>
      </c>
      <c r="BO15" s="15">
        <f t="shared" si="13"/>
        <v>732.11047566089769</v>
      </c>
      <c r="BP15" s="15">
        <f t="shared" si="13"/>
        <v>755.44579851376602</v>
      </c>
      <c r="BQ15" s="15">
        <f t="shared" si="13"/>
        <v>703.27033943003414</v>
      </c>
      <c r="BR15" s="15">
        <f t="shared" si="13"/>
        <v>728.58947672079091</v>
      </c>
      <c r="BS15" s="15">
        <f t="shared" si="13"/>
        <v>755.22443257432815</v>
      </c>
      <c r="BT15" s="15">
        <f t="shared" si="13"/>
        <v>706.38954198793533</v>
      </c>
      <c r="BU15" s="15">
        <f t="shared" si="13"/>
        <v>734.17735342052322</v>
      </c>
      <c r="BV15" s="96">
        <f t="shared" si="13"/>
        <v>762.36618264893616</v>
      </c>
      <c r="BW15" s="15">
        <f t="shared" si="13"/>
        <v>229.05779251722339</v>
      </c>
      <c r="BX15" s="15">
        <f t="shared" si="13"/>
        <v>238.06400409408644</v>
      </c>
      <c r="BY15" s="15">
        <f t="shared" si="13"/>
        <v>782.42150799660021</v>
      </c>
      <c r="BZ15" s="15">
        <f t="shared" si="13"/>
        <v>740.32235437958366</v>
      </c>
      <c r="CA15" s="15">
        <f t="shared" si="13"/>
        <v>764.94305778072214</v>
      </c>
      <c r="CB15" s="15">
        <f t="shared" ref="CB15:CT15" si="14">CB13*CB14</f>
        <v>790.22755511862511</v>
      </c>
      <c r="CC15" s="15">
        <f t="shared" si="14"/>
        <v>746.00234495930533</v>
      </c>
      <c r="CD15" s="15">
        <f t="shared" si="14"/>
        <v>772.75934818044789</v>
      </c>
      <c r="CE15" s="15">
        <f t="shared" si="14"/>
        <v>800.95482328468631</v>
      </c>
      <c r="CF15" s="15">
        <f t="shared" si="14"/>
        <v>760.49818376681219</v>
      </c>
      <c r="CG15" s="15">
        <f t="shared" si="14"/>
        <v>789.86957883466005</v>
      </c>
      <c r="CH15" s="96">
        <f t="shared" si="14"/>
        <v>819.84758113256555</v>
      </c>
      <c r="CI15" s="15">
        <f t="shared" si="14"/>
        <v>246.37775674351127</v>
      </c>
      <c r="CJ15" s="15">
        <f t="shared" si="14"/>
        <v>256.07724367485542</v>
      </c>
      <c r="CK15" s="15">
        <f t="shared" si="14"/>
        <v>841.75190927219433</v>
      </c>
      <c r="CL15" s="15">
        <f t="shared" si="14"/>
        <v>797.11753267796428</v>
      </c>
      <c r="CM15" s="15">
        <f t="shared" si="14"/>
        <v>824.00992847433861</v>
      </c>
      <c r="CN15" s="15">
        <f t="shared" si="14"/>
        <v>851.75161452081738</v>
      </c>
      <c r="CO15" s="15">
        <f t="shared" si="14"/>
        <v>804.9793768801602</v>
      </c>
      <c r="CP15" s="15">
        <f t="shared" si="14"/>
        <v>834.05253548641224</v>
      </c>
      <c r="CQ15" s="15">
        <f t="shared" si="14"/>
        <v>864.75497903785174</v>
      </c>
      <c r="CR15" s="15">
        <f t="shared" si="14"/>
        <v>821.86043293016735</v>
      </c>
      <c r="CS15" s="15">
        <f t="shared" si="14"/>
        <v>854.02238565655682</v>
      </c>
      <c r="CT15" s="96">
        <f t="shared" si="14"/>
        <v>887.0748335743292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14" customFormat="1" x14ac:dyDescent="0.25">
      <c r="B17" s="214" t="s">
        <v>67</v>
      </c>
      <c r="N17" s="215"/>
      <c r="U17" s="303">
        <v>1.4999999999999999E-2</v>
      </c>
      <c r="V17" s="303">
        <v>0.01</v>
      </c>
      <c r="W17" s="303">
        <v>0.01</v>
      </c>
      <c r="X17" s="303">
        <v>1.4999999999999999E-2</v>
      </c>
      <c r="Y17" s="303">
        <v>0.01</v>
      </c>
      <c r="Z17" s="304">
        <v>0.01</v>
      </c>
      <c r="AA17" s="303">
        <v>0.01</v>
      </c>
      <c r="AB17" s="303">
        <v>0.01</v>
      </c>
      <c r="AC17" s="303">
        <v>0.01</v>
      </c>
      <c r="AD17" s="303">
        <v>1.2E-2</v>
      </c>
      <c r="AE17" s="303">
        <v>1.2E-2</v>
      </c>
      <c r="AF17" s="303">
        <v>0.02</v>
      </c>
      <c r="AG17" s="303">
        <v>1.2E-2</v>
      </c>
      <c r="AH17" s="303">
        <v>1.2E-2</v>
      </c>
      <c r="AI17" s="303">
        <v>0.02</v>
      </c>
      <c r="AJ17" s="303">
        <v>1.2E-2</v>
      </c>
      <c r="AK17" s="303">
        <v>1.2E-2</v>
      </c>
      <c r="AL17" s="304">
        <v>1.2E-2</v>
      </c>
      <c r="AM17" s="303">
        <v>0.01</v>
      </c>
      <c r="AN17" s="303">
        <v>0.01</v>
      </c>
      <c r="AO17" s="303">
        <v>0.01</v>
      </c>
      <c r="AP17" s="303">
        <v>1.2E-2</v>
      </c>
      <c r="AQ17" s="303">
        <v>0.01</v>
      </c>
      <c r="AR17" s="303">
        <v>0.01</v>
      </c>
      <c r="AS17" s="303">
        <v>1.2E-2</v>
      </c>
      <c r="AT17" s="303">
        <v>0.01</v>
      </c>
      <c r="AU17" s="303">
        <v>0.01</v>
      </c>
      <c r="AV17" s="303">
        <v>1.2E-2</v>
      </c>
      <c r="AW17" s="303">
        <v>0.01</v>
      </c>
      <c r="AX17" s="304">
        <v>0.01</v>
      </c>
      <c r="AY17" s="303">
        <v>1.4999999999999999E-2</v>
      </c>
      <c r="AZ17" s="303">
        <v>0.01</v>
      </c>
      <c r="BA17" s="303">
        <v>0.01</v>
      </c>
      <c r="BB17" s="303">
        <v>1.4999999999999999E-2</v>
      </c>
      <c r="BC17" s="303">
        <v>0.01</v>
      </c>
      <c r="BD17" s="303">
        <v>0.01</v>
      </c>
      <c r="BE17" s="303">
        <v>1.4999999999999999E-2</v>
      </c>
      <c r="BF17" s="303">
        <v>0.01</v>
      </c>
      <c r="BG17" s="303">
        <v>0.01</v>
      </c>
      <c r="BH17" s="303">
        <v>1.4999999999999999E-2</v>
      </c>
      <c r="BI17" s="303">
        <v>0.01</v>
      </c>
      <c r="BJ17" s="304">
        <v>0.01</v>
      </c>
      <c r="BK17" s="303">
        <v>0.01</v>
      </c>
      <c r="BL17" s="303">
        <v>0.01</v>
      </c>
      <c r="BM17" s="303">
        <v>0.01</v>
      </c>
      <c r="BN17" s="303">
        <v>0.01</v>
      </c>
      <c r="BO17" s="303">
        <v>0.01</v>
      </c>
      <c r="BP17" s="303">
        <v>0.01</v>
      </c>
      <c r="BQ17" s="303">
        <v>0.01</v>
      </c>
      <c r="BR17" s="303">
        <v>0.01</v>
      </c>
      <c r="BS17" s="303">
        <v>0.01</v>
      </c>
      <c r="BT17" s="303">
        <v>0.01</v>
      </c>
      <c r="BU17" s="303">
        <v>0.01</v>
      </c>
      <c r="BV17" s="304">
        <v>0.01</v>
      </c>
      <c r="BW17" s="303">
        <v>1.4999999999999999E-2</v>
      </c>
      <c r="BX17" s="303">
        <v>0.01</v>
      </c>
      <c r="BY17" s="303">
        <v>0.01</v>
      </c>
      <c r="BZ17" s="303">
        <v>1.4999999999999999E-2</v>
      </c>
      <c r="CA17" s="303">
        <v>0.01</v>
      </c>
      <c r="CB17" s="303">
        <v>0.01</v>
      </c>
      <c r="CC17" s="303">
        <v>1.4999999999999999E-2</v>
      </c>
      <c r="CD17" s="303">
        <v>0.01</v>
      </c>
      <c r="CE17" s="303">
        <v>0.01</v>
      </c>
      <c r="CF17" s="303">
        <v>1.4999999999999999E-2</v>
      </c>
      <c r="CG17" s="303">
        <v>0.01</v>
      </c>
      <c r="CH17" s="304">
        <v>0.01</v>
      </c>
      <c r="CI17" s="303">
        <v>1.4999999999999999E-2</v>
      </c>
      <c r="CJ17" s="303">
        <v>0.01</v>
      </c>
      <c r="CK17" s="303">
        <v>0.01</v>
      </c>
      <c r="CL17" s="303">
        <v>1.4999999999999999E-2</v>
      </c>
      <c r="CM17" s="303">
        <v>0.01</v>
      </c>
      <c r="CN17" s="303">
        <v>0.01</v>
      </c>
      <c r="CO17" s="303">
        <v>1.4999999999999999E-2</v>
      </c>
      <c r="CP17" s="303">
        <v>0.01</v>
      </c>
      <c r="CQ17" s="303">
        <v>0.01</v>
      </c>
      <c r="CR17" s="303">
        <v>1.4999999999999999E-2</v>
      </c>
      <c r="CS17" s="303">
        <v>0.01</v>
      </c>
      <c r="CT17" s="304">
        <v>0.01</v>
      </c>
    </row>
    <row r="18" spans="1:98" s="161" customFormat="1" x14ac:dyDescent="0.25">
      <c r="B18" s="161" t="s">
        <v>68</v>
      </c>
      <c r="N18" s="162"/>
      <c r="U18" s="294">
        <v>0.1</v>
      </c>
      <c r="V18" s="294">
        <v>0</v>
      </c>
      <c r="W18" s="294">
        <v>0</v>
      </c>
      <c r="X18" s="294">
        <v>0.06</v>
      </c>
      <c r="Y18" s="294">
        <v>0</v>
      </c>
      <c r="Z18" s="295">
        <v>0</v>
      </c>
      <c r="AA18" s="294">
        <v>0.1</v>
      </c>
      <c r="AB18" s="294">
        <v>0</v>
      </c>
      <c r="AC18" s="294">
        <v>0</v>
      </c>
      <c r="AD18" s="294">
        <v>0.12</v>
      </c>
      <c r="AE18" s="294">
        <v>0</v>
      </c>
      <c r="AF18" s="294">
        <v>0</v>
      </c>
      <c r="AG18" s="294">
        <v>0.12</v>
      </c>
      <c r="AH18" s="294">
        <v>0</v>
      </c>
      <c r="AI18" s="294">
        <v>0</v>
      </c>
      <c r="AJ18" s="294">
        <v>0.12</v>
      </c>
      <c r="AK18" s="294">
        <v>0</v>
      </c>
      <c r="AL18" s="295">
        <v>0</v>
      </c>
      <c r="AM18" s="294">
        <v>0.13</v>
      </c>
      <c r="AN18" s="294">
        <v>0</v>
      </c>
      <c r="AO18" s="294">
        <v>0</v>
      </c>
      <c r="AP18" s="294">
        <v>0.1</v>
      </c>
      <c r="AQ18" s="294">
        <v>0</v>
      </c>
      <c r="AR18" s="294">
        <v>0</v>
      </c>
      <c r="AS18" s="294">
        <v>0.1</v>
      </c>
      <c r="AT18" s="294">
        <v>0</v>
      </c>
      <c r="AU18" s="294">
        <v>0</v>
      </c>
      <c r="AV18" s="294">
        <v>0.1</v>
      </c>
      <c r="AW18" s="294">
        <v>0</v>
      </c>
      <c r="AX18" s="295">
        <v>0</v>
      </c>
      <c r="AY18" s="294">
        <v>0.1</v>
      </c>
      <c r="AZ18" s="294">
        <v>0</v>
      </c>
      <c r="BA18" s="294">
        <v>0</v>
      </c>
      <c r="BB18" s="294">
        <v>0.1</v>
      </c>
      <c r="BC18" s="294">
        <v>0</v>
      </c>
      <c r="BD18" s="294">
        <v>0</v>
      </c>
      <c r="BE18" s="294">
        <v>0.1</v>
      </c>
      <c r="BF18" s="294">
        <v>0</v>
      </c>
      <c r="BG18" s="294">
        <v>0</v>
      </c>
      <c r="BH18" s="294">
        <v>0.1</v>
      </c>
      <c r="BI18" s="294">
        <v>0</v>
      </c>
      <c r="BJ18" s="295">
        <v>0</v>
      </c>
      <c r="BK18" s="294">
        <v>0.1</v>
      </c>
      <c r="BL18" s="294">
        <v>0</v>
      </c>
      <c r="BM18" s="294">
        <v>0</v>
      </c>
      <c r="BN18" s="294">
        <v>0.1</v>
      </c>
      <c r="BO18" s="294">
        <v>0</v>
      </c>
      <c r="BP18" s="294">
        <v>0</v>
      </c>
      <c r="BQ18" s="294">
        <v>0.1</v>
      </c>
      <c r="BR18" s="294">
        <v>0</v>
      </c>
      <c r="BS18" s="294">
        <v>0</v>
      </c>
      <c r="BT18" s="294">
        <v>0.1</v>
      </c>
      <c r="BU18" s="294">
        <v>0</v>
      </c>
      <c r="BV18" s="295">
        <v>0</v>
      </c>
      <c r="BW18" s="294">
        <v>0.1</v>
      </c>
      <c r="BX18" s="294">
        <v>0</v>
      </c>
      <c r="BY18" s="294">
        <v>0</v>
      </c>
      <c r="BZ18" s="294">
        <v>0.1</v>
      </c>
      <c r="CA18" s="294">
        <v>0</v>
      </c>
      <c r="CB18" s="294">
        <v>0</v>
      </c>
      <c r="CC18" s="294">
        <v>0.1</v>
      </c>
      <c r="CD18" s="294">
        <v>0</v>
      </c>
      <c r="CE18" s="294">
        <v>0</v>
      </c>
      <c r="CF18" s="294">
        <v>0.1</v>
      </c>
      <c r="CG18" s="294">
        <v>0</v>
      </c>
      <c r="CH18" s="295">
        <v>0</v>
      </c>
      <c r="CI18" s="294">
        <v>0.1</v>
      </c>
      <c r="CJ18" s="294">
        <v>0</v>
      </c>
      <c r="CK18" s="294">
        <v>0</v>
      </c>
      <c r="CL18" s="294">
        <v>0.1</v>
      </c>
      <c r="CM18" s="294">
        <v>0</v>
      </c>
      <c r="CN18" s="294">
        <v>0</v>
      </c>
      <c r="CO18" s="294">
        <v>0.1</v>
      </c>
      <c r="CP18" s="294">
        <v>0</v>
      </c>
      <c r="CQ18" s="294">
        <v>0</v>
      </c>
      <c r="CR18" s="294">
        <v>0.1</v>
      </c>
      <c r="CS18" s="294">
        <v>0</v>
      </c>
      <c r="CT18" s="295">
        <v>0</v>
      </c>
    </row>
    <row r="20" spans="1:98" s="4" customFormat="1" x14ac:dyDescent="0.25">
      <c r="A20" s="116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12"/>
    </row>
    <row r="21" spans="1:98" s="104" customFormat="1" x14ac:dyDescent="0.25">
      <c r="B21" s="104" t="s">
        <v>0</v>
      </c>
      <c r="C21" s="104">
        <f>'Agency North'!C21</f>
        <v>42005</v>
      </c>
      <c r="D21" s="104">
        <f>'Agency North'!D21</f>
        <v>42036</v>
      </c>
      <c r="E21" s="104">
        <f>'Agency North'!E21</f>
        <v>42064</v>
      </c>
      <c r="F21" s="104">
        <f>'Agency North'!F21</f>
        <v>42095</v>
      </c>
      <c r="G21" s="104">
        <f>'Agency North'!G21</f>
        <v>42125</v>
      </c>
      <c r="H21" s="104">
        <f>'Agency North'!H21</f>
        <v>42156</v>
      </c>
      <c r="I21" s="104">
        <f>'Agency North'!I21</f>
        <v>42186</v>
      </c>
      <c r="J21" s="104">
        <f>'Agency North'!J21</f>
        <v>42217</v>
      </c>
      <c r="K21" s="104">
        <f>'Agency North'!K21</f>
        <v>42248</v>
      </c>
      <c r="L21" s="104">
        <f>'Agency North'!L21</f>
        <v>42278</v>
      </c>
      <c r="M21" s="104">
        <f>'Agency North'!M21</f>
        <v>42309</v>
      </c>
      <c r="N21" s="105">
        <f>'Agency North'!N21</f>
        <v>42339</v>
      </c>
      <c r="O21" s="104">
        <f>'Agency North'!O21</f>
        <v>42370</v>
      </c>
      <c r="P21" s="104">
        <f>'Agency North'!P21</f>
        <v>42401</v>
      </c>
      <c r="Q21" s="104">
        <f>'Agency North'!Q21</f>
        <v>42430</v>
      </c>
      <c r="R21" s="104">
        <f>'Agency North'!R21</f>
        <v>42461</v>
      </c>
      <c r="S21" s="104">
        <f>'Agency North'!S21</f>
        <v>42491</v>
      </c>
      <c r="T21" s="104">
        <f>'Agency North'!T21</f>
        <v>42522</v>
      </c>
      <c r="U21" s="104">
        <f>'Agency North'!U21</f>
        <v>42552</v>
      </c>
      <c r="V21" s="104">
        <f>'Agency North'!V21</f>
        <v>42583</v>
      </c>
      <c r="W21" s="113">
        <f>'Agency North'!W21</f>
        <v>42614</v>
      </c>
      <c r="X21" s="113">
        <f>'Agency North'!X21</f>
        <v>42644</v>
      </c>
      <c r="Y21" s="113">
        <f>'Agency North'!Y21</f>
        <v>42675</v>
      </c>
      <c r="Z21" s="117">
        <f>'Agency North'!Z21</f>
        <v>42705</v>
      </c>
      <c r="AA21" s="104">
        <f>'Agency North'!AA21</f>
        <v>42752</v>
      </c>
      <c r="AB21" s="104">
        <f>'Agency North'!AB21</f>
        <v>42783</v>
      </c>
      <c r="AC21" s="104">
        <f>'Agency North'!AC21</f>
        <v>42811</v>
      </c>
      <c r="AD21" s="104">
        <f>'Agency North'!AD21</f>
        <v>42842</v>
      </c>
      <c r="AE21" s="104">
        <f>'Agency North'!AE21</f>
        <v>42872</v>
      </c>
      <c r="AF21" s="104">
        <f>'Agency North'!AF21</f>
        <v>42903</v>
      </c>
      <c r="AG21" s="104">
        <f>'Agency North'!AG21</f>
        <v>42933</v>
      </c>
      <c r="AH21" s="104">
        <f>'Agency North'!AH21</f>
        <v>42964</v>
      </c>
      <c r="AI21" s="104">
        <f>'Agency North'!AI21</f>
        <v>42995</v>
      </c>
      <c r="AJ21" s="104">
        <f>'Agency North'!AJ21</f>
        <v>43025</v>
      </c>
      <c r="AK21" s="104">
        <f>'Agency North'!AK21</f>
        <v>43056</v>
      </c>
      <c r="AL21" s="105">
        <f>'Agency North'!AL21</f>
        <v>43086</v>
      </c>
      <c r="AM21" s="104">
        <f>'Agency North'!AM21</f>
        <v>43118</v>
      </c>
      <c r="AN21" s="104">
        <f>'Agency North'!AN21</f>
        <v>43149</v>
      </c>
      <c r="AO21" s="104">
        <f>'Agency North'!AO21</f>
        <v>43177</v>
      </c>
      <c r="AP21" s="104">
        <f>'Agency North'!AP21</f>
        <v>43208</v>
      </c>
      <c r="AQ21" s="104">
        <f>'Agency North'!AQ21</f>
        <v>43238</v>
      </c>
      <c r="AR21" s="104">
        <f>'Agency North'!AR21</f>
        <v>43269</v>
      </c>
      <c r="AS21" s="104">
        <f>'Agency North'!AS21</f>
        <v>43299</v>
      </c>
      <c r="AT21" s="104">
        <f>'Agency North'!AT21</f>
        <v>43330</v>
      </c>
      <c r="AU21" s="104">
        <f>'Agency North'!AU21</f>
        <v>43361</v>
      </c>
      <c r="AV21" s="104">
        <f>'Agency North'!AV21</f>
        <v>43391</v>
      </c>
      <c r="AW21" s="104">
        <f>'Agency North'!AW21</f>
        <v>43422</v>
      </c>
      <c r="AX21" s="105">
        <f>'Agency North'!AX21</f>
        <v>43452</v>
      </c>
      <c r="AY21" s="104">
        <f>'Agency North'!AY21</f>
        <v>43483</v>
      </c>
      <c r="AZ21" s="104">
        <f>'Agency North'!AZ21</f>
        <v>43514</v>
      </c>
      <c r="BA21" s="104">
        <f>'Agency North'!BA21</f>
        <v>43542</v>
      </c>
      <c r="BB21" s="104">
        <f>'Agency North'!BB21</f>
        <v>43573</v>
      </c>
      <c r="BC21" s="104">
        <f>'Agency North'!BC21</f>
        <v>43603</v>
      </c>
      <c r="BD21" s="104">
        <f>'Agency North'!BD21</f>
        <v>43634</v>
      </c>
      <c r="BE21" s="104">
        <f>'Agency North'!BE21</f>
        <v>43664</v>
      </c>
      <c r="BF21" s="104">
        <f>'Agency North'!BF21</f>
        <v>43695</v>
      </c>
      <c r="BG21" s="104">
        <f>'Agency North'!BG21</f>
        <v>43726</v>
      </c>
      <c r="BH21" s="104">
        <f>'Agency North'!BH21</f>
        <v>43756</v>
      </c>
      <c r="BI21" s="104">
        <f>'Agency North'!BI21</f>
        <v>43787</v>
      </c>
      <c r="BJ21" s="105">
        <f>'Agency North'!BJ21</f>
        <v>43817</v>
      </c>
      <c r="BK21" s="104">
        <f>'Agency North'!BK21</f>
        <v>43848</v>
      </c>
      <c r="BL21" s="104">
        <f>'Agency North'!BL21</f>
        <v>43879</v>
      </c>
      <c r="BM21" s="104">
        <f>'Agency North'!BM21</f>
        <v>43908</v>
      </c>
      <c r="BN21" s="104">
        <f>'Agency North'!BN21</f>
        <v>43939</v>
      </c>
      <c r="BO21" s="104">
        <f>'Agency North'!BO21</f>
        <v>43969</v>
      </c>
      <c r="BP21" s="104">
        <f>'Agency North'!BP21</f>
        <v>44000</v>
      </c>
      <c r="BQ21" s="104">
        <f>'Agency North'!BQ21</f>
        <v>44030</v>
      </c>
      <c r="BR21" s="104">
        <f>'Agency North'!BR21</f>
        <v>44061</v>
      </c>
      <c r="BS21" s="104">
        <f>'Agency North'!BS21</f>
        <v>44092</v>
      </c>
      <c r="BT21" s="104">
        <f>'Agency North'!BT21</f>
        <v>44122</v>
      </c>
      <c r="BU21" s="104">
        <f>'Agency North'!BU21</f>
        <v>44153</v>
      </c>
      <c r="BV21" s="105">
        <f>'Agency North'!BV21</f>
        <v>44183</v>
      </c>
      <c r="BW21" s="104">
        <f>'Agency North'!BW21</f>
        <v>44214</v>
      </c>
      <c r="BX21" s="104">
        <f>'Agency North'!BX21</f>
        <v>44245</v>
      </c>
      <c r="BY21" s="104">
        <f>'Agency North'!BY21</f>
        <v>44273</v>
      </c>
      <c r="BZ21" s="104">
        <f>'Agency North'!BZ21</f>
        <v>44304</v>
      </c>
      <c r="CA21" s="104">
        <f>'Agency North'!CA21</f>
        <v>44334</v>
      </c>
      <c r="CB21" s="104">
        <f>'Agency North'!CB21</f>
        <v>44365</v>
      </c>
      <c r="CC21" s="104">
        <f>'Agency North'!CC21</f>
        <v>44395</v>
      </c>
      <c r="CD21" s="104">
        <f>'Agency North'!CD21</f>
        <v>44426</v>
      </c>
      <c r="CE21" s="104">
        <f>'Agency North'!CE21</f>
        <v>44457</v>
      </c>
      <c r="CF21" s="104">
        <f>'Agency North'!CF21</f>
        <v>44487</v>
      </c>
      <c r="CG21" s="104">
        <f>'Agency North'!CG21</f>
        <v>44518</v>
      </c>
      <c r="CH21" s="105">
        <f>'Agency North'!CH21</f>
        <v>44548</v>
      </c>
      <c r="CI21" s="104">
        <f>'Agency North'!CI21</f>
        <v>44579</v>
      </c>
      <c r="CJ21" s="104">
        <f>'Agency North'!CJ21</f>
        <v>44610</v>
      </c>
      <c r="CK21" s="104">
        <f>'Agency North'!CK21</f>
        <v>44638</v>
      </c>
      <c r="CL21" s="104">
        <f>'Agency North'!CL21</f>
        <v>44669</v>
      </c>
      <c r="CM21" s="104">
        <f>'Agency North'!CM21</f>
        <v>44699</v>
      </c>
      <c r="CN21" s="104">
        <f>'Agency North'!CN21</f>
        <v>44730</v>
      </c>
      <c r="CO21" s="104">
        <f>'Agency North'!CO21</f>
        <v>44760</v>
      </c>
      <c r="CP21" s="104">
        <f>'Agency North'!CP21</f>
        <v>44791</v>
      </c>
      <c r="CQ21" s="104">
        <f>'Agency North'!CQ21</f>
        <v>44822</v>
      </c>
      <c r="CR21" s="104">
        <f>'Agency North'!CR21</f>
        <v>44852</v>
      </c>
      <c r="CS21" s="104">
        <f>'Agency North'!CS21</f>
        <v>44883</v>
      </c>
      <c r="CT21" s="105">
        <f>'Agency North'!CT21</f>
        <v>44913</v>
      </c>
    </row>
    <row r="22" spans="1:98" x14ac:dyDescent="0.25">
      <c r="A22" s="4" t="s">
        <v>152</v>
      </c>
      <c r="B22" t="s">
        <v>4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8">
        <v>6084.3504999999896</v>
      </c>
      <c r="O22" s="8">
        <v>1577.261</v>
      </c>
      <c r="P22" s="8">
        <v>1695.9549999999699</v>
      </c>
      <c r="Q22" s="8">
        <v>3655.0449999999901</v>
      </c>
      <c r="R22" s="8">
        <v>5513.5510000000004</v>
      </c>
      <c r="S22" s="8">
        <v>2476.4769999999999</v>
      </c>
      <c r="T22" s="15">
        <v>2380.7105000000001</v>
      </c>
      <c r="U22" s="24">
        <v>2392.8470000000002</v>
      </c>
      <c r="V22" s="24">
        <v>2005.9945</v>
      </c>
      <c r="W22" s="24">
        <f t="shared" ref="W22:Z22" si="15">W70*W92</f>
        <v>4536.0000000000009</v>
      </c>
      <c r="X22" s="24">
        <f t="shared" si="15"/>
        <v>3696</v>
      </c>
      <c r="Y22" s="24">
        <f t="shared" si="15"/>
        <v>4641</v>
      </c>
      <c r="Z22" s="145">
        <f t="shared" si="15"/>
        <v>5173.7849937732681</v>
      </c>
      <c r="AA22" s="24">
        <f t="shared" ref="AA22:CL22" si="16">AA70*AA92</f>
        <v>1322.9999999999998</v>
      </c>
      <c r="AB22" s="15">
        <f t="shared" si="16"/>
        <v>1322.9999999999998</v>
      </c>
      <c r="AC22" s="15">
        <f t="shared" si="16"/>
        <v>3024</v>
      </c>
      <c r="AD22" s="15">
        <f t="shared" si="16"/>
        <v>2757.8879999999999</v>
      </c>
      <c r="AE22" s="15">
        <f t="shared" si="16"/>
        <v>3769.8048000000003</v>
      </c>
      <c r="AF22" s="15">
        <f t="shared" si="16"/>
        <v>3807.5028480000005</v>
      </c>
      <c r="AG22" s="15">
        <f t="shared" si="16"/>
        <v>3653.2989826560006</v>
      </c>
      <c r="AH22" s="15">
        <f t="shared" si="16"/>
        <v>3884.0336552448007</v>
      </c>
      <c r="AI22" s="15">
        <f t="shared" si="16"/>
        <v>3922.873991797248</v>
      </c>
      <c r="AJ22" s="15">
        <f t="shared" si="16"/>
        <v>3763.99759512946</v>
      </c>
      <c r="AK22" s="15">
        <f t="shared" si="16"/>
        <v>4001.7237590323739</v>
      </c>
      <c r="AL22" s="96">
        <f t="shared" si="16"/>
        <v>4041.7409966226974</v>
      </c>
      <c r="AM22" s="15">
        <f t="shared" si="16"/>
        <v>1783.7612099999997</v>
      </c>
      <c r="AN22" s="15">
        <f t="shared" si="16"/>
        <v>1766.4431399999996</v>
      </c>
      <c r="AO22" s="15">
        <f t="shared" si="16"/>
        <v>3958.4159999999997</v>
      </c>
      <c r="AP22" s="15">
        <f t="shared" si="16"/>
        <v>3685.285296</v>
      </c>
      <c r="AQ22" s="15">
        <f t="shared" si="16"/>
        <v>4987.6041600000008</v>
      </c>
      <c r="AR22" s="15">
        <f t="shared" si="16"/>
        <v>4987.6041600000008</v>
      </c>
      <c r="AS22" s="15">
        <f t="shared" si="16"/>
        <v>4831.1303040000012</v>
      </c>
      <c r="AT22" s="15">
        <f t="shared" si="16"/>
        <v>5134.2984000000006</v>
      </c>
      <c r="AU22" s="15">
        <f t="shared" si="16"/>
        <v>5185.6413840000014</v>
      </c>
      <c r="AV22" s="15">
        <f t="shared" si="16"/>
        <v>4926.3593148000009</v>
      </c>
      <c r="AW22" s="15">
        <f t="shared" si="16"/>
        <v>5237.4977978400002</v>
      </c>
      <c r="AX22" s="96">
        <f t="shared" si="16"/>
        <v>5289.8727758184004</v>
      </c>
      <c r="AY22" s="15">
        <f t="shared" si="16"/>
        <v>2486.85096093525</v>
      </c>
      <c r="AZ22" s="15">
        <f t="shared" si="16"/>
        <v>2462.7067768485008</v>
      </c>
      <c r="BA22" s="15">
        <f t="shared" si="16"/>
        <v>5676.3469526400013</v>
      </c>
      <c r="BB22" s="15">
        <f t="shared" si="16"/>
        <v>5088.9501605779205</v>
      </c>
      <c r="BC22" s="15">
        <f t="shared" si="16"/>
        <v>6887.3009692032019</v>
      </c>
      <c r="BD22" s="15">
        <f t="shared" si="16"/>
        <v>6887.3009692032019</v>
      </c>
      <c r="BE22" s="15">
        <f t="shared" si="16"/>
        <v>6671.2287819340818</v>
      </c>
      <c r="BF22" s="15">
        <f t="shared" si="16"/>
        <v>7089.868644768002</v>
      </c>
      <c r="BG22" s="15">
        <f t="shared" si="16"/>
        <v>7160.7673312156821</v>
      </c>
      <c r="BH22" s="15">
        <f t="shared" si="16"/>
        <v>6802.7289646548988</v>
      </c>
      <c r="BI22" s="15">
        <f t="shared" si="16"/>
        <v>7232.3750045278393</v>
      </c>
      <c r="BJ22" s="96">
        <f t="shared" si="16"/>
        <v>7304.6987545731172</v>
      </c>
      <c r="BK22" s="15">
        <f t="shared" si="16"/>
        <v>3132.8583220951223</v>
      </c>
      <c r="BL22" s="15">
        <f t="shared" si="16"/>
        <v>3102.4422218806067</v>
      </c>
      <c r="BM22" s="15">
        <f t="shared" si="16"/>
        <v>7150.8872341065626</v>
      </c>
      <c r="BN22" s="15">
        <f t="shared" si="16"/>
        <v>6539.1208857984839</v>
      </c>
      <c r="BO22" s="15">
        <f t="shared" si="16"/>
        <v>8849.9380409302812</v>
      </c>
      <c r="BP22" s="15">
        <f t="shared" si="16"/>
        <v>8849.9380409302812</v>
      </c>
      <c r="BQ22" s="15">
        <f t="shared" si="16"/>
        <v>8656.3350134297289</v>
      </c>
      <c r="BR22" s="15">
        <f t="shared" si="16"/>
        <v>9199.5463199405021</v>
      </c>
      <c r="BS22" s="15">
        <f t="shared" si="16"/>
        <v>9471.9600701911659</v>
      </c>
      <c r="BT22" s="15">
        <f t="shared" si="16"/>
        <v>8998.3620666816096</v>
      </c>
      <c r="BU22" s="15">
        <f t="shared" si="16"/>
        <v>9566.6796708930779</v>
      </c>
      <c r="BV22" s="96">
        <f t="shared" si="16"/>
        <v>9662.3464676020085</v>
      </c>
      <c r="BW22" s="15">
        <f t="shared" si="16"/>
        <v>3988.0033296942083</v>
      </c>
      <c r="BX22" s="15">
        <f t="shared" si="16"/>
        <v>3949.2848507651388</v>
      </c>
      <c r="BY22" s="15">
        <f t="shared" si="16"/>
        <v>9102.7934135282903</v>
      </c>
      <c r="BZ22" s="15">
        <f t="shared" si="16"/>
        <v>8324.0393227860404</v>
      </c>
      <c r="CA22" s="15">
        <f t="shared" si="16"/>
        <v>11828.897985011743</v>
      </c>
      <c r="CB22" s="15">
        <f t="shared" si="16"/>
        <v>11828.897985011743</v>
      </c>
      <c r="CC22" s="15">
        <f t="shared" si="16"/>
        <v>11570.126629630287</v>
      </c>
      <c r="CD22" s="15">
        <f t="shared" si="16"/>
        <v>12296.187207603039</v>
      </c>
      <c r="CE22" s="15">
        <f t="shared" si="16"/>
        <v>12660.297605498079</v>
      </c>
      <c r="CF22" s="15">
        <f t="shared" si="16"/>
        <v>12027.282725223176</v>
      </c>
      <c r="CG22" s="15">
        <f t="shared" si="16"/>
        <v>12786.900581553058</v>
      </c>
      <c r="CH22" s="96">
        <f t="shared" si="16"/>
        <v>12914.769587368588</v>
      </c>
      <c r="CI22" s="15">
        <f t="shared" si="16"/>
        <v>5101.2427297567892</v>
      </c>
      <c r="CJ22" s="15">
        <f t="shared" si="16"/>
        <v>5051.7161013125487</v>
      </c>
      <c r="CK22" s="15">
        <f t="shared" si="16"/>
        <v>11643.81142199291</v>
      </c>
      <c r="CL22" s="15">
        <f t="shared" si="16"/>
        <v>10647.670417273168</v>
      </c>
      <c r="CM22" s="15">
        <f t="shared" ref="CM22:CT22" si="17">CM70*CM92</f>
        <v>15130.900066651346</v>
      </c>
      <c r="CN22" s="15">
        <f t="shared" si="17"/>
        <v>15130.900066651346</v>
      </c>
      <c r="CO22" s="15">
        <f t="shared" si="17"/>
        <v>14799.893448507379</v>
      </c>
      <c r="CP22" s="15">
        <f t="shared" si="17"/>
        <v>15728.631701348937</v>
      </c>
      <c r="CQ22" s="15">
        <f t="shared" si="17"/>
        <v>16194.382445903444</v>
      </c>
      <c r="CR22" s="15">
        <f t="shared" si="17"/>
        <v>15384.663323608273</v>
      </c>
      <c r="CS22" s="15">
        <f t="shared" si="17"/>
        <v>16683.452795769721</v>
      </c>
      <c r="CT22" s="96">
        <f t="shared" si="17"/>
        <v>16850.287323727422</v>
      </c>
    </row>
    <row r="23" spans="1:98" x14ac:dyDescent="0.25">
      <c r="A23" s="4" t="s">
        <v>153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8">
        <v>5752.777</v>
      </c>
      <c r="O23" s="8">
        <v>311.50099999999998</v>
      </c>
      <c r="P23" s="8">
        <v>496.25200000000001</v>
      </c>
      <c r="Q23" s="8">
        <v>4677.4350000000004</v>
      </c>
      <c r="R23" s="8">
        <v>2248.5709999999999</v>
      </c>
      <c r="S23" s="8">
        <v>1671.1790000000001</v>
      </c>
      <c r="T23" s="15">
        <v>2916.4090000000001</v>
      </c>
      <c r="U23" s="24">
        <v>1820.7860000000001</v>
      </c>
      <c r="V23" s="24">
        <v>2307.6289999999999</v>
      </c>
      <c r="W23" s="24">
        <f t="shared" ref="W23:Z28" si="18">W71*W93</f>
        <v>4460.4251087212806</v>
      </c>
      <c r="X23" s="24">
        <f t="shared" si="18"/>
        <v>5024.4126544558076</v>
      </c>
      <c r="Y23" s="24">
        <f t="shared" si="18"/>
        <v>6089.6064625605723</v>
      </c>
      <c r="Z23" s="145">
        <f t="shared" si="18"/>
        <v>6449.3643188733986</v>
      </c>
      <c r="AA23" s="15">
        <f t="shared" ref="AA23:CL23" si="19">AA71*AA93</f>
        <v>527.9604004000015</v>
      </c>
      <c r="AB23" s="15">
        <f t="shared" si="19"/>
        <v>551.28031328400562</v>
      </c>
      <c r="AC23" s="15">
        <f t="shared" si="19"/>
        <v>3576.0472126133031</v>
      </c>
      <c r="AD23" s="15">
        <f t="shared" si="19"/>
        <v>3103.6871662137501</v>
      </c>
      <c r="AE23" s="15">
        <f t="shared" si="19"/>
        <v>4498.602804805766</v>
      </c>
      <c r="AF23" s="15">
        <f t="shared" si="19"/>
        <v>5519.7070714874471</v>
      </c>
      <c r="AG23" s="15">
        <f t="shared" si="19"/>
        <v>3970.4560568689326</v>
      </c>
      <c r="AH23" s="15">
        <f t="shared" si="19"/>
        <v>5041.2660290196809</v>
      </c>
      <c r="AI23" s="15">
        <f t="shared" si="19"/>
        <v>6180.5803891548485</v>
      </c>
      <c r="AJ23" s="15">
        <f t="shared" si="19"/>
        <v>4673.6556838899032</v>
      </c>
      <c r="AK23" s="15">
        <f t="shared" si="19"/>
        <v>5623.0881672214673</v>
      </c>
      <c r="AL23" s="96">
        <f t="shared" si="19"/>
        <v>6742.6093095512933</v>
      </c>
      <c r="AM23" s="15">
        <f t="shared" si="19"/>
        <v>727.66848979888346</v>
      </c>
      <c r="AN23" s="15">
        <f t="shared" si="19"/>
        <v>748.24264814241883</v>
      </c>
      <c r="AO23" s="15">
        <f t="shared" si="19"/>
        <v>5458.1491850237489</v>
      </c>
      <c r="AP23" s="15">
        <f t="shared" si="19"/>
        <v>5136.1061508945977</v>
      </c>
      <c r="AQ23" s="15">
        <f t="shared" si="19"/>
        <v>6321.3724471133974</v>
      </c>
      <c r="AR23" s="15">
        <f t="shared" si="19"/>
        <v>7216.6491185546238</v>
      </c>
      <c r="AS23" s="15">
        <f t="shared" si="19"/>
        <v>6052.6557634426454</v>
      </c>
      <c r="AT23" s="15">
        <f t="shared" si="19"/>
        <v>6786.0571912006562</v>
      </c>
      <c r="AU23" s="15">
        <f t="shared" si="19"/>
        <v>7812.5130873080261</v>
      </c>
      <c r="AV23" s="15">
        <f t="shared" si="19"/>
        <v>6475.3738921509776</v>
      </c>
      <c r="AW23" s="15">
        <f t="shared" si="19"/>
        <v>7215.3078697913334</v>
      </c>
      <c r="AX23" s="96">
        <f t="shared" si="19"/>
        <v>7626.134717992134</v>
      </c>
      <c r="AY23" s="15">
        <f t="shared" si="19"/>
        <v>771.83592001008594</v>
      </c>
      <c r="AZ23" s="15">
        <f t="shared" si="19"/>
        <v>790.64264028522439</v>
      </c>
      <c r="BA23" s="15">
        <f t="shared" si="19"/>
        <v>7056.4583169430025</v>
      </c>
      <c r="BB23" s="15">
        <f t="shared" si="19"/>
        <v>5929.1940837173688</v>
      </c>
      <c r="BC23" s="15">
        <f t="shared" si="19"/>
        <v>7285.5259891324249</v>
      </c>
      <c r="BD23" s="15">
        <f t="shared" si="19"/>
        <v>8024.2608514390231</v>
      </c>
      <c r="BE23" s="15">
        <f t="shared" si="19"/>
        <v>7024.9984083852796</v>
      </c>
      <c r="BF23" s="15">
        <f t="shared" si="19"/>
        <v>7856.3465056699051</v>
      </c>
      <c r="BG23" s="15">
        <f t="shared" si="19"/>
        <v>8695.7460729243921</v>
      </c>
      <c r="BH23" s="15">
        <f t="shared" si="19"/>
        <v>7518.0730239934674</v>
      </c>
      <c r="BI23" s="15">
        <f t="shared" si="19"/>
        <v>8347.3241449855013</v>
      </c>
      <c r="BJ23" s="96">
        <f t="shared" si="19"/>
        <v>9242.1647692004026</v>
      </c>
      <c r="BK23" s="15">
        <f t="shared" si="19"/>
        <v>942.22931820160977</v>
      </c>
      <c r="BL23" s="15">
        <f t="shared" si="19"/>
        <v>966.58244308548615</v>
      </c>
      <c r="BM23" s="15">
        <f t="shared" si="19"/>
        <v>8285.0956920118679</v>
      </c>
      <c r="BN23" s="15">
        <f t="shared" si="19"/>
        <v>7065.3266934588883</v>
      </c>
      <c r="BO23" s="15">
        <f t="shared" si="19"/>
        <v>8632.9461721527568</v>
      </c>
      <c r="BP23" s="15">
        <f t="shared" si="19"/>
        <v>8993.4492490336779</v>
      </c>
      <c r="BQ23" s="15">
        <f t="shared" si="19"/>
        <v>8197.0924858572635</v>
      </c>
      <c r="BR23" s="15">
        <f t="shared" si="19"/>
        <v>9110.9258959806048</v>
      </c>
      <c r="BS23" s="15">
        <f t="shared" si="19"/>
        <v>9719.0020749204796</v>
      </c>
      <c r="BT23" s="15">
        <f t="shared" si="19"/>
        <v>8643.8195008076818</v>
      </c>
      <c r="BU23" s="15">
        <f t="shared" si="19"/>
        <v>9546.2031052091006</v>
      </c>
      <c r="BV23" s="96">
        <f t="shared" si="19"/>
        <v>10006.883522381611</v>
      </c>
      <c r="BW23" s="15">
        <f t="shared" si="19"/>
        <v>1137.3272685152472</v>
      </c>
      <c r="BX23" s="15">
        <f t="shared" si="19"/>
        <v>1168.7166833721551</v>
      </c>
      <c r="BY23" s="15">
        <f t="shared" si="19"/>
        <v>10039.330824615427</v>
      </c>
      <c r="BZ23" s="15">
        <f t="shared" si="19"/>
        <v>8692.7228484528005</v>
      </c>
      <c r="CA23" s="15">
        <f t="shared" si="19"/>
        <v>10631.796535902495</v>
      </c>
      <c r="CB23" s="15">
        <f t="shared" si="19"/>
        <v>11088.472924109756</v>
      </c>
      <c r="CC23" s="15">
        <f t="shared" si="19"/>
        <v>10246.492036770176</v>
      </c>
      <c r="CD23" s="15">
        <f t="shared" si="19"/>
        <v>11387.648553934278</v>
      </c>
      <c r="CE23" s="15">
        <f t="shared" si="19"/>
        <v>12147.192162827298</v>
      </c>
      <c r="CF23" s="15">
        <f t="shared" si="19"/>
        <v>10964.137297247818</v>
      </c>
      <c r="CG23" s="15">
        <f t="shared" si="19"/>
        <v>12100.959131545134</v>
      </c>
      <c r="CH23" s="96">
        <f t="shared" si="19"/>
        <v>12680.031157229751</v>
      </c>
      <c r="CI23" s="15">
        <f t="shared" si="19"/>
        <v>1395.9783639057773</v>
      </c>
      <c r="CJ23" s="15">
        <f t="shared" si="19"/>
        <v>1434.7261832077381</v>
      </c>
      <c r="CK23" s="15">
        <f t="shared" si="19"/>
        <v>12350.297629463548</v>
      </c>
      <c r="CL23" s="15">
        <f t="shared" si="19"/>
        <v>10701.891065731843</v>
      </c>
      <c r="CM23" s="15">
        <f t="shared" ref="CM23:CT23" si="20">CM71*CM93</f>
        <v>13095.554203062553</v>
      </c>
      <c r="CN23" s="15">
        <f t="shared" si="20"/>
        <v>13666.46335752833</v>
      </c>
      <c r="CO23" s="15">
        <f t="shared" si="20"/>
        <v>12641.961992624207</v>
      </c>
      <c r="CP23" s="15">
        <f t="shared" si="20"/>
        <v>14053.712614267532</v>
      </c>
      <c r="CQ23" s="15">
        <f t="shared" si="20"/>
        <v>14996.208183123721</v>
      </c>
      <c r="CR23" s="15">
        <f t="shared" si="20"/>
        <v>13547.810419990989</v>
      </c>
      <c r="CS23" s="15">
        <f t="shared" si="20"/>
        <v>15259.544774339514</v>
      </c>
      <c r="CT23" s="96">
        <f t="shared" si="20"/>
        <v>16001.718652512936</v>
      </c>
    </row>
    <row r="24" spans="1:98" x14ac:dyDescent="0.25">
      <c r="A24" s="4" t="s">
        <v>154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8">
        <v>3679.2369999999901</v>
      </c>
      <c r="O24" s="8">
        <v>966.26899999999898</v>
      </c>
      <c r="P24" s="8">
        <v>305.28300000000002</v>
      </c>
      <c r="Q24" s="8">
        <v>1082.136</v>
      </c>
      <c r="R24" s="8">
        <v>2454.2429999999999</v>
      </c>
      <c r="S24" s="8">
        <v>1950.7380000000001</v>
      </c>
      <c r="T24" s="15">
        <v>2197.4209999999998</v>
      </c>
      <c r="U24" s="24">
        <v>1908.9690000000001</v>
      </c>
      <c r="V24" s="24">
        <v>1201.21</v>
      </c>
      <c r="W24" s="24">
        <f t="shared" si="18"/>
        <v>2459.9679999999998</v>
      </c>
      <c r="X24" s="24">
        <f t="shared" si="18"/>
        <v>3737.11292892864</v>
      </c>
      <c r="Y24" s="24">
        <f t="shared" si="18"/>
        <v>5024.4126544558085</v>
      </c>
      <c r="Z24" s="145">
        <f t="shared" si="18"/>
        <v>6232.0533973573101</v>
      </c>
      <c r="AA24" s="15">
        <f t="shared" ref="AA24:CL24" si="21">AA72*AA94</f>
        <v>1549.1120177686103</v>
      </c>
      <c r="AB24" s="15">
        <f t="shared" si="21"/>
        <v>527.9604004000015</v>
      </c>
      <c r="AC24" s="15">
        <f t="shared" si="21"/>
        <v>1374.7147464147797</v>
      </c>
      <c r="AD24" s="15">
        <f t="shared" si="21"/>
        <v>2932.4871537139916</v>
      </c>
      <c r="AE24" s="15">
        <f t="shared" si="21"/>
        <v>2966.974030023101</v>
      </c>
      <c r="AF24" s="15">
        <f t="shared" si="21"/>
        <v>3631.4873616893219</v>
      </c>
      <c r="AG24" s="15">
        <f t="shared" si="21"/>
        <v>4232.982988957021</v>
      </c>
      <c r="AH24" s="15">
        <f t="shared" si="21"/>
        <v>3373.8337309294961</v>
      </c>
      <c r="AI24" s="15">
        <f t="shared" si="21"/>
        <v>4069.5510730001251</v>
      </c>
      <c r="AJ24" s="15">
        <f t="shared" si="21"/>
        <v>4739.7971142920878</v>
      </c>
      <c r="AK24" s="15">
        <f t="shared" si="21"/>
        <v>3971.3667566674285</v>
      </c>
      <c r="AL24" s="96">
        <f t="shared" si="21"/>
        <v>4539.2257327353</v>
      </c>
      <c r="AM24" s="15">
        <f t="shared" si="21"/>
        <v>2370.5778481432944</v>
      </c>
      <c r="AN24" s="15">
        <f t="shared" si="21"/>
        <v>756.9056094995276</v>
      </c>
      <c r="AO24" s="15">
        <f t="shared" si="21"/>
        <v>1742.857217262424</v>
      </c>
      <c r="AP24" s="15">
        <f t="shared" si="21"/>
        <v>4527.3687952632308</v>
      </c>
      <c r="AQ24" s="15">
        <f t="shared" si="21"/>
        <v>4816.8284132445506</v>
      </c>
      <c r="AR24" s="15">
        <f t="shared" si="21"/>
        <v>5056.278894876732</v>
      </c>
      <c r="AS24" s="15">
        <f t="shared" si="21"/>
        <v>5535.9305182461303</v>
      </c>
      <c r="AT24" s="15">
        <f t="shared" si="21"/>
        <v>5145.1491740428146</v>
      </c>
      <c r="AU24" s="15">
        <f t="shared" si="21"/>
        <v>5427.9664807541494</v>
      </c>
      <c r="AV24" s="15">
        <f t="shared" si="21"/>
        <v>5877.7705835279121</v>
      </c>
      <c r="AW24" s="15">
        <f t="shared" si="21"/>
        <v>5452.0632598700658</v>
      </c>
      <c r="AX24" s="96">
        <f t="shared" si="21"/>
        <v>5771.3114054406642</v>
      </c>
      <c r="AY24" s="15">
        <f t="shared" si="21"/>
        <v>3002.6967639916907</v>
      </c>
      <c r="AZ24" s="15">
        <f t="shared" si="21"/>
        <v>802.84765062498275</v>
      </c>
      <c r="BA24" s="15">
        <f t="shared" si="21"/>
        <v>1894.2357983328061</v>
      </c>
      <c r="BB24" s="15">
        <f t="shared" si="21"/>
        <v>5636.3354897636127</v>
      </c>
      <c r="BC24" s="15">
        <f t="shared" si="21"/>
        <v>5560.6153165500282</v>
      </c>
      <c r="BD24" s="15">
        <f t="shared" si="21"/>
        <v>5827.4768027230893</v>
      </c>
      <c r="BE24" s="15">
        <f t="shared" si="21"/>
        <v>6155.4538407079863</v>
      </c>
      <c r="BF24" s="15">
        <f t="shared" si="21"/>
        <v>5971.7033598482967</v>
      </c>
      <c r="BG24" s="15">
        <f t="shared" si="21"/>
        <v>6284.0592545052277</v>
      </c>
      <c r="BH24" s="15">
        <f t="shared" si="21"/>
        <v>6542.2739006092324</v>
      </c>
      <c r="BI24" s="15">
        <f t="shared" si="21"/>
        <v>6329.9834730499824</v>
      </c>
      <c r="BJ24" s="96">
        <f t="shared" si="21"/>
        <v>6676.7777497841262</v>
      </c>
      <c r="BK24" s="15">
        <f t="shared" si="21"/>
        <v>3465.0688022123109</v>
      </c>
      <c r="BL24" s="15">
        <f t="shared" si="21"/>
        <v>980.08731500635076</v>
      </c>
      <c r="BM24" s="15">
        <f t="shared" si="21"/>
        <v>2315.7555290364808</v>
      </c>
      <c r="BN24" s="15">
        <f t="shared" si="21"/>
        <v>6750.0619040443089</v>
      </c>
      <c r="BO24" s="15">
        <f t="shared" si="21"/>
        <v>6626.1220788788078</v>
      </c>
      <c r="BP24" s="15">
        <f t="shared" si="21"/>
        <v>6905.2383633550207</v>
      </c>
      <c r="BQ24" s="15">
        <f t="shared" si="21"/>
        <v>6966.5600002525352</v>
      </c>
      <c r="BR24" s="15">
        <f t="shared" si="21"/>
        <v>6968.0591927753221</v>
      </c>
      <c r="BS24" s="15">
        <f t="shared" si="21"/>
        <v>7429.0662338916482</v>
      </c>
      <c r="BT24" s="15">
        <f t="shared" si="21"/>
        <v>7312.1240065529782</v>
      </c>
      <c r="BU24" s="15">
        <f t="shared" si="21"/>
        <v>7277.8269657024457</v>
      </c>
      <c r="BV24" s="96">
        <f t="shared" si="21"/>
        <v>7635.725578725679</v>
      </c>
      <c r="BW24" s="15">
        <f t="shared" si="21"/>
        <v>3859.6773833418351</v>
      </c>
      <c r="BX24" s="15">
        <f t="shared" si="21"/>
        <v>1183.0241400364769</v>
      </c>
      <c r="BY24" s="15">
        <f t="shared" si="21"/>
        <v>2800.0323622233241</v>
      </c>
      <c r="BZ24" s="15">
        <f t="shared" si="21"/>
        <v>8179.2784369010351</v>
      </c>
      <c r="CA24" s="15">
        <f t="shared" si="21"/>
        <v>8152.3537821729924</v>
      </c>
      <c r="CB24" s="15">
        <f t="shared" si="21"/>
        <v>8504.0596624954687</v>
      </c>
      <c r="CC24" s="15">
        <f t="shared" si="21"/>
        <v>8589.4198986319334</v>
      </c>
      <c r="CD24" s="15">
        <f t="shared" si="21"/>
        <v>8710.1814641839592</v>
      </c>
      <c r="CE24" s="15">
        <f t="shared" si="21"/>
        <v>9285.5102018533926</v>
      </c>
      <c r="CF24" s="15">
        <f t="shared" si="21"/>
        <v>9138.9810127958408</v>
      </c>
      <c r="CG24" s="15">
        <f t="shared" si="21"/>
        <v>9231.4623263613976</v>
      </c>
      <c r="CH24" s="96">
        <f t="shared" si="21"/>
        <v>9679.1993790110464</v>
      </c>
      <c r="CI24" s="15">
        <f t="shared" si="21"/>
        <v>4746.1546378829335</v>
      </c>
      <c r="CJ24" s="15">
        <f t="shared" si="21"/>
        <v>1452.0676230906884</v>
      </c>
      <c r="CK24" s="15">
        <f t="shared" si="21"/>
        <v>3437.3426862698352</v>
      </c>
      <c r="CL24" s="15">
        <f t="shared" si="21"/>
        <v>10062.077329128237</v>
      </c>
      <c r="CM24" s="15">
        <f t="shared" ref="CM24:CT24" si="22">CM72*CM94</f>
        <v>10036.625304538611</v>
      </c>
      <c r="CN24" s="15">
        <f t="shared" si="22"/>
        <v>10474.74656613468</v>
      </c>
      <c r="CO24" s="15">
        <f t="shared" si="22"/>
        <v>10586.398425687863</v>
      </c>
      <c r="CP24" s="15">
        <f t="shared" si="22"/>
        <v>10746.485980169926</v>
      </c>
      <c r="CQ24" s="15">
        <f t="shared" si="22"/>
        <v>11459.423886822738</v>
      </c>
      <c r="CR24" s="15">
        <f t="shared" si="22"/>
        <v>11282.447829293456</v>
      </c>
      <c r="CS24" s="15">
        <f t="shared" si="22"/>
        <v>11634.971367860508</v>
      </c>
      <c r="CT24" s="96">
        <f t="shared" si="22"/>
        <v>12205.658634012667</v>
      </c>
    </row>
    <row r="25" spans="1:98" x14ac:dyDescent="0.25">
      <c r="A25" s="4" t="s">
        <v>155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8">
        <v>3539.5574999999999</v>
      </c>
      <c r="O25" s="8">
        <v>1059.297</v>
      </c>
      <c r="P25" s="8">
        <v>1546.6210000000001</v>
      </c>
      <c r="Q25" s="8">
        <v>2341.8530000000001</v>
      </c>
      <c r="R25" s="8">
        <v>868.44099999999901</v>
      </c>
      <c r="S25" s="8">
        <v>2736.2179999999998</v>
      </c>
      <c r="T25" s="15">
        <v>3474.8090000000002</v>
      </c>
      <c r="U25" s="24">
        <v>2775.6619999999998</v>
      </c>
      <c r="V25" s="24">
        <v>2269.0259999999998</v>
      </c>
      <c r="W25" s="24">
        <f t="shared" si="18"/>
        <v>1850.9039999999998</v>
      </c>
      <c r="X25" s="24">
        <f t="shared" si="18"/>
        <v>1623.8501999999996</v>
      </c>
      <c r="Y25" s="24">
        <f t="shared" si="18"/>
        <v>3233.63092142592</v>
      </c>
      <c r="Z25" s="145">
        <f t="shared" si="18"/>
        <v>4541.9647265625599</v>
      </c>
      <c r="AA25" s="15">
        <f t="shared" ref="AA25:CL25" si="23">AA73*AA95</f>
        <v>1170.1596731979137</v>
      </c>
      <c r="AB25" s="15">
        <f t="shared" si="23"/>
        <v>1177.3251335041437</v>
      </c>
      <c r="AC25" s="15">
        <f t="shared" si="23"/>
        <v>1235.1921754182906</v>
      </c>
      <c r="AD25" s="15">
        <f t="shared" si="23"/>
        <v>1176.2523506879622</v>
      </c>
      <c r="AE25" s="15">
        <f t="shared" si="23"/>
        <v>2925.0073484045715</v>
      </c>
      <c r="AF25" s="15">
        <f t="shared" si="23"/>
        <v>2811.4359470882223</v>
      </c>
      <c r="AG25" s="15">
        <f t="shared" si="23"/>
        <v>3269.0577357267634</v>
      </c>
      <c r="AH25" s="15">
        <f t="shared" si="23"/>
        <v>4222.1860486889673</v>
      </c>
      <c r="AI25" s="15">
        <f t="shared" si="23"/>
        <v>3196.9667865815813</v>
      </c>
      <c r="AJ25" s="15">
        <f t="shared" si="23"/>
        <v>3663.4018216540208</v>
      </c>
      <c r="AK25" s="15">
        <f t="shared" si="23"/>
        <v>4727.7074587325897</v>
      </c>
      <c r="AL25" s="96">
        <f t="shared" si="23"/>
        <v>3763.1752572768701</v>
      </c>
      <c r="AM25" s="15">
        <f t="shared" si="23"/>
        <v>1682.5942496385828</v>
      </c>
      <c r="AN25" s="15">
        <f t="shared" si="23"/>
        <v>1978.2176682691488</v>
      </c>
      <c r="AO25" s="15">
        <f t="shared" si="23"/>
        <v>1637.7283024869505</v>
      </c>
      <c r="AP25" s="15">
        <f t="shared" si="23"/>
        <v>1583.2061840904114</v>
      </c>
      <c r="AQ25" s="15">
        <f t="shared" si="23"/>
        <v>4649.9497027616317</v>
      </c>
      <c r="AR25" s="15">
        <f t="shared" si="23"/>
        <v>4746.8831061529927</v>
      </c>
      <c r="AS25" s="15">
        <f t="shared" si="23"/>
        <v>4778.7441681747277</v>
      </c>
      <c r="AT25" s="15">
        <f t="shared" si="23"/>
        <v>5797.8950037952909</v>
      </c>
      <c r="AU25" s="15">
        <f t="shared" si="23"/>
        <v>5070.4363115250708</v>
      </c>
      <c r="AV25" s="15">
        <f t="shared" si="23"/>
        <v>5031.3757215993728</v>
      </c>
      <c r="AW25" s="15">
        <f t="shared" si="23"/>
        <v>6097.2834778637562</v>
      </c>
      <c r="AX25" s="96">
        <f t="shared" si="23"/>
        <v>5372.8936888831377</v>
      </c>
      <c r="AY25" s="15">
        <f t="shared" si="23"/>
        <v>2417.9101091194848</v>
      </c>
      <c r="AZ25" s="15">
        <f t="shared" si="23"/>
        <v>2505.71302504802</v>
      </c>
      <c r="BA25" s="15">
        <f t="shared" si="23"/>
        <v>1786.7661974689197</v>
      </c>
      <c r="BB25" s="15">
        <f t="shared" si="23"/>
        <v>1656.9877284966844</v>
      </c>
      <c r="BC25" s="15">
        <f t="shared" si="23"/>
        <v>5788.9422577440637</v>
      </c>
      <c r="BD25" s="15">
        <f t="shared" si="23"/>
        <v>5479.8694579546363</v>
      </c>
      <c r="BE25" s="15">
        <f t="shared" si="23"/>
        <v>5507.6116972905575</v>
      </c>
      <c r="BF25" s="15">
        <f t="shared" si="23"/>
        <v>6446.7346458748707</v>
      </c>
      <c r="BG25" s="15">
        <f t="shared" si="23"/>
        <v>5884.9880796826637</v>
      </c>
      <c r="BH25" s="15">
        <f t="shared" si="23"/>
        <v>5824.9186464792965</v>
      </c>
      <c r="BI25" s="15">
        <f t="shared" si="23"/>
        <v>6786.6035250905279</v>
      </c>
      <c r="BJ25" s="96">
        <f t="shared" si="23"/>
        <v>6238.065596820561</v>
      </c>
      <c r="BK25" s="15">
        <f t="shared" si="23"/>
        <v>2663.5675498765954</v>
      </c>
      <c r="BL25" s="15">
        <f t="shared" si="23"/>
        <v>2891.5567281088788</v>
      </c>
      <c r="BM25" s="15">
        <f t="shared" si="23"/>
        <v>2181.2194177291249</v>
      </c>
      <c r="BN25" s="15">
        <f t="shared" si="23"/>
        <v>2066.2274818862757</v>
      </c>
      <c r="BO25" s="15">
        <f t="shared" si="23"/>
        <v>6932.8234044402643</v>
      </c>
      <c r="BP25" s="15">
        <f t="shared" si="23"/>
        <v>6529.9039652422598</v>
      </c>
      <c r="BQ25" s="15">
        <f t="shared" si="23"/>
        <v>6590.1983769014796</v>
      </c>
      <c r="BR25" s="15">
        <f t="shared" si="23"/>
        <v>7296.2229720868909</v>
      </c>
      <c r="BS25" s="15">
        <f t="shared" si="23"/>
        <v>7000.2131944282637</v>
      </c>
      <c r="BT25" s="15">
        <f t="shared" si="23"/>
        <v>6886.2664528029381</v>
      </c>
      <c r="BU25" s="15">
        <f t="shared" si="23"/>
        <v>7585.2046723617568</v>
      </c>
      <c r="BV25" s="96">
        <f t="shared" si="23"/>
        <v>7172.1454262322868</v>
      </c>
      <c r="BW25" s="15">
        <f t="shared" si="23"/>
        <v>3133.7266561931478</v>
      </c>
      <c r="BX25" s="15">
        <f t="shared" si="23"/>
        <v>3220.8526708059107</v>
      </c>
      <c r="BY25" s="15">
        <f t="shared" si="23"/>
        <v>2632.8625892613877</v>
      </c>
      <c r="BZ25" s="15">
        <f t="shared" si="23"/>
        <v>2498.322359357147</v>
      </c>
      <c r="CA25" s="15">
        <f t="shared" si="23"/>
        <v>8400.7367317336611</v>
      </c>
      <c r="CB25" s="15">
        <f t="shared" si="23"/>
        <v>8033.9732130737893</v>
      </c>
      <c r="CC25" s="15">
        <f t="shared" si="23"/>
        <v>8116.0761201618179</v>
      </c>
      <c r="CD25" s="15">
        <f t="shared" si="23"/>
        <v>8995.8778477507949</v>
      </c>
      <c r="CE25" s="15">
        <f t="shared" si="23"/>
        <v>8750.3744621836267</v>
      </c>
      <c r="CF25" s="15">
        <f t="shared" si="23"/>
        <v>8607.0705775208553</v>
      </c>
      <c r="CG25" s="15">
        <f t="shared" si="23"/>
        <v>9480.2880006903979</v>
      </c>
      <c r="CH25" s="96">
        <f t="shared" si="23"/>
        <v>9097.4119903465053</v>
      </c>
      <c r="CI25" s="15">
        <f t="shared" si="23"/>
        <v>3854.957895686176</v>
      </c>
      <c r="CJ25" s="15">
        <f t="shared" si="23"/>
        <v>3960.6068909954874</v>
      </c>
      <c r="CK25" s="15">
        <f t="shared" si="23"/>
        <v>3231.628495590378</v>
      </c>
      <c r="CL25" s="15">
        <f t="shared" si="23"/>
        <v>3066.9610129298085</v>
      </c>
      <c r="CM25" s="15">
        <f t="shared" ref="CM25:CT25" si="24">CM73*CM95</f>
        <v>10334.513400961858</v>
      </c>
      <c r="CN25" s="15">
        <f t="shared" si="24"/>
        <v>9890.8831732310991</v>
      </c>
      <c r="CO25" s="15">
        <f t="shared" si="24"/>
        <v>9996.8537197686928</v>
      </c>
      <c r="CP25" s="15">
        <f t="shared" si="24"/>
        <v>11087.354933047063</v>
      </c>
      <c r="CQ25" s="15">
        <f t="shared" si="24"/>
        <v>10796.07547394575</v>
      </c>
      <c r="CR25" s="15">
        <f t="shared" si="24"/>
        <v>10622.148705617132</v>
      </c>
      <c r="CS25" s="15">
        <f t="shared" si="24"/>
        <v>11937.881446213783</v>
      </c>
      <c r="CT25" s="96">
        <f t="shared" si="24"/>
        <v>11466.019606346894</v>
      </c>
    </row>
    <row r="26" spans="1:98" x14ac:dyDescent="0.25">
      <c r="A26" s="4" t="s">
        <v>156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8">
        <v>5013.0079999999998</v>
      </c>
      <c r="O26" s="8">
        <v>654.11800000000005</v>
      </c>
      <c r="P26" s="8">
        <v>547.61599999999999</v>
      </c>
      <c r="Q26" s="8">
        <v>2369.259</v>
      </c>
      <c r="R26" s="8">
        <v>4357.9949999999999</v>
      </c>
      <c r="S26" s="8">
        <v>1572.2270000000001</v>
      </c>
      <c r="T26" s="15">
        <v>1493.748</v>
      </c>
      <c r="U26" s="24">
        <v>1535.3109999999999</v>
      </c>
      <c r="V26" s="24">
        <v>2539.491</v>
      </c>
      <c r="W26" s="24">
        <f t="shared" si="18"/>
        <v>3400.056</v>
      </c>
      <c r="X26" s="24">
        <f t="shared" si="18"/>
        <v>3169.2114000000001</v>
      </c>
      <c r="Y26" s="24">
        <f t="shared" si="18"/>
        <v>4368.6720000000005</v>
      </c>
      <c r="Z26" s="145">
        <f t="shared" si="18"/>
        <v>6230.7501873408009</v>
      </c>
      <c r="AA26" s="15">
        <f t="shared" ref="AA26:CL26" si="25">AA74*AA96</f>
        <v>1577.6379169564159</v>
      </c>
      <c r="AB26" s="15">
        <f t="shared" si="25"/>
        <v>1947.0438186678887</v>
      </c>
      <c r="AC26" s="15">
        <f t="shared" si="25"/>
        <v>6226.9100007648449</v>
      </c>
      <c r="AD26" s="15">
        <f t="shared" si="25"/>
        <v>4355.6875027301749</v>
      </c>
      <c r="AE26" s="15">
        <f t="shared" si="25"/>
        <v>3315.2312644721396</v>
      </c>
      <c r="AF26" s="15">
        <f t="shared" si="25"/>
        <v>3337.1472724735436</v>
      </c>
      <c r="AG26" s="15">
        <f t="shared" si="25"/>
        <v>4089.7829670165574</v>
      </c>
      <c r="AH26" s="15">
        <f t="shared" si="25"/>
        <v>5540.0586233929762</v>
      </c>
      <c r="AI26" s="15">
        <f t="shared" si="25"/>
        <v>6388.795974477609</v>
      </c>
      <c r="AJ26" s="15">
        <f t="shared" si="25"/>
        <v>6164.0008616109762</v>
      </c>
      <c r="AK26" s="15">
        <f t="shared" si="25"/>
        <v>6726.4773875538494</v>
      </c>
      <c r="AL26" s="96">
        <f t="shared" si="25"/>
        <v>7180.9800382039393</v>
      </c>
      <c r="AM26" s="15">
        <f t="shared" si="25"/>
        <v>2955.8322747554012</v>
      </c>
      <c r="AN26" s="15">
        <f t="shared" si="25"/>
        <v>2991.9355243232021</v>
      </c>
      <c r="AO26" s="15">
        <f t="shared" si="25"/>
        <v>7862.5034955169203</v>
      </c>
      <c r="AP26" s="15">
        <f t="shared" si="25"/>
        <v>5833.5317389947841</v>
      </c>
      <c r="AQ26" s="15">
        <f t="shared" si="25"/>
        <v>4588.7884546555697</v>
      </c>
      <c r="AR26" s="15">
        <f t="shared" si="25"/>
        <v>4980.4304602169323</v>
      </c>
      <c r="AS26" s="15">
        <f t="shared" si="25"/>
        <v>6609.9153510897804</v>
      </c>
      <c r="AT26" s="15">
        <f t="shared" si="25"/>
        <v>8841.3738266071032</v>
      </c>
      <c r="AU26" s="15">
        <f t="shared" si="25"/>
        <v>9527.5593635249952</v>
      </c>
      <c r="AV26" s="15">
        <f t="shared" si="25"/>
        <v>9020.6383904415579</v>
      </c>
      <c r="AW26" s="15">
        <f t="shared" si="25"/>
        <v>9620.9238397974077</v>
      </c>
      <c r="AX26" s="96">
        <f t="shared" si="25"/>
        <v>9957.3530432816551</v>
      </c>
      <c r="AY26" s="15">
        <f t="shared" si="25"/>
        <v>4368.9518600433585</v>
      </c>
      <c r="AZ26" s="15">
        <f t="shared" si="25"/>
        <v>4366.7884173936873</v>
      </c>
      <c r="BA26" s="15">
        <f t="shared" si="25"/>
        <v>11246.519518563207</v>
      </c>
      <c r="BB26" s="15">
        <f t="shared" si="25"/>
        <v>7448.8811611040619</v>
      </c>
      <c r="BC26" s="15">
        <f t="shared" si="25"/>
        <v>5330.0849089961075</v>
      </c>
      <c r="BD26" s="15">
        <f t="shared" si="25"/>
        <v>5844.0163552443873</v>
      </c>
      <c r="BE26" s="15">
        <f t="shared" si="25"/>
        <v>7784.7021576132629</v>
      </c>
      <c r="BF26" s="15">
        <f t="shared" si="25"/>
        <v>10423.660922701594</v>
      </c>
      <c r="BG26" s="15">
        <f t="shared" si="25"/>
        <v>10825.109001107779</v>
      </c>
      <c r="BH26" s="15">
        <f t="shared" si="25"/>
        <v>10289.560335711805</v>
      </c>
      <c r="BI26" s="15">
        <f t="shared" si="25"/>
        <v>11010.135710490697</v>
      </c>
      <c r="BJ26" s="96">
        <f t="shared" si="25"/>
        <v>11349.97715042181</v>
      </c>
      <c r="BK26" s="15">
        <f t="shared" si="25"/>
        <v>4753.6756034539403</v>
      </c>
      <c r="BL26" s="15">
        <f t="shared" si="25"/>
        <v>4759.5463430473737</v>
      </c>
      <c r="BM26" s="15">
        <f t="shared" si="25"/>
        <v>12634.969851116735</v>
      </c>
      <c r="BN26" s="15">
        <f t="shared" si="25"/>
        <v>8688.1750990965902</v>
      </c>
      <c r="BO26" s="15">
        <f t="shared" si="25"/>
        <v>6423.8689359690525</v>
      </c>
      <c r="BP26" s="15">
        <f t="shared" si="25"/>
        <v>7091.0993043507333</v>
      </c>
      <c r="BQ26" s="15">
        <f t="shared" si="25"/>
        <v>9435.7596611258668</v>
      </c>
      <c r="BR26" s="15">
        <f t="shared" si="25"/>
        <v>12534.492242845601</v>
      </c>
      <c r="BS26" s="15">
        <f t="shared" si="25"/>
        <v>12934.38324650802</v>
      </c>
      <c r="BT26" s="15">
        <f t="shared" si="25"/>
        <v>12195.860869806096</v>
      </c>
      <c r="BU26" s="15">
        <f t="shared" si="25"/>
        <v>12947.188173387973</v>
      </c>
      <c r="BV26" s="96">
        <f t="shared" si="25"/>
        <v>13141.86564845077</v>
      </c>
      <c r="BW26" s="15">
        <f t="shared" si="25"/>
        <v>5611.1141069205114</v>
      </c>
      <c r="BX26" s="15">
        <f t="shared" si="25"/>
        <v>5571.0551712455344</v>
      </c>
      <c r="BY26" s="15">
        <f t="shared" si="25"/>
        <v>14563.879263593764</v>
      </c>
      <c r="BZ26" s="15">
        <f t="shared" si="25"/>
        <v>10004.750603569539</v>
      </c>
      <c r="CA26" s="15">
        <f t="shared" si="25"/>
        <v>7410.5743326734028</v>
      </c>
      <c r="CB26" s="15">
        <f t="shared" si="25"/>
        <v>8584.1269311593569</v>
      </c>
      <c r="CC26" s="15">
        <f t="shared" si="25"/>
        <v>11510.916745219007</v>
      </c>
      <c r="CD26" s="15">
        <f t="shared" si="25"/>
        <v>15358.196724530335</v>
      </c>
      <c r="CE26" s="15">
        <f t="shared" si="25"/>
        <v>15932.042506937618</v>
      </c>
      <c r="CF26" s="15">
        <f t="shared" si="25"/>
        <v>15108.47936301287</v>
      </c>
      <c r="CG26" s="15">
        <f t="shared" si="25"/>
        <v>16118.070148224244</v>
      </c>
      <c r="CH26" s="96">
        <f t="shared" si="25"/>
        <v>16426.075105173295</v>
      </c>
      <c r="CI26" s="15">
        <f t="shared" si="25"/>
        <v>6843.1732207614959</v>
      </c>
      <c r="CJ26" s="15">
        <f t="shared" si="25"/>
        <v>6826.297334324634</v>
      </c>
      <c r="CK26" s="15">
        <f t="shared" si="25"/>
        <v>17916.213390217097</v>
      </c>
      <c r="CL26" s="15">
        <f t="shared" si="25"/>
        <v>12300.742977236661</v>
      </c>
      <c r="CM26" s="15">
        <f t="shared" ref="CM26:CT26" si="26">CM74*CM96</f>
        <v>9105.5665299109114</v>
      </c>
      <c r="CN26" s="15">
        <f t="shared" si="26"/>
        <v>10552.481920972097</v>
      </c>
      <c r="CO26" s="15">
        <f t="shared" si="26"/>
        <v>14162.221758311776</v>
      </c>
      <c r="CP26" s="15">
        <f t="shared" si="26"/>
        <v>18907.271791354793</v>
      </c>
      <c r="CQ26" s="15">
        <f t="shared" si="26"/>
        <v>19626.139390695651</v>
      </c>
      <c r="CR26" s="15">
        <f t="shared" si="26"/>
        <v>18625.066300523788</v>
      </c>
      <c r="CS26" s="15">
        <f t="shared" si="26"/>
        <v>20279.820148815863</v>
      </c>
      <c r="CT26" s="96">
        <f t="shared" si="26"/>
        <v>20678.404994860131</v>
      </c>
    </row>
    <row r="27" spans="1:98" x14ac:dyDescent="0.25">
      <c r="A27" s="4" t="s">
        <v>157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8">
        <v>5776.4900000000098</v>
      </c>
      <c r="O27" s="8">
        <v>897.09</v>
      </c>
      <c r="P27" s="8">
        <v>819.21799999999996</v>
      </c>
      <c r="Q27" s="8">
        <v>2167.4810000000002</v>
      </c>
      <c r="R27" s="8">
        <v>1641.7139999999999</v>
      </c>
      <c r="S27" s="8">
        <v>1809.37</v>
      </c>
      <c r="T27" s="15">
        <v>2581.4580000000001</v>
      </c>
      <c r="U27" s="24">
        <v>2151.1210000000001</v>
      </c>
      <c r="V27" s="24">
        <v>2418.8905</v>
      </c>
      <c r="W27" s="24">
        <f t="shared" si="18"/>
        <v>2967.6240000000003</v>
      </c>
      <c r="X27" s="24">
        <f t="shared" si="18"/>
        <v>2628.0911999999998</v>
      </c>
      <c r="Y27" s="24">
        <f t="shared" si="18"/>
        <v>4209.2160000000003</v>
      </c>
      <c r="Z27" s="145">
        <f t="shared" si="18"/>
        <v>7494.4000000000005</v>
      </c>
      <c r="AA27" s="15">
        <f t="shared" ref="AA27:CL27" si="27">AA75*AA97</f>
        <v>2728.5160000000001</v>
      </c>
      <c r="AB27" s="15">
        <f t="shared" si="27"/>
        <v>3252.8160000000003</v>
      </c>
      <c r="AC27" s="15">
        <f t="shared" si="27"/>
        <v>8152.8799773536757</v>
      </c>
      <c r="AD27" s="15">
        <f t="shared" si="27"/>
        <v>7946.3786890526344</v>
      </c>
      <c r="AE27" s="15">
        <f t="shared" si="27"/>
        <v>8593.9876406875592</v>
      </c>
      <c r="AF27" s="15">
        <f t="shared" si="27"/>
        <v>9434.0082193045328</v>
      </c>
      <c r="AG27" s="15">
        <f t="shared" si="27"/>
        <v>7804.4120904306938</v>
      </c>
      <c r="AH27" s="15">
        <f t="shared" si="27"/>
        <v>7960.1993347595899</v>
      </c>
      <c r="AI27" s="15">
        <f t="shared" si="27"/>
        <v>8201.3016584446159</v>
      </c>
      <c r="AJ27" s="15">
        <f t="shared" si="27"/>
        <v>7424.7438825942163</v>
      </c>
      <c r="AK27" s="15">
        <f t="shared" si="27"/>
        <v>7035.7164279423805</v>
      </c>
      <c r="AL27" s="96">
        <f t="shared" si="27"/>
        <v>8770.4248989346961</v>
      </c>
      <c r="AM27" s="15">
        <f t="shared" si="27"/>
        <v>4848.0997259952137</v>
      </c>
      <c r="AN27" s="15">
        <f t="shared" si="27"/>
        <v>3893.3213101738593</v>
      </c>
      <c r="AO27" s="15">
        <f t="shared" si="27"/>
        <v>5905.6442272504346</v>
      </c>
      <c r="AP27" s="15">
        <f t="shared" si="27"/>
        <v>4672.759053478273</v>
      </c>
      <c r="AQ27" s="15">
        <f t="shared" si="27"/>
        <v>3351.5807109297243</v>
      </c>
      <c r="AR27" s="15">
        <f t="shared" si="27"/>
        <v>2528.049412412126</v>
      </c>
      <c r="AS27" s="15">
        <f t="shared" si="27"/>
        <v>2570.4632103419194</v>
      </c>
      <c r="AT27" s="15">
        <f t="shared" si="27"/>
        <v>2847.6796684544674</v>
      </c>
      <c r="AU27" s="15">
        <f t="shared" si="27"/>
        <v>3195.4255731722965</v>
      </c>
      <c r="AV27" s="15">
        <f t="shared" si="27"/>
        <v>3397.4346162973952</v>
      </c>
      <c r="AW27" s="15">
        <f t="shared" si="27"/>
        <v>4150.3200735948858</v>
      </c>
      <c r="AX27" s="96">
        <f t="shared" si="27"/>
        <v>4263.8554969944789</v>
      </c>
      <c r="AY27" s="15">
        <f t="shared" si="27"/>
        <v>2777.5783614138072</v>
      </c>
      <c r="AZ27" s="15">
        <f t="shared" si="27"/>
        <v>3265.2716554409903</v>
      </c>
      <c r="BA27" s="15">
        <f t="shared" si="27"/>
        <v>6811.2942800044948</v>
      </c>
      <c r="BB27" s="15">
        <f t="shared" si="27"/>
        <v>6159.2134373331428</v>
      </c>
      <c r="BC27" s="15">
        <f t="shared" si="27"/>
        <v>6871.9449752498167</v>
      </c>
      <c r="BD27" s="15">
        <f t="shared" si="27"/>
        <v>7210.1112320767725</v>
      </c>
      <c r="BE27" s="15">
        <f t="shared" si="27"/>
        <v>6134.9015363182971</v>
      </c>
      <c r="BF27" s="15">
        <f t="shared" si="27"/>
        <v>5829.3272289027063</v>
      </c>
      <c r="BG27" s="15">
        <f t="shared" si="27"/>
        <v>6410.3577781029844</v>
      </c>
      <c r="BH27" s="15">
        <f t="shared" si="27"/>
        <v>6510.706987070188</v>
      </c>
      <c r="BI27" s="15">
        <f t="shared" si="27"/>
        <v>7373.2466909130126</v>
      </c>
      <c r="BJ27" s="96">
        <f t="shared" si="27"/>
        <v>7650.2461851585122</v>
      </c>
      <c r="BK27" s="15">
        <f t="shared" si="27"/>
        <v>4779.5427827523999</v>
      </c>
      <c r="BL27" s="15">
        <f t="shared" si="27"/>
        <v>5267.027974030284</v>
      </c>
      <c r="BM27" s="15">
        <f t="shared" si="27"/>
        <v>10450.022480307276</v>
      </c>
      <c r="BN27" s="15">
        <f t="shared" si="27"/>
        <v>9747.0593637289767</v>
      </c>
      <c r="BO27" s="15">
        <f t="shared" si="27"/>
        <v>10569.779801733202</v>
      </c>
      <c r="BP27" s="15">
        <f t="shared" si="27"/>
        <v>10874.777343860054</v>
      </c>
      <c r="BQ27" s="15">
        <f t="shared" si="27"/>
        <v>9187.9939600844755</v>
      </c>
      <c r="BR27" s="15">
        <f t="shared" si="27"/>
        <v>8491.0931951000348</v>
      </c>
      <c r="BS27" s="15">
        <f t="shared" si="27"/>
        <v>9195.8240029486587</v>
      </c>
      <c r="BT27" s="15">
        <f t="shared" si="27"/>
        <v>9142.5578338264168</v>
      </c>
      <c r="BU27" s="15">
        <f t="shared" si="27"/>
        <v>10247.529656132545</v>
      </c>
      <c r="BV27" s="96">
        <f t="shared" si="27"/>
        <v>10790.500610987969</v>
      </c>
      <c r="BW27" s="15">
        <f t="shared" si="27"/>
        <v>6869.0488965689765</v>
      </c>
      <c r="BX27" s="15">
        <f t="shared" si="27"/>
        <v>7413.5762359225128</v>
      </c>
      <c r="BY27" s="15">
        <f t="shared" si="27"/>
        <v>14584.048292691818</v>
      </c>
      <c r="BZ27" s="15">
        <f t="shared" si="27"/>
        <v>13430.69179045869</v>
      </c>
      <c r="CA27" s="15">
        <f t="shared" si="27"/>
        <v>14302.176961253575</v>
      </c>
      <c r="CB27" s="15">
        <f t="shared" si="27"/>
        <v>14656.244528034236</v>
      </c>
      <c r="CC27" s="15">
        <f t="shared" si="27"/>
        <v>12309.934147240687</v>
      </c>
      <c r="CD27" s="15">
        <f t="shared" si="27"/>
        <v>11212.430738392784</v>
      </c>
      <c r="CE27" s="15">
        <f t="shared" si="27"/>
        <v>12308.781912192697</v>
      </c>
      <c r="CF27" s="15">
        <f t="shared" si="27"/>
        <v>12353.081819280784</v>
      </c>
      <c r="CG27" s="15">
        <f t="shared" si="27"/>
        <v>13861.709486377282</v>
      </c>
      <c r="CH27" s="96">
        <f t="shared" si="27"/>
        <v>14994.902036693973</v>
      </c>
      <c r="CI27" s="15">
        <f t="shared" si="27"/>
        <v>9304.426924641024</v>
      </c>
      <c r="CJ27" s="15">
        <f t="shared" si="27"/>
        <v>9976.3975737973014</v>
      </c>
      <c r="CK27" s="15">
        <f t="shared" si="27"/>
        <v>19696.611284431387</v>
      </c>
      <c r="CL27" s="15">
        <f t="shared" si="27"/>
        <v>18208.076869824061</v>
      </c>
      <c r="CM27" s="15">
        <f t="shared" ref="CM27:CT27" si="28">CM75*CM97</f>
        <v>19450.457315285152</v>
      </c>
      <c r="CN27" s="15">
        <f t="shared" si="28"/>
        <v>19997.68489185816</v>
      </c>
      <c r="CO27" s="15">
        <f t="shared" si="28"/>
        <v>16760.233814081625</v>
      </c>
      <c r="CP27" s="15">
        <f t="shared" si="28"/>
        <v>15224.701474655667</v>
      </c>
      <c r="CQ27" s="15">
        <f t="shared" si="28"/>
        <v>16732.367678882063</v>
      </c>
      <c r="CR27" s="15">
        <f t="shared" si="28"/>
        <v>16755.308165437007</v>
      </c>
      <c r="CS27" s="15">
        <f t="shared" si="28"/>
        <v>19142.170515979338</v>
      </c>
      <c r="CT27" s="96">
        <f t="shared" si="28"/>
        <v>20879.667246009347</v>
      </c>
    </row>
    <row r="28" spans="1:98" x14ac:dyDescent="0.25">
      <c r="A28" s="4" t="s">
        <v>158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8">
        <v>4457.63399999999</v>
      </c>
      <c r="O28" s="8">
        <v>596.98699999999997</v>
      </c>
      <c r="P28" s="8">
        <v>1388.49</v>
      </c>
      <c r="Q28" s="8">
        <v>1534.674</v>
      </c>
      <c r="R28" s="8">
        <v>1206.982</v>
      </c>
      <c r="S28" s="8">
        <v>1457.5889999999999</v>
      </c>
      <c r="T28" s="15">
        <v>2428.7044999999998</v>
      </c>
      <c r="U28" s="24">
        <v>1586.0619999999999</v>
      </c>
      <c r="V28" s="24">
        <v>1310.0440000000001</v>
      </c>
      <c r="W28" s="24">
        <f t="shared" si="18"/>
        <v>2861.0819999999994</v>
      </c>
      <c r="X28" s="24">
        <f t="shared" si="18"/>
        <v>2604.2864399999999</v>
      </c>
      <c r="Y28" s="24">
        <f t="shared" si="18"/>
        <v>3731.1516000000001</v>
      </c>
      <c r="Z28" s="145">
        <f t="shared" si="18"/>
        <v>4838.4000000000005</v>
      </c>
      <c r="AA28" s="15">
        <f t="shared" ref="AA28:CL28" si="29">AA76*AA98</f>
        <v>1172.08</v>
      </c>
      <c r="AB28" s="15">
        <f t="shared" si="29"/>
        <v>1050.56</v>
      </c>
      <c r="AC28" s="15">
        <f t="shared" si="29"/>
        <v>2934.4336436642875</v>
      </c>
      <c r="AD28" s="15">
        <f t="shared" si="29"/>
        <v>2642.587528594479</v>
      </c>
      <c r="AE28" s="15">
        <f t="shared" si="29"/>
        <v>2865.0818983071995</v>
      </c>
      <c r="AF28" s="15">
        <f t="shared" si="29"/>
        <v>2901.7541524040353</v>
      </c>
      <c r="AG28" s="15">
        <f t="shared" si="29"/>
        <v>2780.3848257358427</v>
      </c>
      <c r="AH28" s="15">
        <f t="shared" si="29"/>
        <v>3297.6143816988101</v>
      </c>
      <c r="AI28" s="15">
        <f t="shared" si="29"/>
        <v>3991.6691129377705</v>
      </c>
      <c r="AJ28" s="15">
        <f t="shared" si="29"/>
        <v>4153.0080073547233</v>
      </c>
      <c r="AK28" s="15">
        <f t="shared" si="29"/>
        <v>5084.9085074492505</v>
      </c>
      <c r="AL28" s="96">
        <f t="shared" si="29"/>
        <v>5803.9843862912485</v>
      </c>
      <c r="AM28" s="15">
        <f t="shared" si="29"/>
        <v>2539.7756277504827</v>
      </c>
      <c r="AN28" s="15">
        <f t="shared" si="29"/>
        <v>2458.3426781928042</v>
      </c>
      <c r="AO28" s="15">
        <f t="shared" si="29"/>
        <v>5016.2656161936202</v>
      </c>
      <c r="AP28" s="15">
        <f t="shared" si="29"/>
        <v>4710.1626264242232</v>
      </c>
      <c r="AQ28" s="15">
        <f t="shared" si="29"/>
        <v>4999.207767115402</v>
      </c>
      <c r="AR28" s="15">
        <f t="shared" si="29"/>
        <v>5214.0880049472244</v>
      </c>
      <c r="AS28" s="15">
        <f t="shared" si="29"/>
        <v>4933.9345985826685</v>
      </c>
      <c r="AT28" s="15">
        <f t="shared" si="29"/>
        <v>5995.9004380865626</v>
      </c>
      <c r="AU28" s="15">
        <f t="shared" si="29"/>
        <v>6972.0786345109291</v>
      </c>
      <c r="AV28" s="15">
        <f t="shared" si="29"/>
        <v>6782.4315969027357</v>
      </c>
      <c r="AW28" s="15">
        <f t="shared" si="29"/>
        <v>7554.1611447167725</v>
      </c>
      <c r="AX28" s="96">
        <f t="shared" si="29"/>
        <v>8021.4252521719209</v>
      </c>
      <c r="AY28" s="15">
        <f t="shared" si="29"/>
        <v>4238.7955683066793</v>
      </c>
      <c r="AZ28" s="15">
        <f t="shared" si="29"/>
        <v>3946.0168889516849</v>
      </c>
      <c r="BA28" s="15">
        <f t="shared" si="29"/>
        <v>7915.32994397532</v>
      </c>
      <c r="BB28" s="15">
        <f t="shared" si="29"/>
        <v>7095.8736056320995</v>
      </c>
      <c r="BC28" s="15">
        <f t="shared" si="29"/>
        <v>7814.9170433718264</v>
      </c>
      <c r="BD28" s="15">
        <f t="shared" si="29"/>
        <v>8286.1079623451096</v>
      </c>
      <c r="BE28" s="15">
        <f t="shared" si="29"/>
        <v>7969.6460241081868</v>
      </c>
      <c r="BF28" s="15">
        <f t="shared" si="29"/>
        <v>9596.8795537419264</v>
      </c>
      <c r="BG28" s="15">
        <f t="shared" si="29"/>
        <v>10943.557942426776</v>
      </c>
      <c r="BH28" s="15">
        <f t="shared" si="29"/>
        <v>10489.68643784519</v>
      </c>
      <c r="BI28" s="15">
        <f t="shared" si="29"/>
        <v>11310.641973923861</v>
      </c>
      <c r="BJ28" s="96">
        <f t="shared" si="29"/>
        <v>11601.878088325446</v>
      </c>
      <c r="BK28" s="15">
        <f t="shared" si="29"/>
        <v>5728.9513480593696</v>
      </c>
      <c r="BL28" s="15">
        <f t="shared" si="29"/>
        <v>5105.2866493235788</v>
      </c>
      <c r="BM28" s="15">
        <f t="shared" si="29"/>
        <v>9947.3686886934902</v>
      </c>
      <c r="BN28" s="15">
        <f t="shared" si="29"/>
        <v>8798.8173797770669</v>
      </c>
      <c r="BO28" s="15">
        <f t="shared" si="29"/>
        <v>9243.592573403881</v>
      </c>
      <c r="BP28" s="15">
        <f t="shared" si="29"/>
        <v>9385.2597305373365</v>
      </c>
      <c r="BQ28" s="15">
        <f t="shared" si="29"/>
        <v>8984.1808240986866</v>
      </c>
      <c r="BR28" s="15">
        <f t="shared" si="29"/>
        <v>10878.939651338396</v>
      </c>
      <c r="BS28" s="15">
        <f t="shared" si="29"/>
        <v>12627.336655816618</v>
      </c>
      <c r="BT28" s="15">
        <f t="shared" si="29"/>
        <v>11989.118167859675</v>
      </c>
      <c r="BU28" s="15">
        <f t="shared" si="29"/>
        <v>12933.252397872502</v>
      </c>
      <c r="BV28" s="96">
        <f t="shared" si="29"/>
        <v>13370.342608776073</v>
      </c>
      <c r="BW28" s="15">
        <f t="shared" si="29"/>
        <v>6867.2394487836264</v>
      </c>
      <c r="BX28" s="15">
        <f t="shared" si="29"/>
        <v>6156.0367180299381</v>
      </c>
      <c r="BY28" s="15">
        <f t="shared" si="29"/>
        <v>12126.995643937824</v>
      </c>
      <c r="BZ28" s="15">
        <f t="shared" si="29"/>
        <v>10920.588573659856</v>
      </c>
      <c r="CA28" s="15">
        <f t="shared" si="29"/>
        <v>11570.674960054746</v>
      </c>
      <c r="CB28" s="15">
        <f t="shared" si="29"/>
        <v>11739.6416544563</v>
      </c>
      <c r="CC28" s="15">
        <f t="shared" si="29"/>
        <v>11203.204736961598</v>
      </c>
      <c r="CD28" s="15">
        <f t="shared" si="29"/>
        <v>13475.796561694851</v>
      </c>
      <c r="CE28" s="15">
        <f t="shared" si="29"/>
        <v>15422.248865327741</v>
      </c>
      <c r="CF28" s="15">
        <f t="shared" si="29"/>
        <v>14497.012782626956</v>
      </c>
      <c r="CG28" s="15">
        <f t="shared" si="29"/>
        <v>15487.11168291264</v>
      </c>
      <c r="CH28" s="96">
        <f t="shared" si="29"/>
        <v>15733.253834846344</v>
      </c>
      <c r="CI28" s="15">
        <f t="shared" si="29"/>
        <v>7841.0593761099208</v>
      </c>
      <c r="CJ28" s="15">
        <f t="shared" si="29"/>
        <v>6994.5683371138684</v>
      </c>
      <c r="CK28" s="15">
        <f t="shared" si="29"/>
        <v>13776.246942747375</v>
      </c>
      <c r="CL28" s="15">
        <f t="shared" si="29"/>
        <v>12553.78763020437</v>
      </c>
      <c r="CM28" s="15">
        <f t="shared" ref="CM28:CT28" si="30">CM76*CM98</f>
        <v>13396.026957838703</v>
      </c>
      <c r="CN28" s="15">
        <f t="shared" si="30"/>
        <v>13705.478247056022</v>
      </c>
      <c r="CO28" s="15">
        <f t="shared" si="30"/>
        <v>13355.54071637812</v>
      </c>
      <c r="CP28" s="15">
        <f t="shared" si="30"/>
        <v>16122.830092474122</v>
      </c>
      <c r="CQ28" s="15">
        <f t="shared" si="30"/>
        <v>18505.376109403016</v>
      </c>
      <c r="CR28" s="15">
        <f t="shared" si="30"/>
        <v>17509.617105709236</v>
      </c>
      <c r="CS28" s="15">
        <f t="shared" si="30"/>
        <v>19160.55598130685</v>
      </c>
      <c r="CT28" s="96">
        <f t="shared" si="30"/>
        <v>19545.514029064438</v>
      </c>
    </row>
    <row r="29" spans="1:98" s="1" customFormat="1" x14ac:dyDescent="0.25">
      <c r="A29" s="5"/>
      <c r="B29" s="1" t="s">
        <v>3</v>
      </c>
      <c r="C29" s="9">
        <f>SUM(C22:C28)</f>
        <v>5229.46</v>
      </c>
      <c r="D29" s="9">
        <f t="shared" ref="D29" si="31">SUM(D22:D28)</f>
        <v>4953.427999999999</v>
      </c>
      <c r="E29" s="9">
        <f t="shared" ref="E29" si="32">SUM(E22:E28)</f>
        <v>10867.875</v>
      </c>
      <c r="F29" s="9">
        <f t="shared" ref="F29" si="33">SUM(F22:F28)</f>
        <v>14017.172000000002</v>
      </c>
      <c r="G29" s="9">
        <f t="shared" ref="G29" si="34">SUM(G22:G28)</f>
        <v>11357.576000000001</v>
      </c>
      <c r="H29" s="9">
        <f t="shared" ref="H29" si="35">SUM(H22:H28)</f>
        <v>18852.465999999989</v>
      </c>
      <c r="I29" s="9">
        <f t="shared" ref="I29" si="36">SUM(I22:I28)</f>
        <v>16582.022999999997</v>
      </c>
      <c r="J29" s="9">
        <f t="shared" ref="J29" si="37">SUM(J22:J28)</f>
        <v>10057.414999999999</v>
      </c>
      <c r="K29" s="9">
        <f t="shared" ref="K29" si="38">SUM(K22:K28)</f>
        <v>21958.389999999992</v>
      </c>
      <c r="L29" s="9">
        <f t="shared" ref="L29" si="39">SUM(L22:L28)</f>
        <v>13825.28199999999</v>
      </c>
      <c r="M29" s="9">
        <f t="shared" ref="M29" si="40">SUM(M22:M28)</f>
        <v>21610.269000000011</v>
      </c>
      <c r="N29" s="98">
        <f t="shared" ref="N29" si="41">SUM(N22:N28)</f>
        <v>34303.053999999975</v>
      </c>
      <c r="O29" s="9">
        <f t="shared" ref="O29" si="42">SUM(O22:O28)</f>
        <v>6062.5229999999992</v>
      </c>
      <c r="P29" s="9">
        <f t="shared" ref="P29" si="43">SUM(P22:P28)</f>
        <v>6799.4349999999695</v>
      </c>
      <c r="Q29" s="9">
        <f t="shared" ref="Q29" si="44">SUM(Q22:Q28)</f>
        <v>17827.882999999991</v>
      </c>
      <c r="R29" s="9">
        <f t="shared" ref="R29" si="45">SUM(R22:R28)</f>
        <v>18291.496999999999</v>
      </c>
      <c r="S29" s="9">
        <f t="shared" ref="S29" si="46">SUM(S22:S28)</f>
        <v>13673.798000000003</v>
      </c>
      <c r="T29" s="9">
        <f t="shared" ref="T29" si="47">SUM(T22:T28)</f>
        <v>17473.260000000002</v>
      </c>
      <c r="U29" s="16">
        <f t="shared" ref="U29:Z29" si="48">SUM(U22:U28)</f>
        <v>14170.758</v>
      </c>
      <c r="V29" s="16">
        <f t="shared" si="48"/>
        <v>14052.285</v>
      </c>
      <c r="W29" s="16">
        <f t="shared" si="48"/>
        <v>22536.059108721278</v>
      </c>
      <c r="X29" s="16">
        <f t="shared" si="48"/>
        <v>22482.964823384445</v>
      </c>
      <c r="Y29" s="16">
        <f t="shared" si="48"/>
        <v>31297.689638442305</v>
      </c>
      <c r="Z29" s="97">
        <f t="shared" si="48"/>
        <v>40960.717623907338</v>
      </c>
      <c r="AA29" s="16">
        <f t="shared" ref="AA29:CL29" si="49">SUM(AA22:AA28)</f>
        <v>10048.466008322941</v>
      </c>
      <c r="AB29" s="16">
        <f t="shared" si="49"/>
        <v>9829.9856658560384</v>
      </c>
      <c r="AC29" s="16">
        <f t="shared" si="49"/>
        <v>26524.177756229183</v>
      </c>
      <c r="AD29" s="16">
        <f t="shared" si="49"/>
        <v>24914.968390992992</v>
      </c>
      <c r="AE29" s="16">
        <f t="shared" si="49"/>
        <v>28934.689786700335</v>
      </c>
      <c r="AF29" s="16">
        <f t="shared" si="49"/>
        <v>31443.042872447106</v>
      </c>
      <c r="AG29" s="16">
        <f t="shared" si="49"/>
        <v>29800.375647391811</v>
      </c>
      <c r="AH29" s="16">
        <f t="shared" si="49"/>
        <v>33319.19180373432</v>
      </c>
      <c r="AI29" s="16">
        <f t="shared" si="49"/>
        <v>35951.738986393801</v>
      </c>
      <c r="AJ29" s="16">
        <f t="shared" si="49"/>
        <v>34582.604966525389</v>
      </c>
      <c r="AK29" s="16">
        <f t="shared" si="49"/>
        <v>37170.988464599344</v>
      </c>
      <c r="AL29" s="97">
        <f t="shared" si="49"/>
        <v>40842.140619616046</v>
      </c>
      <c r="AM29" s="16">
        <f t="shared" si="49"/>
        <v>16908.309426081858</v>
      </c>
      <c r="AN29" s="16">
        <f t="shared" si="49"/>
        <v>14593.408578600962</v>
      </c>
      <c r="AO29" s="16">
        <f t="shared" si="49"/>
        <v>31581.564043734099</v>
      </c>
      <c r="AP29" s="16">
        <f t="shared" si="49"/>
        <v>30148.41984514552</v>
      </c>
      <c r="AQ29" s="16">
        <f t="shared" si="49"/>
        <v>33715.331655820271</v>
      </c>
      <c r="AR29" s="16">
        <f t="shared" si="49"/>
        <v>34729.983157160626</v>
      </c>
      <c r="AS29" s="16">
        <f t="shared" si="49"/>
        <v>35312.773913877871</v>
      </c>
      <c r="AT29" s="16">
        <f t="shared" si="49"/>
        <v>40548.353702186898</v>
      </c>
      <c r="AU29" s="16">
        <f t="shared" si="49"/>
        <v>43191.620834795467</v>
      </c>
      <c r="AV29" s="16">
        <f t="shared" si="49"/>
        <v>41511.384115719957</v>
      </c>
      <c r="AW29" s="16">
        <f t="shared" si="49"/>
        <v>45327.557463474222</v>
      </c>
      <c r="AX29" s="97">
        <f t="shared" si="49"/>
        <v>46302.846380582399</v>
      </c>
      <c r="AY29" s="16">
        <f t="shared" si="49"/>
        <v>20064.619543820358</v>
      </c>
      <c r="AZ29" s="16">
        <f t="shared" si="49"/>
        <v>18139.98705459309</v>
      </c>
      <c r="BA29" s="16">
        <f t="shared" si="49"/>
        <v>42386.951007927753</v>
      </c>
      <c r="BB29" s="16">
        <f t="shared" si="49"/>
        <v>39015.435666624893</v>
      </c>
      <c r="BC29" s="16">
        <f t="shared" si="49"/>
        <v>45539.331460247471</v>
      </c>
      <c r="BD29" s="16">
        <f t="shared" si="49"/>
        <v>47559.143630986218</v>
      </c>
      <c r="BE29" s="16">
        <f t="shared" si="49"/>
        <v>47248.542446357656</v>
      </c>
      <c r="BF29" s="16">
        <f t="shared" si="49"/>
        <v>53214.520861507306</v>
      </c>
      <c r="BG29" s="16">
        <f t="shared" si="49"/>
        <v>56204.585459965507</v>
      </c>
      <c r="BH29" s="16">
        <f t="shared" si="49"/>
        <v>53977.948296364077</v>
      </c>
      <c r="BI29" s="16">
        <f t="shared" si="49"/>
        <v>58390.310522981425</v>
      </c>
      <c r="BJ29" s="97">
        <f t="shared" si="49"/>
        <v>60063.808294283976</v>
      </c>
      <c r="BK29" s="16">
        <f t="shared" si="49"/>
        <v>25465.893726651349</v>
      </c>
      <c r="BL29" s="16">
        <f t="shared" si="49"/>
        <v>23072.529674482557</v>
      </c>
      <c r="BM29" s="16">
        <f t="shared" si="49"/>
        <v>52965.318893001539</v>
      </c>
      <c r="BN29" s="16">
        <f t="shared" si="49"/>
        <v>49654.788807790588</v>
      </c>
      <c r="BO29" s="16">
        <f t="shared" si="49"/>
        <v>57279.071007508246</v>
      </c>
      <c r="BP29" s="16">
        <f t="shared" si="49"/>
        <v>58629.665997309363</v>
      </c>
      <c r="BQ29" s="16">
        <f t="shared" si="49"/>
        <v>58018.120321750037</v>
      </c>
      <c r="BR29" s="16">
        <f t="shared" si="49"/>
        <v>64479.279470067355</v>
      </c>
      <c r="BS29" s="16">
        <f t="shared" si="49"/>
        <v>68377.785478704856</v>
      </c>
      <c r="BT29" s="16">
        <f t="shared" si="49"/>
        <v>65168.108898337399</v>
      </c>
      <c r="BU29" s="16">
        <f t="shared" si="49"/>
        <v>70103.884641559402</v>
      </c>
      <c r="BV29" s="97">
        <f t="shared" si="49"/>
        <v>71779.809863156392</v>
      </c>
      <c r="BW29" s="16">
        <f t="shared" si="49"/>
        <v>31466.137090017553</v>
      </c>
      <c r="BX29" s="16">
        <f t="shared" si="49"/>
        <v>28662.546470177665</v>
      </c>
      <c r="BY29" s="16">
        <f t="shared" si="49"/>
        <v>65849.942389851843</v>
      </c>
      <c r="BZ29" s="16">
        <f t="shared" si="49"/>
        <v>62050.393935185108</v>
      </c>
      <c r="CA29" s="16">
        <f t="shared" si="49"/>
        <v>72297.211288802617</v>
      </c>
      <c r="CB29" s="16">
        <f t="shared" si="49"/>
        <v>74435.416898340656</v>
      </c>
      <c r="CC29" s="16">
        <f t="shared" si="49"/>
        <v>73546.170314615505</v>
      </c>
      <c r="CD29" s="16">
        <f t="shared" si="49"/>
        <v>81436.31909809004</v>
      </c>
      <c r="CE29" s="16">
        <f t="shared" si="49"/>
        <v>86506.447716820461</v>
      </c>
      <c r="CF29" s="16">
        <f t="shared" si="49"/>
        <v>82696.045577708297</v>
      </c>
      <c r="CG29" s="16">
        <f t="shared" si="49"/>
        <v>89066.50135766415</v>
      </c>
      <c r="CH29" s="97">
        <f t="shared" si="49"/>
        <v>91525.643090669502</v>
      </c>
      <c r="CI29" s="16">
        <f t="shared" si="49"/>
        <v>39086.993148744121</v>
      </c>
      <c r="CJ29" s="16">
        <f t="shared" si="49"/>
        <v>35696.380043842262</v>
      </c>
      <c r="CK29" s="16">
        <f t="shared" si="49"/>
        <v>82052.151850712529</v>
      </c>
      <c r="CL29" s="16">
        <f t="shared" si="49"/>
        <v>77541.207302328155</v>
      </c>
      <c r="CM29" s="16">
        <f t="shared" ref="CM29:CT29" si="50">SUM(CM22:CM28)</f>
        <v>90549.643778249127</v>
      </c>
      <c r="CN29" s="16">
        <f t="shared" si="50"/>
        <v>93418.638223431728</v>
      </c>
      <c r="CO29" s="16">
        <f t="shared" si="50"/>
        <v>92303.103875359666</v>
      </c>
      <c r="CP29" s="16">
        <f t="shared" si="50"/>
        <v>101870.98858731803</v>
      </c>
      <c r="CQ29" s="16">
        <f t="shared" si="50"/>
        <v>108309.97316877639</v>
      </c>
      <c r="CR29" s="16">
        <f t="shared" si="50"/>
        <v>103727.06185017986</v>
      </c>
      <c r="CS29" s="16">
        <f t="shared" si="50"/>
        <v>114098.39703028557</v>
      </c>
      <c r="CT29" s="97">
        <f t="shared" si="50"/>
        <v>117627.27048653383</v>
      </c>
    </row>
    <row r="30" spans="1:98" x14ac:dyDescent="0.25">
      <c r="X30" s="24"/>
      <c r="Y30" s="28"/>
    </row>
    <row r="31" spans="1:98" s="4" customFormat="1" x14ac:dyDescent="0.25">
      <c r="A31" s="116"/>
      <c r="B31"/>
      <c r="C3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12"/>
    </row>
    <row r="32" spans="1:98" s="104" customFormat="1" x14ac:dyDescent="0.25">
      <c r="B32" s="104" t="s">
        <v>9</v>
      </c>
      <c r="C32" s="104">
        <f t="shared" ref="C32:BN32" si="51">C21</f>
        <v>42005</v>
      </c>
      <c r="D32" s="104">
        <f t="shared" si="51"/>
        <v>42036</v>
      </c>
      <c r="E32" s="104">
        <f t="shared" si="51"/>
        <v>42064</v>
      </c>
      <c r="F32" s="104">
        <f t="shared" si="51"/>
        <v>42095</v>
      </c>
      <c r="G32" s="104">
        <f t="shared" si="51"/>
        <v>42125</v>
      </c>
      <c r="H32" s="104">
        <f t="shared" si="51"/>
        <v>42156</v>
      </c>
      <c r="I32" s="104">
        <f t="shared" si="51"/>
        <v>42186</v>
      </c>
      <c r="J32" s="104">
        <f t="shared" si="51"/>
        <v>42217</v>
      </c>
      <c r="K32" s="104">
        <f t="shared" si="51"/>
        <v>42248</v>
      </c>
      <c r="L32" s="104">
        <f t="shared" si="51"/>
        <v>42278</v>
      </c>
      <c r="M32" s="104">
        <f t="shared" si="51"/>
        <v>42309</v>
      </c>
      <c r="N32" s="105">
        <f t="shared" si="51"/>
        <v>42339</v>
      </c>
      <c r="O32" s="104">
        <f t="shared" si="51"/>
        <v>42370</v>
      </c>
      <c r="P32" s="104">
        <f t="shared" si="51"/>
        <v>42401</v>
      </c>
      <c r="Q32" s="104">
        <f t="shared" si="51"/>
        <v>42430</v>
      </c>
      <c r="R32" s="104">
        <f t="shared" si="51"/>
        <v>42461</v>
      </c>
      <c r="S32" s="104">
        <f t="shared" si="51"/>
        <v>42491</v>
      </c>
      <c r="T32" s="104">
        <f t="shared" si="51"/>
        <v>42522</v>
      </c>
      <c r="U32" s="104">
        <f t="shared" si="51"/>
        <v>42552</v>
      </c>
      <c r="V32" s="104">
        <f t="shared" si="51"/>
        <v>42583</v>
      </c>
      <c r="W32" s="113">
        <f t="shared" si="51"/>
        <v>42614</v>
      </c>
      <c r="X32" s="113">
        <f t="shared" si="51"/>
        <v>42644</v>
      </c>
      <c r="Y32" s="113">
        <f t="shared" si="51"/>
        <v>42675</v>
      </c>
      <c r="Z32" s="117">
        <f t="shared" si="51"/>
        <v>42705</v>
      </c>
      <c r="AA32" s="104">
        <f t="shared" si="51"/>
        <v>42752</v>
      </c>
      <c r="AB32" s="104">
        <f t="shared" si="51"/>
        <v>42783</v>
      </c>
      <c r="AC32" s="104">
        <f t="shared" si="51"/>
        <v>42811</v>
      </c>
      <c r="AD32" s="104">
        <f t="shared" si="51"/>
        <v>42842</v>
      </c>
      <c r="AE32" s="104">
        <f t="shared" si="51"/>
        <v>42872</v>
      </c>
      <c r="AF32" s="104">
        <f t="shared" si="51"/>
        <v>42903</v>
      </c>
      <c r="AG32" s="104">
        <f t="shared" si="51"/>
        <v>42933</v>
      </c>
      <c r="AH32" s="104">
        <f t="shared" si="51"/>
        <v>42964</v>
      </c>
      <c r="AI32" s="104">
        <f t="shared" si="51"/>
        <v>42995</v>
      </c>
      <c r="AJ32" s="104">
        <f t="shared" si="51"/>
        <v>43025</v>
      </c>
      <c r="AK32" s="104">
        <f t="shared" si="51"/>
        <v>43056</v>
      </c>
      <c r="AL32" s="105">
        <f t="shared" si="51"/>
        <v>43086</v>
      </c>
      <c r="AM32" s="104">
        <f t="shared" si="51"/>
        <v>43118</v>
      </c>
      <c r="AN32" s="104">
        <f t="shared" si="51"/>
        <v>43149</v>
      </c>
      <c r="AO32" s="104">
        <f t="shared" si="51"/>
        <v>43177</v>
      </c>
      <c r="AP32" s="104">
        <f t="shared" si="51"/>
        <v>43208</v>
      </c>
      <c r="AQ32" s="104">
        <f t="shared" si="51"/>
        <v>43238</v>
      </c>
      <c r="AR32" s="104">
        <f t="shared" si="51"/>
        <v>43269</v>
      </c>
      <c r="AS32" s="104">
        <f t="shared" si="51"/>
        <v>43299</v>
      </c>
      <c r="AT32" s="104">
        <f t="shared" si="51"/>
        <v>43330</v>
      </c>
      <c r="AU32" s="104">
        <f t="shared" si="51"/>
        <v>43361</v>
      </c>
      <c r="AV32" s="104">
        <f t="shared" si="51"/>
        <v>43391</v>
      </c>
      <c r="AW32" s="104">
        <f t="shared" si="51"/>
        <v>43422</v>
      </c>
      <c r="AX32" s="105">
        <f t="shared" si="51"/>
        <v>43452</v>
      </c>
      <c r="AY32" s="104">
        <f t="shared" si="51"/>
        <v>43483</v>
      </c>
      <c r="AZ32" s="104">
        <f t="shared" si="51"/>
        <v>43514</v>
      </c>
      <c r="BA32" s="104">
        <f t="shared" si="51"/>
        <v>43542</v>
      </c>
      <c r="BB32" s="104">
        <f t="shared" si="51"/>
        <v>43573</v>
      </c>
      <c r="BC32" s="104">
        <f t="shared" si="51"/>
        <v>43603</v>
      </c>
      <c r="BD32" s="104">
        <f t="shared" si="51"/>
        <v>43634</v>
      </c>
      <c r="BE32" s="104">
        <f t="shared" si="51"/>
        <v>43664</v>
      </c>
      <c r="BF32" s="104">
        <f t="shared" si="51"/>
        <v>43695</v>
      </c>
      <c r="BG32" s="104">
        <f t="shared" si="51"/>
        <v>43726</v>
      </c>
      <c r="BH32" s="104">
        <f t="shared" si="51"/>
        <v>43756</v>
      </c>
      <c r="BI32" s="104">
        <f t="shared" si="51"/>
        <v>43787</v>
      </c>
      <c r="BJ32" s="105">
        <f t="shared" si="51"/>
        <v>43817</v>
      </c>
      <c r="BK32" s="104">
        <f t="shared" si="51"/>
        <v>43848</v>
      </c>
      <c r="BL32" s="104">
        <f t="shared" si="51"/>
        <v>43879</v>
      </c>
      <c r="BM32" s="104">
        <f t="shared" si="51"/>
        <v>43908</v>
      </c>
      <c r="BN32" s="104">
        <f t="shared" si="51"/>
        <v>43939</v>
      </c>
      <c r="BO32" s="104">
        <f t="shared" ref="BO32:CT32" si="52">BO21</f>
        <v>43969</v>
      </c>
      <c r="BP32" s="104">
        <f t="shared" si="52"/>
        <v>44000</v>
      </c>
      <c r="BQ32" s="104">
        <f t="shared" si="52"/>
        <v>44030</v>
      </c>
      <c r="BR32" s="104">
        <f t="shared" si="52"/>
        <v>44061</v>
      </c>
      <c r="BS32" s="104">
        <f t="shared" si="52"/>
        <v>44092</v>
      </c>
      <c r="BT32" s="104">
        <f t="shared" si="52"/>
        <v>44122</v>
      </c>
      <c r="BU32" s="104">
        <f t="shared" si="52"/>
        <v>44153</v>
      </c>
      <c r="BV32" s="105">
        <f t="shared" si="52"/>
        <v>44183</v>
      </c>
      <c r="BW32" s="104">
        <f t="shared" si="52"/>
        <v>44214</v>
      </c>
      <c r="BX32" s="104">
        <f t="shared" si="52"/>
        <v>44245</v>
      </c>
      <c r="BY32" s="104">
        <f t="shared" si="52"/>
        <v>44273</v>
      </c>
      <c r="BZ32" s="104">
        <f t="shared" si="52"/>
        <v>44304</v>
      </c>
      <c r="CA32" s="104">
        <f t="shared" si="52"/>
        <v>44334</v>
      </c>
      <c r="CB32" s="104">
        <f t="shared" si="52"/>
        <v>44365</v>
      </c>
      <c r="CC32" s="104">
        <f t="shared" si="52"/>
        <v>44395</v>
      </c>
      <c r="CD32" s="104">
        <f t="shared" si="52"/>
        <v>44426</v>
      </c>
      <c r="CE32" s="104">
        <f t="shared" si="52"/>
        <v>44457</v>
      </c>
      <c r="CF32" s="104">
        <f t="shared" si="52"/>
        <v>44487</v>
      </c>
      <c r="CG32" s="104">
        <f t="shared" si="52"/>
        <v>44518</v>
      </c>
      <c r="CH32" s="105">
        <f t="shared" si="52"/>
        <v>44548</v>
      </c>
      <c r="CI32" s="104">
        <f t="shared" si="52"/>
        <v>44579</v>
      </c>
      <c r="CJ32" s="104">
        <f t="shared" si="52"/>
        <v>44610</v>
      </c>
      <c r="CK32" s="104">
        <f t="shared" si="52"/>
        <v>44638</v>
      </c>
      <c r="CL32" s="104">
        <f t="shared" si="52"/>
        <v>44669</v>
      </c>
      <c r="CM32" s="104">
        <f t="shared" si="52"/>
        <v>44699</v>
      </c>
      <c r="CN32" s="104">
        <f t="shared" si="52"/>
        <v>44730</v>
      </c>
      <c r="CO32" s="104">
        <f t="shared" si="52"/>
        <v>44760</v>
      </c>
      <c r="CP32" s="104">
        <f t="shared" si="52"/>
        <v>44791</v>
      </c>
      <c r="CQ32" s="104">
        <f t="shared" si="52"/>
        <v>44822</v>
      </c>
      <c r="CR32" s="104">
        <f t="shared" si="52"/>
        <v>44852</v>
      </c>
      <c r="CS32" s="104">
        <f t="shared" si="52"/>
        <v>44883</v>
      </c>
      <c r="CT32" s="105">
        <f t="shared" si="52"/>
        <v>44913</v>
      </c>
    </row>
    <row r="33" spans="1:98" x14ac:dyDescent="0.25">
      <c r="A33" s="4" t="s">
        <v>180</v>
      </c>
      <c r="B33" t="s">
        <v>4</v>
      </c>
      <c r="C33" s="8">
        <v>34</v>
      </c>
      <c r="D33">
        <v>39</v>
      </c>
      <c r="E33">
        <v>43</v>
      </c>
      <c r="F33">
        <v>50</v>
      </c>
      <c r="G33">
        <v>52</v>
      </c>
      <c r="H33">
        <v>53</v>
      </c>
      <c r="I33">
        <v>53</v>
      </c>
      <c r="J33">
        <v>53</v>
      </c>
      <c r="K33">
        <v>53</v>
      </c>
      <c r="L33">
        <v>53</v>
      </c>
      <c r="M33">
        <v>50</v>
      </c>
      <c r="N33" s="36">
        <v>51</v>
      </c>
      <c r="O33">
        <v>80</v>
      </c>
      <c r="P33">
        <v>80</v>
      </c>
      <c r="Q33">
        <v>81</v>
      </c>
      <c r="R33">
        <v>81</v>
      </c>
      <c r="S33">
        <v>80</v>
      </c>
      <c r="T33">
        <v>77</v>
      </c>
      <c r="U33" s="24">
        <v>70</v>
      </c>
      <c r="V33" s="24">
        <v>70</v>
      </c>
      <c r="W33" s="24">
        <f t="shared" ref="W33:Z33" si="53">V33</f>
        <v>70</v>
      </c>
      <c r="X33" s="24">
        <f t="shared" si="53"/>
        <v>70</v>
      </c>
      <c r="Y33" s="24">
        <f t="shared" si="53"/>
        <v>70</v>
      </c>
      <c r="Z33" s="145">
        <f t="shared" si="53"/>
        <v>70</v>
      </c>
      <c r="AA33" s="15">
        <v>90</v>
      </c>
      <c r="AB33" s="15">
        <f t="shared" ref="AB33" si="54">AA33</f>
        <v>90</v>
      </c>
      <c r="AC33" s="15">
        <f t="shared" ref="AC33" si="55">AB33</f>
        <v>90</v>
      </c>
      <c r="AD33" s="15">
        <f t="shared" ref="AD33" si="56">AC33</f>
        <v>90</v>
      </c>
      <c r="AE33" s="15">
        <f t="shared" ref="AE33" si="57">AD33</f>
        <v>90</v>
      </c>
      <c r="AF33" s="15">
        <f t="shared" ref="AF33" si="58">AE33</f>
        <v>90</v>
      </c>
      <c r="AG33" s="15">
        <f t="shared" ref="AG33" si="59">AF33</f>
        <v>90</v>
      </c>
      <c r="AH33" s="15">
        <f t="shared" ref="AH33" si="60">AG33</f>
        <v>90</v>
      </c>
      <c r="AI33" s="15">
        <f t="shared" ref="AI33" si="61">AH33</f>
        <v>90</v>
      </c>
      <c r="AJ33" s="15">
        <f t="shared" ref="AJ33" si="62">AI33</f>
        <v>90</v>
      </c>
      <c r="AK33" s="15">
        <f t="shared" ref="AK33" si="63">AJ33</f>
        <v>90</v>
      </c>
      <c r="AL33" s="96">
        <f t="shared" ref="AL33" si="64">AK33</f>
        <v>90</v>
      </c>
      <c r="AM33" s="15">
        <v>110</v>
      </c>
      <c r="AN33" s="15">
        <f t="shared" ref="AN33" si="65">AM33</f>
        <v>110</v>
      </c>
      <c r="AO33" s="15">
        <f t="shared" ref="AO33" si="66">AN33</f>
        <v>110</v>
      </c>
      <c r="AP33" s="15">
        <f t="shared" ref="AP33" si="67">AO33</f>
        <v>110</v>
      </c>
      <c r="AQ33" s="15">
        <f t="shared" ref="AQ33" si="68">AP33</f>
        <v>110</v>
      </c>
      <c r="AR33" s="15">
        <f t="shared" ref="AR33" si="69">AQ33</f>
        <v>110</v>
      </c>
      <c r="AS33" s="15">
        <f t="shared" ref="AS33" si="70">AR33</f>
        <v>110</v>
      </c>
      <c r="AT33" s="15">
        <f t="shared" ref="AT33" si="71">AS33</f>
        <v>110</v>
      </c>
      <c r="AU33" s="15">
        <f t="shared" ref="AU33" si="72">AT33</f>
        <v>110</v>
      </c>
      <c r="AV33" s="15">
        <f t="shared" ref="AV33" si="73">AU33</f>
        <v>110</v>
      </c>
      <c r="AW33" s="15">
        <f t="shared" ref="AW33" si="74">AV33</f>
        <v>110</v>
      </c>
      <c r="AX33" s="96">
        <f t="shared" ref="AX33" si="75">AW33</f>
        <v>110</v>
      </c>
      <c r="AY33" s="15">
        <v>130</v>
      </c>
      <c r="AZ33" s="15">
        <f t="shared" ref="AZ33" si="76">AY33</f>
        <v>130</v>
      </c>
      <c r="BA33" s="15">
        <f t="shared" ref="BA33" si="77">AZ33</f>
        <v>130</v>
      </c>
      <c r="BB33" s="15">
        <f t="shared" ref="BB33" si="78">BA33</f>
        <v>130</v>
      </c>
      <c r="BC33" s="15">
        <f t="shared" ref="BC33" si="79">BB33</f>
        <v>130</v>
      </c>
      <c r="BD33" s="15">
        <f t="shared" ref="BD33" si="80">BC33</f>
        <v>130</v>
      </c>
      <c r="BE33" s="15">
        <f t="shared" ref="BE33" si="81">BD33</f>
        <v>130</v>
      </c>
      <c r="BF33" s="15">
        <f t="shared" ref="BF33" si="82">BE33</f>
        <v>130</v>
      </c>
      <c r="BG33" s="15">
        <f t="shared" ref="BG33" si="83">BF33</f>
        <v>130</v>
      </c>
      <c r="BH33" s="15">
        <f t="shared" ref="BH33" si="84">BG33</f>
        <v>130</v>
      </c>
      <c r="BI33" s="15">
        <f t="shared" ref="BI33" si="85">BH33</f>
        <v>130</v>
      </c>
      <c r="BJ33" s="96">
        <f t="shared" ref="BJ33" si="86">BI33</f>
        <v>130</v>
      </c>
      <c r="BK33" s="15">
        <v>150</v>
      </c>
      <c r="BL33" s="15">
        <f t="shared" ref="BL33" si="87">BK33</f>
        <v>150</v>
      </c>
      <c r="BM33" s="15">
        <f t="shared" ref="BM33" si="88">BL33</f>
        <v>150</v>
      </c>
      <c r="BN33" s="15">
        <f t="shared" ref="BN33" si="89">BM33</f>
        <v>150</v>
      </c>
      <c r="BO33" s="15">
        <f t="shared" ref="BO33" si="90">BN33</f>
        <v>150</v>
      </c>
      <c r="BP33" s="15">
        <f t="shared" ref="BP33" si="91">BO33</f>
        <v>150</v>
      </c>
      <c r="BQ33" s="15">
        <f t="shared" ref="BQ33" si="92">BP33</f>
        <v>150</v>
      </c>
      <c r="BR33" s="15">
        <f t="shared" ref="BR33" si="93">BQ33</f>
        <v>150</v>
      </c>
      <c r="BS33" s="15">
        <f t="shared" ref="BS33" si="94">BR33</f>
        <v>150</v>
      </c>
      <c r="BT33" s="15">
        <f t="shared" ref="BT33" si="95">BS33</f>
        <v>150</v>
      </c>
      <c r="BU33" s="15">
        <f t="shared" ref="BU33" si="96">BT33</f>
        <v>150</v>
      </c>
      <c r="BV33" s="96">
        <f t="shared" ref="BV33" si="97">BU33</f>
        <v>150</v>
      </c>
      <c r="BW33" s="15">
        <v>170</v>
      </c>
      <c r="BX33" s="15">
        <f t="shared" ref="BX33" si="98">BW33</f>
        <v>170</v>
      </c>
      <c r="BY33" s="15">
        <f t="shared" ref="BY33" si="99">BX33</f>
        <v>170</v>
      </c>
      <c r="BZ33" s="15">
        <f t="shared" ref="BZ33" si="100">BY33</f>
        <v>170</v>
      </c>
      <c r="CA33" s="15">
        <f t="shared" ref="CA33" si="101">BZ33</f>
        <v>170</v>
      </c>
      <c r="CB33" s="15">
        <f t="shared" ref="CB33" si="102">CA33</f>
        <v>170</v>
      </c>
      <c r="CC33" s="15">
        <f t="shared" ref="CC33" si="103">CB33</f>
        <v>170</v>
      </c>
      <c r="CD33" s="15">
        <f t="shared" ref="CD33" si="104">CC33</f>
        <v>170</v>
      </c>
      <c r="CE33" s="15">
        <f t="shared" ref="CE33" si="105">CD33</f>
        <v>170</v>
      </c>
      <c r="CF33" s="15">
        <f t="shared" ref="CF33" si="106">CE33</f>
        <v>170</v>
      </c>
      <c r="CG33" s="15">
        <f t="shared" ref="CG33" si="107">CF33</f>
        <v>170</v>
      </c>
      <c r="CH33" s="96">
        <f t="shared" ref="CH33" si="108">CG33</f>
        <v>170</v>
      </c>
      <c r="CI33" s="15">
        <v>190</v>
      </c>
      <c r="CJ33" s="15">
        <f t="shared" ref="CJ33" si="109">CI33</f>
        <v>190</v>
      </c>
      <c r="CK33" s="15">
        <f t="shared" ref="CK33" si="110">CJ33</f>
        <v>190</v>
      </c>
      <c r="CL33" s="15">
        <f t="shared" ref="CL33" si="111">CK33</f>
        <v>190</v>
      </c>
      <c r="CM33" s="15">
        <f t="shared" ref="CM33" si="112">CL33</f>
        <v>190</v>
      </c>
      <c r="CN33" s="15">
        <f t="shared" ref="CN33" si="113">CM33</f>
        <v>190</v>
      </c>
      <c r="CO33" s="15">
        <f t="shared" ref="CO33" si="114">CN33</f>
        <v>190</v>
      </c>
      <c r="CP33" s="15">
        <f t="shared" ref="CP33" si="115">CO33</f>
        <v>190</v>
      </c>
      <c r="CQ33" s="15">
        <f t="shared" ref="CQ33" si="116">CP33</f>
        <v>190</v>
      </c>
      <c r="CR33" s="15">
        <f t="shared" ref="CR33" si="117">CQ33</f>
        <v>190</v>
      </c>
      <c r="CS33" s="15">
        <f t="shared" ref="CS33" si="118">CR33</f>
        <v>190</v>
      </c>
      <c r="CT33" s="96">
        <f t="shared" ref="CT33" si="119">CS33</f>
        <v>190</v>
      </c>
    </row>
    <row r="34" spans="1:98" x14ac:dyDescent="0.25">
      <c r="A34" s="4" t="s">
        <v>181</v>
      </c>
      <c r="B34" t="s">
        <v>5</v>
      </c>
      <c r="C34" s="8">
        <v>215</v>
      </c>
      <c r="D34">
        <v>68</v>
      </c>
      <c r="E34">
        <v>224</v>
      </c>
      <c r="F34">
        <v>301</v>
      </c>
      <c r="G34">
        <v>221</v>
      </c>
      <c r="H34">
        <v>256</v>
      </c>
      <c r="I34">
        <v>229</v>
      </c>
      <c r="J34">
        <v>227</v>
      </c>
      <c r="K34">
        <v>224</v>
      </c>
      <c r="L34">
        <v>185</v>
      </c>
      <c r="M34">
        <v>311</v>
      </c>
      <c r="N34" s="36">
        <v>248</v>
      </c>
      <c r="O34">
        <v>71</v>
      </c>
      <c r="P34">
        <v>74</v>
      </c>
      <c r="Q34">
        <v>320</v>
      </c>
      <c r="R34">
        <v>206</v>
      </c>
      <c r="S34">
        <v>213</v>
      </c>
      <c r="T34">
        <v>315</v>
      </c>
      <c r="U34" s="24">
        <v>246</v>
      </c>
      <c r="V34" s="24">
        <v>238</v>
      </c>
      <c r="W34" s="24">
        <f t="shared" ref="W34:Z34" si="120">W8+W15</f>
        <v>393.96088223999999</v>
      </c>
      <c r="X34" s="24">
        <f t="shared" si="120"/>
        <v>482.93085875200001</v>
      </c>
      <c r="Y34" s="24">
        <f t="shared" si="120"/>
        <v>523.70196616447993</v>
      </c>
      <c r="Z34" s="145">
        <f t="shared" si="120"/>
        <v>526.90884958115998</v>
      </c>
      <c r="AA34" s="15">
        <f t="shared" ref="AA34:CL34" si="121">AA8+AA15</f>
        <v>179.57836748299371</v>
      </c>
      <c r="AB34" s="15">
        <f t="shared" si="121"/>
        <v>187.51031064081826</v>
      </c>
      <c r="AC34" s="15">
        <f t="shared" si="121"/>
        <v>438.58506826595652</v>
      </c>
      <c r="AD34" s="15">
        <f t="shared" si="121"/>
        <v>417.38198494252322</v>
      </c>
      <c r="AE34" s="15">
        <f t="shared" si="121"/>
        <v>505.80500035612602</v>
      </c>
      <c r="AF34" s="15">
        <f t="shared" si="121"/>
        <v>614.46920924529013</v>
      </c>
      <c r="AG34" s="15">
        <f t="shared" si="121"/>
        <v>460.65894613582816</v>
      </c>
      <c r="AH34" s="15">
        <f t="shared" si="121"/>
        <v>550.14980490290714</v>
      </c>
      <c r="AI34" s="15">
        <f t="shared" si="121"/>
        <v>667.80433384753519</v>
      </c>
      <c r="AJ34" s="15">
        <f t="shared" si="121"/>
        <v>526.29798658008258</v>
      </c>
      <c r="AK34" s="15">
        <f t="shared" si="121"/>
        <v>595.59647553744924</v>
      </c>
      <c r="AL34" s="96">
        <f t="shared" si="121"/>
        <v>707.10490221130055</v>
      </c>
      <c r="AM34" s="15">
        <f t="shared" si="121"/>
        <v>227.98611765372715</v>
      </c>
      <c r="AN34" s="15">
        <f t="shared" si="121"/>
        <v>236.730570831248</v>
      </c>
      <c r="AO34" s="15">
        <f t="shared" si="121"/>
        <v>660.52419173601868</v>
      </c>
      <c r="AP34" s="15">
        <f t="shared" si="121"/>
        <v>667.61738359647734</v>
      </c>
      <c r="AQ34" s="15">
        <f t="shared" si="121"/>
        <v>693.8667992008518</v>
      </c>
      <c r="AR34" s="15">
        <f t="shared" si="121"/>
        <v>784.29409366157972</v>
      </c>
      <c r="AS34" s="15">
        <f t="shared" si="121"/>
        <v>679.09816412854479</v>
      </c>
      <c r="AT34" s="15">
        <f t="shared" si="121"/>
        <v>709.33333328891479</v>
      </c>
      <c r="AU34" s="15">
        <f t="shared" si="121"/>
        <v>808.54135417387283</v>
      </c>
      <c r="AV34" s="15">
        <f t="shared" si="121"/>
        <v>705.42804951517326</v>
      </c>
      <c r="AW34" s="15">
        <f t="shared" si="121"/>
        <v>739.34130985506886</v>
      </c>
      <c r="AX34" s="96">
        <f t="shared" si="121"/>
        <v>773.70108346177699</v>
      </c>
      <c r="AY34" s="15">
        <f t="shared" si="121"/>
        <v>208.89686522960108</v>
      </c>
      <c r="AZ34" s="15">
        <f t="shared" si="121"/>
        <v>216.08480194119826</v>
      </c>
      <c r="BA34" s="15">
        <f t="shared" si="121"/>
        <v>717.17931202249918</v>
      </c>
      <c r="BB34" s="15">
        <f t="shared" si="121"/>
        <v>672.16729037304992</v>
      </c>
      <c r="BC34" s="15">
        <f t="shared" si="121"/>
        <v>697.45100212306761</v>
      </c>
      <c r="BD34" s="15">
        <f t="shared" si="121"/>
        <v>760.56520894123935</v>
      </c>
      <c r="BE34" s="15">
        <f t="shared" si="121"/>
        <v>687.41795965023903</v>
      </c>
      <c r="BF34" s="15">
        <f t="shared" si="121"/>
        <v>716.21192177993089</v>
      </c>
      <c r="BG34" s="15">
        <f t="shared" si="121"/>
        <v>784.88565455383059</v>
      </c>
      <c r="BH34" s="15">
        <f t="shared" si="121"/>
        <v>714.30300419429545</v>
      </c>
      <c r="BI34" s="15">
        <f t="shared" si="121"/>
        <v>745.97701609818682</v>
      </c>
      <c r="BJ34" s="96">
        <f t="shared" si="121"/>
        <v>817.76873299180977</v>
      </c>
      <c r="BK34" s="15">
        <f t="shared" si="121"/>
        <v>233.57182836907307</v>
      </c>
      <c r="BL34" s="15">
        <f t="shared" si="121"/>
        <v>241.95789756776981</v>
      </c>
      <c r="BM34" s="15">
        <f t="shared" si="121"/>
        <v>771.25041669412599</v>
      </c>
      <c r="BN34" s="15">
        <f t="shared" si="121"/>
        <v>719.23480298344384</v>
      </c>
      <c r="BO34" s="15">
        <f t="shared" si="121"/>
        <v>742.11047566089769</v>
      </c>
      <c r="BP34" s="15">
        <f t="shared" si="121"/>
        <v>765.44579851376602</v>
      </c>
      <c r="BQ34" s="15">
        <f t="shared" si="121"/>
        <v>713.27033943003414</v>
      </c>
      <c r="BR34" s="15">
        <f t="shared" si="121"/>
        <v>738.58947672079091</v>
      </c>
      <c r="BS34" s="15">
        <f t="shared" si="121"/>
        <v>765.22443257432815</v>
      </c>
      <c r="BT34" s="15">
        <f t="shared" si="121"/>
        <v>716.38954198793533</v>
      </c>
      <c r="BU34" s="15">
        <f t="shared" si="121"/>
        <v>744.17735342052322</v>
      </c>
      <c r="BV34" s="96">
        <f t="shared" si="121"/>
        <v>772.36618264893616</v>
      </c>
      <c r="BW34" s="15">
        <f t="shared" si="121"/>
        <v>239.05779251722339</v>
      </c>
      <c r="BX34" s="15">
        <f t="shared" si="121"/>
        <v>248.06400409408644</v>
      </c>
      <c r="BY34" s="15">
        <f t="shared" si="121"/>
        <v>792.42150799660021</v>
      </c>
      <c r="BZ34" s="15">
        <f t="shared" si="121"/>
        <v>750.32235437958366</v>
      </c>
      <c r="CA34" s="15">
        <f t="shared" si="121"/>
        <v>774.94305778072214</v>
      </c>
      <c r="CB34" s="15">
        <f t="shared" si="121"/>
        <v>800.22755511862511</v>
      </c>
      <c r="CC34" s="15">
        <f t="shared" si="121"/>
        <v>756.00234495930533</v>
      </c>
      <c r="CD34" s="15">
        <f t="shared" si="121"/>
        <v>782.75934818044789</v>
      </c>
      <c r="CE34" s="15">
        <f t="shared" si="121"/>
        <v>810.95482328468631</v>
      </c>
      <c r="CF34" s="15">
        <f t="shared" si="121"/>
        <v>770.49818376681219</v>
      </c>
      <c r="CG34" s="15">
        <f t="shared" si="121"/>
        <v>799.86957883466005</v>
      </c>
      <c r="CH34" s="96">
        <f t="shared" si="121"/>
        <v>829.84758113256555</v>
      </c>
      <c r="CI34" s="15">
        <f t="shared" si="121"/>
        <v>256.37775674351127</v>
      </c>
      <c r="CJ34" s="15">
        <f t="shared" si="121"/>
        <v>266.07724367485542</v>
      </c>
      <c r="CK34" s="15">
        <f t="shared" si="121"/>
        <v>851.75190927219433</v>
      </c>
      <c r="CL34" s="15">
        <f t="shared" si="121"/>
        <v>807.11753267796428</v>
      </c>
      <c r="CM34" s="15">
        <f t="shared" ref="CM34:CT34" si="122">CM8+CM15</f>
        <v>834.00992847433861</v>
      </c>
      <c r="CN34" s="15">
        <f t="shared" si="122"/>
        <v>861.75161452081738</v>
      </c>
      <c r="CO34" s="15">
        <f t="shared" si="122"/>
        <v>814.9793768801602</v>
      </c>
      <c r="CP34" s="15">
        <f t="shared" si="122"/>
        <v>844.05253548641224</v>
      </c>
      <c r="CQ34" s="15">
        <f t="shared" si="122"/>
        <v>874.75497903785174</v>
      </c>
      <c r="CR34" s="15">
        <f t="shared" si="122"/>
        <v>831.86043293016735</v>
      </c>
      <c r="CS34" s="15">
        <f t="shared" si="122"/>
        <v>864.02238565655682</v>
      </c>
      <c r="CT34" s="96">
        <f t="shared" si="122"/>
        <v>897.0748335743292</v>
      </c>
    </row>
    <row r="35" spans="1:98" x14ac:dyDescent="0.25">
      <c r="A35" s="4" t="s">
        <v>182</v>
      </c>
      <c r="B35" t="s">
        <v>6</v>
      </c>
      <c r="C35" s="8">
        <v>237</v>
      </c>
      <c r="D35">
        <v>214</v>
      </c>
      <c r="E35">
        <v>68</v>
      </c>
      <c r="F35">
        <v>223</v>
      </c>
      <c r="G35">
        <v>297</v>
      </c>
      <c r="H35">
        <v>215</v>
      </c>
      <c r="I35">
        <v>249</v>
      </c>
      <c r="J35">
        <v>228</v>
      </c>
      <c r="K35">
        <v>215</v>
      </c>
      <c r="L35">
        <v>222</v>
      </c>
      <c r="M35">
        <v>181</v>
      </c>
      <c r="N35" s="36">
        <v>305</v>
      </c>
      <c r="O35">
        <v>246</v>
      </c>
      <c r="P35">
        <v>71</v>
      </c>
      <c r="Q35">
        <v>72</v>
      </c>
      <c r="R35">
        <v>319</v>
      </c>
      <c r="S35">
        <v>206</v>
      </c>
      <c r="T35">
        <v>213</v>
      </c>
      <c r="U35" s="24">
        <v>314</v>
      </c>
      <c r="V35" s="24">
        <v>245</v>
      </c>
      <c r="W35" s="24">
        <f t="shared" ref="W35:Z35" si="123">V34</f>
        <v>238</v>
      </c>
      <c r="X35" s="24">
        <f t="shared" si="123"/>
        <v>393.96088223999999</v>
      </c>
      <c r="Y35" s="24">
        <f t="shared" si="123"/>
        <v>482.93085875200001</v>
      </c>
      <c r="Z35" s="145">
        <f t="shared" si="123"/>
        <v>523.70196616447993</v>
      </c>
      <c r="AA35" s="15">
        <f t="shared" ref="AA35" si="124">Z34</f>
        <v>526.90884958115998</v>
      </c>
      <c r="AB35" s="15">
        <f t="shared" ref="AB35" si="125">AA34</f>
        <v>179.57836748299371</v>
      </c>
      <c r="AC35" s="15">
        <f t="shared" ref="AC35" si="126">AB34</f>
        <v>187.51031064081826</v>
      </c>
      <c r="AD35" s="15">
        <f t="shared" ref="AD35" si="127">AC34</f>
        <v>438.58506826595652</v>
      </c>
      <c r="AE35" s="15">
        <f t="shared" ref="AE35" si="128">AD34</f>
        <v>417.38198494252322</v>
      </c>
      <c r="AF35" s="15">
        <f t="shared" ref="AF35" si="129">AE34</f>
        <v>505.80500035612602</v>
      </c>
      <c r="AG35" s="15">
        <f t="shared" ref="AG35" si="130">AF34</f>
        <v>614.46920924529013</v>
      </c>
      <c r="AH35" s="15">
        <f t="shared" ref="AH35" si="131">AG34</f>
        <v>460.65894613582816</v>
      </c>
      <c r="AI35" s="15">
        <f t="shared" ref="AI35" si="132">AH34</f>
        <v>550.14980490290714</v>
      </c>
      <c r="AJ35" s="15">
        <f t="shared" ref="AJ35" si="133">AI34</f>
        <v>667.80433384753519</v>
      </c>
      <c r="AK35" s="15">
        <f t="shared" ref="AK35" si="134">AJ34</f>
        <v>526.29798658008258</v>
      </c>
      <c r="AL35" s="96">
        <f t="shared" ref="AL35" si="135">AK34</f>
        <v>595.59647553744924</v>
      </c>
      <c r="AM35" s="15">
        <f t="shared" ref="AM35" si="136">AL34</f>
        <v>707.10490221130055</v>
      </c>
      <c r="AN35" s="15">
        <f t="shared" ref="AN35" si="137">AM34</f>
        <v>227.98611765372715</v>
      </c>
      <c r="AO35" s="15">
        <f t="shared" ref="AO35" si="138">AN34</f>
        <v>236.730570831248</v>
      </c>
      <c r="AP35" s="15">
        <f t="shared" ref="AP35" si="139">AO34</f>
        <v>660.52419173601868</v>
      </c>
      <c r="AQ35" s="15">
        <f t="shared" ref="AQ35" si="140">AP34</f>
        <v>667.61738359647734</v>
      </c>
      <c r="AR35" s="15">
        <f t="shared" ref="AR35" si="141">AQ34</f>
        <v>693.8667992008518</v>
      </c>
      <c r="AS35" s="15">
        <f t="shared" ref="AS35" si="142">AR34</f>
        <v>784.29409366157972</v>
      </c>
      <c r="AT35" s="15">
        <f t="shared" ref="AT35" si="143">AS34</f>
        <v>679.09816412854479</v>
      </c>
      <c r="AU35" s="15">
        <f t="shared" ref="AU35" si="144">AT34</f>
        <v>709.33333328891479</v>
      </c>
      <c r="AV35" s="15">
        <f t="shared" ref="AV35" si="145">AU34</f>
        <v>808.54135417387283</v>
      </c>
      <c r="AW35" s="15">
        <f t="shared" ref="AW35" si="146">AV34</f>
        <v>705.42804951517326</v>
      </c>
      <c r="AX35" s="96">
        <f t="shared" ref="AX35" si="147">AW34</f>
        <v>739.34130985506886</v>
      </c>
      <c r="AY35" s="15">
        <f t="shared" ref="AY35" si="148">AX34</f>
        <v>773.70108346177699</v>
      </c>
      <c r="AZ35" s="15">
        <f t="shared" ref="AZ35" si="149">AY34</f>
        <v>208.89686522960108</v>
      </c>
      <c r="BA35" s="15">
        <f t="shared" ref="BA35" si="150">AZ34</f>
        <v>216.08480194119826</v>
      </c>
      <c r="BB35" s="15">
        <f t="shared" ref="BB35" si="151">BA34</f>
        <v>717.17931202249918</v>
      </c>
      <c r="BC35" s="15">
        <f t="shared" ref="BC35" si="152">BB34</f>
        <v>672.16729037304992</v>
      </c>
      <c r="BD35" s="15">
        <f t="shared" ref="BD35" si="153">BC34</f>
        <v>697.45100212306761</v>
      </c>
      <c r="BE35" s="15">
        <f t="shared" ref="BE35" si="154">BD34</f>
        <v>760.56520894123935</v>
      </c>
      <c r="BF35" s="15">
        <f t="shared" ref="BF35" si="155">BE34</f>
        <v>687.41795965023903</v>
      </c>
      <c r="BG35" s="15">
        <f t="shared" ref="BG35" si="156">BF34</f>
        <v>716.21192177993089</v>
      </c>
      <c r="BH35" s="15">
        <f t="shared" ref="BH35" si="157">BG34</f>
        <v>784.88565455383059</v>
      </c>
      <c r="BI35" s="15">
        <f t="shared" ref="BI35" si="158">BH34</f>
        <v>714.30300419429545</v>
      </c>
      <c r="BJ35" s="96">
        <f t="shared" ref="BJ35" si="159">BI34</f>
        <v>745.97701609818682</v>
      </c>
      <c r="BK35" s="15">
        <f t="shared" ref="BK35" si="160">BJ34</f>
        <v>817.76873299180977</v>
      </c>
      <c r="BL35" s="15">
        <f t="shared" ref="BL35" si="161">BK34</f>
        <v>233.57182836907307</v>
      </c>
      <c r="BM35" s="15">
        <f t="shared" ref="BM35" si="162">BL34</f>
        <v>241.95789756776981</v>
      </c>
      <c r="BN35" s="15">
        <f t="shared" ref="BN35" si="163">BM34</f>
        <v>771.25041669412599</v>
      </c>
      <c r="BO35" s="15">
        <f t="shared" ref="BO35" si="164">BN34</f>
        <v>719.23480298344384</v>
      </c>
      <c r="BP35" s="15">
        <f t="shared" ref="BP35" si="165">BO34</f>
        <v>742.11047566089769</v>
      </c>
      <c r="BQ35" s="15">
        <f t="shared" ref="BQ35" si="166">BP34</f>
        <v>765.44579851376602</v>
      </c>
      <c r="BR35" s="15">
        <f t="shared" ref="BR35" si="167">BQ34</f>
        <v>713.27033943003414</v>
      </c>
      <c r="BS35" s="15">
        <f t="shared" ref="BS35" si="168">BR34</f>
        <v>738.58947672079091</v>
      </c>
      <c r="BT35" s="15">
        <f t="shared" ref="BT35" si="169">BS34</f>
        <v>765.22443257432815</v>
      </c>
      <c r="BU35" s="15">
        <f t="shared" ref="BU35" si="170">BT34</f>
        <v>716.38954198793533</v>
      </c>
      <c r="BV35" s="96">
        <f t="shared" ref="BV35" si="171">BU34</f>
        <v>744.17735342052322</v>
      </c>
      <c r="BW35" s="15">
        <f t="shared" ref="BW35" si="172">BV34</f>
        <v>772.36618264893616</v>
      </c>
      <c r="BX35" s="15">
        <f t="shared" ref="BX35" si="173">BW34</f>
        <v>239.05779251722339</v>
      </c>
      <c r="BY35" s="15">
        <f t="shared" ref="BY35" si="174">BX34</f>
        <v>248.06400409408644</v>
      </c>
      <c r="BZ35" s="15">
        <f t="shared" ref="BZ35" si="175">BY34</f>
        <v>792.42150799660021</v>
      </c>
      <c r="CA35" s="15">
        <f t="shared" ref="CA35" si="176">BZ34</f>
        <v>750.32235437958366</v>
      </c>
      <c r="CB35" s="15">
        <f t="shared" ref="CB35" si="177">CA34</f>
        <v>774.94305778072214</v>
      </c>
      <c r="CC35" s="15">
        <f t="shared" ref="CC35" si="178">CB34</f>
        <v>800.22755511862511</v>
      </c>
      <c r="CD35" s="15">
        <f t="shared" ref="CD35" si="179">CC34</f>
        <v>756.00234495930533</v>
      </c>
      <c r="CE35" s="15">
        <f t="shared" ref="CE35" si="180">CD34</f>
        <v>782.75934818044789</v>
      </c>
      <c r="CF35" s="15">
        <f t="shared" ref="CF35" si="181">CE34</f>
        <v>810.95482328468631</v>
      </c>
      <c r="CG35" s="15">
        <f t="shared" ref="CG35" si="182">CF34</f>
        <v>770.49818376681219</v>
      </c>
      <c r="CH35" s="96">
        <f t="shared" ref="CH35" si="183">CG34</f>
        <v>799.86957883466005</v>
      </c>
      <c r="CI35" s="15">
        <f t="shared" ref="CI35" si="184">CH34</f>
        <v>829.84758113256555</v>
      </c>
      <c r="CJ35" s="15">
        <f t="shared" ref="CJ35" si="185">CI34</f>
        <v>256.37775674351127</v>
      </c>
      <c r="CK35" s="15">
        <f t="shared" ref="CK35" si="186">CJ34</f>
        <v>266.07724367485542</v>
      </c>
      <c r="CL35" s="15">
        <f t="shared" ref="CL35" si="187">CK34</f>
        <v>851.75190927219433</v>
      </c>
      <c r="CM35" s="15">
        <f t="shared" ref="CM35" si="188">CL34</f>
        <v>807.11753267796428</v>
      </c>
      <c r="CN35" s="15">
        <f t="shared" ref="CN35" si="189">CM34</f>
        <v>834.00992847433861</v>
      </c>
      <c r="CO35" s="15">
        <f t="shared" ref="CO35" si="190">CN34</f>
        <v>861.75161452081738</v>
      </c>
      <c r="CP35" s="15">
        <f t="shared" ref="CP35" si="191">CO34</f>
        <v>814.9793768801602</v>
      </c>
      <c r="CQ35" s="15">
        <f t="shared" ref="CQ35" si="192">CP34</f>
        <v>844.05253548641224</v>
      </c>
      <c r="CR35" s="15">
        <f t="shared" ref="CR35" si="193">CQ34</f>
        <v>874.75497903785174</v>
      </c>
      <c r="CS35" s="15">
        <f t="shared" ref="CS35" si="194">CR34</f>
        <v>831.86043293016735</v>
      </c>
      <c r="CT35" s="96">
        <f t="shared" ref="CT35" si="195">CS34</f>
        <v>864.02238565655682</v>
      </c>
    </row>
    <row r="36" spans="1:98" x14ac:dyDescent="0.25">
      <c r="A36" s="4" t="s">
        <v>183</v>
      </c>
      <c r="B36" t="s">
        <v>7</v>
      </c>
      <c r="C36" s="8">
        <v>296</v>
      </c>
      <c r="D36">
        <v>430</v>
      </c>
      <c r="E36">
        <v>439</v>
      </c>
      <c r="F36">
        <v>270</v>
      </c>
      <c r="G36">
        <v>256</v>
      </c>
      <c r="H36">
        <v>435</v>
      </c>
      <c r="I36">
        <v>430</v>
      </c>
      <c r="J36">
        <v>430</v>
      </c>
      <c r="K36">
        <v>414</v>
      </c>
      <c r="L36">
        <v>397</v>
      </c>
      <c r="M36">
        <v>398</v>
      </c>
      <c r="N36" s="36">
        <v>350</v>
      </c>
      <c r="O36">
        <v>464</v>
      </c>
      <c r="P36">
        <v>530</v>
      </c>
      <c r="Q36">
        <v>292</v>
      </c>
      <c r="R36">
        <v>140</v>
      </c>
      <c r="S36">
        <v>384</v>
      </c>
      <c r="T36">
        <v>492</v>
      </c>
      <c r="U36" s="24">
        <v>400</v>
      </c>
      <c r="V36" s="24">
        <v>499</v>
      </c>
      <c r="W36" s="24">
        <f>U34*Assumption!$D$5</f>
        <v>233.7</v>
      </c>
      <c r="X36" s="24">
        <f>V34*Assumption!$D$5</f>
        <v>226.1</v>
      </c>
      <c r="Y36" s="24">
        <f>W34*Assumption!$D$5</f>
        <v>374.262838128</v>
      </c>
      <c r="Z36" s="145">
        <f>X34*Assumption!$D$5</f>
        <v>458.78431581439997</v>
      </c>
      <c r="AA36" s="15">
        <f>Y34*Assumption!$D$5</f>
        <v>497.51686785625589</v>
      </c>
      <c r="AB36" s="15">
        <f>Z34*Assumption!$D$5</f>
        <v>500.56340710210196</v>
      </c>
      <c r="AC36" s="15">
        <f>AA34*Assumption!$D$5</f>
        <v>170.59944910884403</v>
      </c>
      <c r="AD36" s="15">
        <f>AB34*Assumption!$D$5</f>
        <v>178.13479510877735</v>
      </c>
      <c r="AE36" s="15">
        <f>AC34*Assumption!$D$5</f>
        <v>416.65581485265869</v>
      </c>
      <c r="AF36" s="15">
        <f>AD34*Assumption!$D$5</f>
        <v>396.51288569539702</v>
      </c>
      <c r="AG36" s="15">
        <f>AE34*Assumption!$D$5</f>
        <v>480.51475033831969</v>
      </c>
      <c r="AH36" s="15">
        <f>AF34*Assumption!$D$5</f>
        <v>583.74574878302565</v>
      </c>
      <c r="AI36" s="15">
        <f>AG34*Assumption!$D$5</f>
        <v>437.62599882903675</v>
      </c>
      <c r="AJ36" s="15">
        <f>AH34*Assumption!$D$5</f>
        <v>522.64231465776174</v>
      </c>
      <c r="AK36" s="15">
        <f>AI34*Assumption!$D$5</f>
        <v>634.41411715515835</v>
      </c>
      <c r="AL36" s="96">
        <f>AJ34*Assumption!$D$5</f>
        <v>499.98308725107842</v>
      </c>
      <c r="AM36" s="15">
        <f>AK34*Assumption!$D$5</f>
        <v>565.81665176057675</v>
      </c>
      <c r="AN36" s="15">
        <f>AL34*Assumption!$D$5</f>
        <v>671.74965710073548</v>
      </c>
      <c r="AO36" s="15">
        <f>AM34*Assumption!$D$5</f>
        <v>216.58681177104077</v>
      </c>
      <c r="AP36" s="15">
        <f>AN34*Assumption!$D$5</f>
        <v>224.89404228968559</v>
      </c>
      <c r="AQ36" s="15">
        <f>AO34*Assumption!$D$5</f>
        <v>627.49798214921771</v>
      </c>
      <c r="AR36" s="15">
        <f>AP34*Assumption!$D$5</f>
        <v>634.23651441665345</v>
      </c>
      <c r="AS36" s="15">
        <f>AQ34*Assumption!$D$5</f>
        <v>659.17345924080917</v>
      </c>
      <c r="AT36" s="15">
        <f>AR34*Assumption!$D$5</f>
        <v>745.07938897850067</v>
      </c>
      <c r="AU36" s="15">
        <f>AS34*Assumption!$D$5</f>
        <v>645.14325592211753</v>
      </c>
      <c r="AV36" s="15">
        <f>AT34*Assumption!$D$5</f>
        <v>673.86666662446896</v>
      </c>
      <c r="AW36" s="15">
        <f>AU34*Assumption!$D$5</f>
        <v>768.11428646517913</v>
      </c>
      <c r="AX36" s="96">
        <f>AV34*Assumption!$D$5</f>
        <v>670.15664703941457</v>
      </c>
      <c r="AY36" s="15">
        <f>AW34*Assumption!$D$5</f>
        <v>702.37424436231538</v>
      </c>
      <c r="AZ36" s="15">
        <f>AX34*Assumption!$D$5</f>
        <v>735.01602928868806</v>
      </c>
      <c r="BA36" s="15">
        <f>AY34*Assumption!$D$5</f>
        <v>198.45202196812102</v>
      </c>
      <c r="BB36" s="15">
        <f>AZ34*Assumption!$D$5</f>
        <v>205.28056184413833</v>
      </c>
      <c r="BC36" s="15">
        <f>BA34*Assumption!$D$5</f>
        <v>681.32034642137421</v>
      </c>
      <c r="BD36" s="15">
        <f>BB34*Assumption!$D$5</f>
        <v>638.55892585439744</v>
      </c>
      <c r="BE36" s="15">
        <f>BC34*Assumption!$D$5</f>
        <v>662.57845201691418</v>
      </c>
      <c r="BF36" s="15">
        <f>BD34*Assumption!$D$5</f>
        <v>722.5369484941773</v>
      </c>
      <c r="BG36" s="15">
        <f>BE34*Assumption!$D$5</f>
        <v>653.04706166772701</v>
      </c>
      <c r="BH36" s="15">
        <f>BF34*Assumption!$D$5</f>
        <v>680.4013256909343</v>
      </c>
      <c r="BI36" s="15">
        <f>BG34*Assumption!$D$5</f>
        <v>745.64137182613899</v>
      </c>
      <c r="BJ36" s="96">
        <f>BH34*Assumption!$D$5</f>
        <v>678.58785398458065</v>
      </c>
      <c r="BK36" s="15">
        <f>BI34*Assumption!$D$5</f>
        <v>708.6781652932774</v>
      </c>
      <c r="BL36" s="15">
        <f>BJ34*Assumption!$D$5</f>
        <v>776.88029634221925</v>
      </c>
      <c r="BM36" s="15">
        <f>BK34*Assumption!$D$5</f>
        <v>221.89323695061941</v>
      </c>
      <c r="BN36" s="15">
        <f>BL34*Assumption!$D$5</f>
        <v>229.8600026893813</v>
      </c>
      <c r="BO36" s="15">
        <f>BM34*Assumption!$D$5</f>
        <v>732.68789585941965</v>
      </c>
      <c r="BP36" s="15">
        <f>BN34*Assumption!$D$5</f>
        <v>683.27306283427163</v>
      </c>
      <c r="BQ36" s="15">
        <f>BO34*Assumption!$D$5</f>
        <v>705.00495187785282</v>
      </c>
      <c r="BR36" s="15">
        <f>BP34*Assumption!$D$5</f>
        <v>727.17350858807765</v>
      </c>
      <c r="BS36" s="15">
        <f>BQ34*Assumption!$D$5</f>
        <v>677.60682245853241</v>
      </c>
      <c r="BT36" s="15">
        <f>BR34*Assumption!$D$5</f>
        <v>701.66000288475129</v>
      </c>
      <c r="BU36" s="15">
        <f>BS34*Assumption!$D$5</f>
        <v>726.96321094561176</v>
      </c>
      <c r="BV36" s="96">
        <f>BT34*Assumption!$D$5</f>
        <v>680.57006488853858</v>
      </c>
      <c r="BW36" s="15">
        <f>BU34*Assumption!$D$5</f>
        <v>706.96848574949706</v>
      </c>
      <c r="BX36" s="15">
        <f>BV34*Assumption!$D$5</f>
        <v>733.74787351648934</v>
      </c>
      <c r="BY36" s="15">
        <f>BW34*Assumption!$D$5</f>
        <v>227.1049028913622</v>
      </c>
      <c r="BZ36" s="15">
        <f>BX34*Assumption!$D$5</f>
        <v>235.66080388938212</v>
      </c>
      <c r="CA36" s="15">
        <f>BY34*Assumption!$D$5</f>
        <v>752.80043259677018</v>
      </c>
      <c r="CB36" s="15">
        <f>BZ34*Assumption!$D$5</f>
        <v>712.80623666060444</v>
      </c>
      <c r="CC36" s="15">
        <f>CA34*Assumption!$D$5</f>
        <v>736.19590489168604</v>
      </c>
      <c r="CD36" s="15">
        <f>CB34*Assumption!$D$5</f>
        <v>760.21617736269377</v>
      </c>
      <c r="CE36" s="15">
        <f>CC34*Assumption!$D$5</f>
        <v>718.20222771134002</v>
      </c>
      <c r="CF36" s="15">
        <f>CD34*Assumption!$D$5</f>
        <v>743.62138077142549</v>
      </c>
      <c r="CG36" s="15">
        <f>CE34*Assumption!$D$5</f>
        <v>770.40708212045195</v>
      </c>
      <c r="CH36" s="96">
        <f>CF34*Assumption!$D$5</f>
        <v>731.97327457847155</v>
      </c>
      <c r="CI36" s="15">
        <f>CG34*Assumption!$D$5</f>
        <v>759.87609989292696</v>
      </c>
      <c r="CJ36" s="15">
        <f>CH34*Assumption!$D$5</f>
        <v>788.3552020759372</v>
      </c>
      <c r="CK36" s="15">
        <f>CI34*Assumption!$D$5</f>
        <v>243.5588689063357</v>
      </c>
      <c r="CL36" s="15">
        <f>CJ34*Assumption!$D$5</f>
        <v>252.77338149111264</v>
      </c>
      <c r="CM36" s="15">
        <f>CK34*Assumption!$D$5</f>
        <v>809.16431380858455</v>
      </c>
      <c r="CN36" s="15">
        <f>CL34*Assumption!$D$5</f>
        <v>766.76165604406606</v>
      </c>
      <c r="CO36" s="15">
        <f>CM34*Assumption!$D$5</f>
        <v>792.30943205062169</v>
      </c>
      <c r="CP36" s="15">
        <f>CN34*Assumption!$D$5</f>
        <v>818.66403379477651</v>
      </c>
      <c r="CQ36" s="15">
        <f>CO34*Assumption!$D$5</f>
        <v>774.2304080361522</v>
      </c>
      <c r="CR36" s="15">
        <f>CP34*Assumption!$D$5</f>
        <v>801.84990871209163</v>
      </c>
      <c r="CS36" s="15">
        <f>CQ34*Assumption!$D$5</f>
        <v>831.01723008595911</v>
      </c>
      <c r="CT36" s="96">
        <f>CR34*Assumption!$D$5</f>
        <v>790.26741128365893</v>
      </c>
    </row>
    <row r="37" spans="1:98" x14ac:dyDescent="0.25">
      <c r="A37" s="4" t="s">
        <v>184</v>
      </c>
      <c r="B37" t="s">
        <v>8</v>
      </c>
      <c r="C37" s="8">
        <v>288</v>
      </c>
      <c r="D37">
        <v>289</v>
      </c>
      <c r="E37">
        <v>313</v>
      </c>
      <c r="F37">
        <v>357</v>
      </c>
      <c r="G37">
        <v>348</v>
      </c>
      <c r="H37">
        <v>247</v>
      </c>
      <c r="I37">
        <v>247</v>
      </c>
      <c r="J37">
        <v>351</v>
      </c>
      <c r="K37">
        <v>390</v>
      </c>
      <c r="L37">
        <v>419</v>
      </c>
      <c r="M37">
        <v>347</v>
      </c>
      <c r="N37" s="36">
        <v>341</v>
      </c>
      <c r="O37">
        <v>371</v>
      </c>
      <c r="P37">
        <v>387</v>
      </c>
      <c r="Q37">
        <v>479</v>
      </c>
      <c r="R37">
        <v>490</v>
      </c>
      <c r="S37">
        <v>409</v>
      </c>
      <c r="T37">
        <v>238</v>
      </c>
      <c r="U37" s="24">
        <v>354</v>
      </c>
      <c r="V37" s="24">
        <v>461</v>
      </c>
      <c r="W37" s="24">
        <f>R34*Assumption!$G$5+S34*Assumption!$F$5+T34*Assumption!$E$5</f>
        <v>524.70000000000005</v>
      </c>
      <c r="X37" s="24">
        <f>S34*Assumption!$G$5+T34*Assumption!$F$5+U34*Assumption!$E$5</f>
        <v>545.1</v>
      </c>
      <c r="Y37" s="24">
        <f>T34*Assumption!$G$5+U34*Assumption!$F$5+V34*Assumption!$E$5</f>
        <v>551.6</v>
      </c>
      <c r="Z37" s="145">
        <f>U34*Assumption!$G$5+V34*Assumption!$F$5+W34*Assumption!$E$5</f>
        <v>629.36870579200001</v>
      </c>
      <c r="AA37" s="15">
        <f>V34*Assumption!$G$5+W34*Assumption!$F$5+X34*Assumption!$E$5</f>
        <v>804.91730456959999</v>
      </c>
      <c r="AB37" s="15">
        <f>W34*Assumption!$G$5+X34*Assumption!$F$5+Y34*Assumption!$E$5</f>
        <v>993.38970340198398</v>
      </c>
      <c r="AC37" s="15">
        <f>X34*Assumption!$G$5+Y34*Assumption!$F$5+Z34*Assumption!$E$5</f>
        <v>1077.8769712312637</v>
      </c>
      <c r="AD37" s="15">
        <f>Y34*Assumption!$G$5+Z34*Assumption!$F$5+AA34*Assumption!$E$5</f>
        <v>826.72006839189487</v>
      </c>
      <c r="AE37" s="15">
        <f>Z34*Assumption!$G$5+AA34*Assumption!$F$5+AB34*Assumption!$E$5</f>
        <v>591.85841549944621</v>
      </c>
      <c r="AF37" s="15">
        <f>AA34*Assumption!$G$5+AB34*Assumption!$F$5+AC34*Assumption!$E$5</f>
        <v>589.87229255113425</v>
      </c>
      <c r="AG37" s="15">
        <f>AB34*Assumption!$G$5+AC34*Assumption!$F$5+AD34*Assumption!$E$5</f>
        <v>753.42132212467914</v>
      </c>
      <c r="AH37" s="15">
        <f>AC34*Assumption!$G$5+AD34*Assumption!$F$5+AE34*Assumption!$E$5</f>
        <v>959.96243070424089</v>
      </c>
      <c r="AI37" s="15">
        <f>AD34*Assumption!$G$5+AE34*Assumption!$F$5+AF34*Assumption!$E$5</f>
        <v>1096.0680586110343</v>
      </c>
      <c r="AJ37" s="15">
        <f>AE34*Assumption!$G$5+AF34*Assumption!$F$5+AG34*Assumption!$E$5</f>
        <v>1102.1386035940413</v>
      </c>
      <c r="AK37" s="15">
        <f>AF34*Assumption!$G$5+AG34*Assumption!$F$5+AH34*Assumption!$E$5</f>
        <v>1131.2626317645795</v>
      </c>
      <c r="AL37" s="96">
        <f>AG34*Assumption!$G$5+AH34*Assumption!$F$5+AI34*Assumption!$E$5</f>
        <v>1195.74369819156</v>
      </c>
      <c r="AM37" s="15">
        <f>AH34*Assumption!$G$5+AI34*Assumption!$F$5+AJ34*Assumption!$E$5</f>
        <v>1218.591305899085</v>
      </c>
      <c r="AN37" s="15">
        <f>AI34*Assumption!$G$5+AJ34*Assumption!$F$5+AK34*Assumption!$E$5</f>
        <v>1245.5683713445383</v>
      </c>
      <c r="AO37" s="15">
        <f>AJ34*Assumption!$G$5+AK34*Assumption!$F$5+AL34*Assumption!$E$5</f>
        <v>1298.3802465933045</v>
      </c>
      <c r="AP37" s="15">
        <f>AK34*Assumption!$G$5+AL34*Assumption!$F$5+AM34*Assumption!$E$5</f>
        <v>1034.7202109933617</v>
      </c>
      <c r="AQ37" s="15">
        <f>AL34*Assumption!$G$5+AM34*Assumption!$F$5+AN34*Assumption!$E$5</f>
        <v>773.2376803493878</v>
      </c>
      <c r="AR37" s="15">
        <f>AM34*Assumption!$G$5+AN34*Assumption!$F$5+AO34*Assumption!$E$5</f>
        <v>830.92242356292491</v>
      </c>
      <c r="AS37" s="15">
        <f>AN34*Assumption!$G$5+AO34*Assumption!$F$5+AP34*Assumption!$E$5</f>
        <v>1138.4991835911437</v>
      </c>
      <c r="AT37" s="15">
        <f>AO34*Assumption!$G$5+AP34*Assumption!$F$5+AQ34*Assumption!$E$5</f>
        <v>1418.7401229198267</v>
      </c>
      <c r="AU37" s="15">
        <f>AP34*Assumption!$G$5+AQ34*Assumption!$F$5+AR34*Assumption!$E$5</f>
        <v>1513.7124645277465</v>
      </c>
      <c r="AV37" s="15">
        <f>AQ34*Assumption!$G$5+AR34*Assumption!$F$5+AS34*Assumption!$E$5</f>
        <v>1508.6044763864527</v>
      </c>
      <c r="AW37" s="15">
        <f>AR34*Assumption!$G$5+AS34*Assumption!$F$5+AT34*Assumption!$E$5</f>
        <v>1513.411837718061</v>
      </c>
      <c r="AX37" s="96">
        <f>AS34*Assumption!$G$5+AT34*Assumption!$F$5+AU34*Assumption!$E$5</f>
        <v>1550.8253151184654</v>
      </c>
      <c r="AY37" s="15">
        <f>AT34*Assumption!$G$5+AU34*Assumption!$F$5+AV34*Assumption!$E$5</f>
        <v>1555.9213875071985</v>
      </c>
      <c r="AZ37" s="15">
        <f>AU34*Assumption!$G$5+AV34*Assumption!$F$5+AW34*Assumption!$E$5</f>
        <v>1570.3974950490001</v>
      </c>
      <c r="BA37" s="15">
        <f>AV34*Assumption!$G$5+AW34*Assumption!$F$5+AX34*Assumption!$E$5</f>
        <v>1559.7566133770738</v>
      </c>
      <c r="BB37" s="15">
        <f>AW34*Assumption!$G$5+AX34*Assumption!$F$5+AY34*Assumption!$E$5</f>
        <v>1152.3130365199661</v>
      </c>
      <c r="BC37" s="15">
        <f>AX34*Assumption!$G$5+AY34*Assumption!$F$5+AZ34*Assumption!$E$5</f>
        <v>783.31629729074552</v>
      </c>
      <c r="BD37" s="15">
        <f>AY34*Assumption!$G$5+AZ34*Assumption!$F$5+BA34*Assumption!$E$5</f>
        <v>850.34093011459868</v>
      </c>
      <c r="BE37" s="15">
        <f>AZ34*Assumption!$G$5+BA34*Assumption!$F$5+BB34*Assumption!$E$5</f>
        <v>1169.4102318789082</v>
      </c>
      <c r="BF37" s="15">
        <f>BA34*Assumption!$G$5+BB34*Assumption!$F$5+BC34*Assumption!$E$5</f>
        <v>1458.7854921730886</v>
      </c>
      <c r="BG37" s="15">
        <f>BB34*Assumption!$G$5+BC34*Assumption!$F$5+BD34*Assumption!$E$5</f>
        <v>1499.9682428629687</v>
      </c>
      <c r="BH37" s="15">
        <f>BC34*Assumption!$G$5+BD34*Assumption!$F$5+BE34*Assumption!$E$5</f>
        <v>1500.8006152528992</v>
      </c>
      <c r="BI37" s="15">
        <f>BD34*Assumption!$G$5+BE34*Assumption!$F$5+BF34*Assumption!$E$5</f>
        <v>1510.5012345438556</v>
      </c>
      <c r="BJ37" s="96">
        <f>BE34*Assumption!$G$5+BF34*Assumption!$F$5+BG34*Assumption!$E$5</f>
        <v>1541.7076446791593</v>
      </c>
      <c r="BK37" s="15">
        <f>BF34*Assumption!$G$5+BG34*Assumption!$F$5+BH34*Assumption!$E$5</f>
        <v>1550.5895146110761</v>
      </c>
      <c r="BL37" s="15">
        <f>BG34*Assumption!$G$5+BH34*Assumption!$F$5+BI34*Assumption!$E$5</f>
        <v>1567.7251085468547</v>
      </c>
      <c r="BM37" s="15">
        <f>BH34*Assumption!$G$5+BI34*Assumption!$F$5+BJ34*Assumption!$E$5</f>
        <v>1604.9807001787558</v>
      </c>
      <c r="BN37" s="15">
        <f>BI34*Assumption!$G$5+BJ34*Assumption!$F$5+BK34*Assumption!$E$5</f>
        <v>1206.8817854484373</v>
      </c>
      <c r="BO37" s="15">
        <f>BJ34*Assumption!$G$5+BK34*Assumption!$F$5+BL34*Assumption!$E$5</f>
        <v>847.72783770765295</v>
      </c>
      <c r="BP37" s="15">
        <f>BK34*Assumption!$G$5+BL34*Assumption!$F$5+BM34*Assumption!$E$5</f>
        <v>926.51395867418364</v>
      </c>
      <c r="BQ37" s="15">
        <f>BL34*Assumption!$G$5+BM34*Assumption!$F$5+BN34*Assumption!$E$5</f>
        <v>1260.437872613305</v>
      </c>
      <c r="BR37" s="15">
        <f>BM34*Assumption!$G$5+BN34*Assumption!$F$5+BO34*Assumption!$E$5</f>
        <v>1559.9029926336043</v>
      </c>
      <c r="BS37" s="15">
        <f>BN34*Assumption!$G$5+BO34*Assumption!$F$5+BP34*Assumption!$E$5</f>
        <v>1563.3748535637073</v>
      </c>
      <c r="BT37" s="15">
        <f>BO34*Assumption!$G$5+BP34*Assumption!$F$5+BQ34*Assumption!$E$5</f>
        <v>1551.6946159002021</v>
      </c>
      <c r="BU37" s="15">
        <f>BP34*Assumption!$G$5+BQ34*Assumption!$F$5+BR34*Assumption!$E$5</f>
        <v>1549.4282980859161</v>
      </c>
      <c r="BV37" s="96">
        <f>BQ34*Assumption!$G$5+BR34*Assumption!$F$5+BS34*Assumption!$E$5</f>
        <v>1557.1543834220365</v>
      </c>
      <c r="BW37" s="15">
        <f>BR34*Assumption!$G$5+BS34*Assumption!$F$5+BT34*Assumption!$E$5</f>
        <v>1551.9224224248526</v>
      </c>
      <c r="BX37" s="15">
        <f>BS34*Assumption!$G$5+BT34*Assumption!$F$5+BU34*Assumption!$E$5</f>
        <v>1555.9492216725703</v>
      </c>
      <c r="BY37" s="15">
        <f>BT34*Assumption!$G$5+BU34*Assumption!$F$5+BV34*Assumption!$E$5</f>
        <v>1568.6508187062764</v>
      </c>
      <c r="BZ37" s="15">
        <f>BU34*Assumption!$G$5+BV34*Assumption!$F$5+BW34*Assumption!$E$5</f>
        <v>1178.408973920348</v>
      </c>
      <c r="CA37" s="15">
        <f>BV34*Assumption!$G$5+BW34*Assumption!$F$5+BX34*Assumption!$E$5</f>
        <v>829.21136762668721</v>
      </c>
      <c r="CB37" s="15">
        <f>BW34*Assumption!$G$5+BX34*Assumption!$F$5+BY34*Assumption!$E$5</f>
        <v>951.01668477347471</v>
      </c>
      <c r="CC37" s="15">
        <f>BX34*Assumption!$G$5+BY34*Assumption!$F$5+BZ34*Assumption!$E$5</f>
        <v>1303.7913415577389</v>
      </c>
      <c r="CD37" s="15">
        <f>BY34*Assumption!$G$5+BZ34*Assumption!$F$5+CA34*Assumption!$E$5</f>
        <v>1620.6329990882464</v>
      </c>
      <c r="CE37" s="15">
        <f>BZ34*Assumption!$G$5+CA34*Assumption!$F$5+CB34*Assumption!$E$5</f>
        <v>1632.8355971691558</v>
      </c>
      <c r="CF37" s="15">
        <f>CA34*Assumption!$G$5+CB34*Assumption!$F$5+CC34*Assumption!$E$5</f>
        <v>1629.9269992189152</v>
      </c>
      <c r="CG37" s="15">
        <f>CB34*Assumption!$G$5+CC34*Assumption!$F$5+CD34*Assumption!$E$5</f>
        <v>1635.545653087047</v>
      </c>
      <c r="CH37" s="96">
        <f>CC34*Assumption!$G$5+CD34*Assumption!$F$5+CE34*Assumption!$E$5</f>
        <v>1650.2968093296458</v>
      </c>
      <c r="CI37" s="15">
        <f>CD34*Assumption!$G$5+CE34*Assumption!$F$5+CF34*Assumption!$E$5</f>
        <v>1653.7225322209988</v>
      </c>
      <c r="CJ37" s="15">
        <f>CE34*Assumption!$G$5+CF34*Assumption!$F$5+CG34*Assumption!$E$5</f>
        <v>1665.8172856753083</v>
      </c>
      <c r="CK37" s="15">
        <f>CF34*Assumption!$G$5+CG34*Assumption!$F$5+CH34*Assumption!$E$5</f>
        <v>1686.0856803504016</v>
      </c>
      <c r="CL37" s="15">
        <f>CG34*Assumption!$G$5+CH34*Assumption!$F$5+CI34*Assumption!$E$5</f>
        <v>1265.917259488401</v>
      </c>
      <c r="CM37" s="15">
        <f>CH34*Assumption!$G$5+CI34*Assumption!$F$5+CJ34*Assumption!$E$5</f>
        <v>890.2347733398816</v>
      </c>
      <c r="CN37" s="15">
        <f>CI34*Assumption!$G$5+CJ34*Assumption!$F$5+CK34*Assumption!$E$5</f>
        <v>1021.482252036261</v>
      </c>
      <c r="CO37" s="15">
        <f>CJ34*Assumption!$G$5+CK34*Assumption!$F$5+CL34*Assumption!$E$5</f>
        <v>1401.5667088378209</v>
      </c>
      <c r="CP37" s="15">
        <f>CK34*Assumption!$G$5+CL34*Assumption!$F$5+CM34*Assumption!$E$5</f>
        <v>1743.2413612173627</v>
      </c>
      <c r="CQ37" s="15">
        <f>CL34*Assumption!$G$5+CM34*Assumption!$F$5+CN34*Assumption!$E$5</f>
        <v>1757.4787611554693</v>
      </c>
      <c r="CR37" s="15">
        <f>CM34*Assumption!$G$5+CN34*Assumption!$F$5+CO34*Assumption!$E$5</f>
        <v>1755.6155887533037</v>
      </c>
      <c r="CS37" s="15">
        <f>CN34*Assumption!$G$5+CO34*Assumption!$F$5+CP34*Assumption!$E$5</f>
        <v>1762.7785609177322</v>
      </c>
      <c r="CT37" s="96">
        <f>CO34*Assumption!$G$5+CP34*Assumption!$F$5+CQ34*Assumption!$E$5</f>
        <v>1779.6283841988661</v>
      </c>
    </row>
    <row r="38" spans="1:98" x14ac:dyDescent="0.25">
      <c r="A38" s="4" t="s">
        <v>185</v>
      </c>
      <c r="B38" t="s">
        <v>1</v>
      </c>
      <c r="C38" s="8">
        <v>198</v>
      </c>
      <c r="D38">
        <v>253</v>
      </c>
      <c r="E38">
        <v>299</v>
      </c>
      <c r="F38">
        <v>341</v>
      </c>
      <c r="G38">
        <v>320</v>
      </c>
      <c r="H38">
        <v>295</v>
      </c>
      <c r="I38">
        <v>306</v>
      </c>
      <c r="J38">
        <v>308</v>
      </c>
      <c r="K38">
        <v>269</v>
      </c>
      <c r="L38">
        <v>339</v>
      </c>
      <c r="M38">
        <v>411</v>
      </c>
      <c r="N38" s="36">
        <v>413</v>
      </c>
      <c r="O38">
        <v>432</v>
      </c>
      <c r="P38">
        <v>480</v>
      </c>
      <c r="Q38">
        <v>504</v>
      </c>
      <c r="R38">
        <v>517</v>
      </c>
      <c r="S38">
        <v>466</v>
      </c>
      <c r="T38">
        <v>509</v>
      </c>
      <c r="U38" s="24">
        <v>512</v>
      </c>
      <c r="V38" s="24">
        <v>471</v>
      </c>
      <c r="W38" s="24">
        <f>L34*Assumption!$M$5+'Agency North'!M34*Assumption!$L$5+'Agency North'!N34*Assumption!$K$5+'Agency North'!O34*Assumption!$J$5+'Agency North'!P34*Assumption!$I$5+'Agency North'!Q34*Assumption!$H$5</f>
        <v>686.95</v>
      </c>
      <c r="X38" s="24">
        <f>M34*Assumption!$M$5+'Agency North'!N34*Assumption!$L$5+'Agency North'!O34*Assumption!$K$5+'Agency North'!P34*Assumption!$J$5+'Agency North'!Q34*Assumption!$I$5+'Agency North'!R34*Assumption!$H$5</f>
        <v>690.15</v>
      </c>
      <c r="Y38" s="24">
        <f>N34*Assumption!$M$5+'Agency North'!O34*Assumption!$L$5+'Agency North'!P34*Assumption!$K$5+'Agency North'!Q34*Assumption!$J$5+'Agency North'!R34*Assumption!$I$5+'Agency North'!S34*Assumption!$H$5</f>
        <v>797.2</v>
      </c>
      <c r="Z38" s="145">
        <f>O34*Assumption!$M$5+'Agency North'!P34*Assumption!$L$5+'Agency North'!Q34*Assumption!$K$5+'Agency North'!R34*Assumption!$J$5+'Agency North'!S34*Assumption!$I$5+'Agency North'!T34*Assumption!$H$5</f>
        <v>1171</v>
      </c>
      <c r="AA38" s="15">
        <f>P34*Assumption!$M$5+'Agency North'!Q34*Assumption!$L$5+'Agency North'!R34*Assumption!$K$5+'Agency North'!S34*Assumption!$J$5+'Agency North'!T34*Assumption!$I$5+'Agency North'!U34*Assumption!$H$5</f>
        <v>1392.1000000000001</v>
      </c>
      <c r="AB38" s="15">
        <f>Q34*Assumption!$M$5+'Agency North'!R34*Assumption!$L$5+'Agency North'!S34*Assumption!$K$5+'Agency North'!T34*Assumption!$J$5+'Agency North'!U34*Assumption!$I$5+'Agency North'!V34*Assumption!$H$5</f>
        <v>1659.6000000000001</v>
      </c>
      <c r="AC38" s="15">
        <f>R34*Assumption!$M$5+'Agency North'!S34*Assumption!$L$5+'Agency North'!T34*Assumption!$K$5+'Agency North'!U34*Assumption!$J$5+'Agency North'!V34*Assumption!$I$5+'Agency North'!W34*Assumption!$H$5</f>
        <v>1871.4</v>
      </c>
      <c r="AD38" s="15">
        <f>S34*Assumption!$M$5+'Agency North'!T34*Assumption!$L$5+'Agency North'!U34*Assumption!$K$5+'Agency North'!V34*Assumption!$J$5+'Agency North'!W34*Assumption!$I$5+'Agency North'!X34*Assumption!$H$5</f>
        <v>2000</v>
      </c>
      <c r="AE38" s="15">
        <f>T34*Assumption!$M$5+'Agency North'!U34*Assumption!$L$5+'Agency North'!V34*Assumption!$K$5+'Agency North'!W34*Assumption!$J$5+'Agency North'!X34*Assumption!$I$5+'Agency North'!Y34*Assumption!$H$5</f>
        <v>2034.5</v>
      </c>
      <c r="AF38" s="15">
        <f>U34*Assumption!$M$5+'Agency North'!V34*Assumption!$L$5+'Agency North'!W34*Assumption!$K$5+'Agency North'!X34*Assumption!$J$5+'Agency North'!Y34*Assumption!$I$5+'Agency North'!Z34*Assumption!$H$5</f>
        <v>2211.25</v>
      </c>
      <c r="AG38" s="15">
        <f>V34*Assumption!$M$5+'Agency North'!W34*Assumption!$L$5+'Agency North'!X34*Assumption!$K$5+'Agency North'!Y34*Assumption!$J$5+'Agency North'!Z34*Assumption!$I$5+'Agency North'!AA34*Assumption!$H$5</f>
        <v>1906.5</v>
      </c>
      <c r="AH38" s="15">
        <f>W34*Assumption!$M$5+'Agency North'!X34*Assumption!$L$5+'Agency North'!Y34*Assumption!$K$5+'Agency North'!Z34*Assumption!$J$5+'Agency North'!AA34*Assumption!$I$5+'Agency North'!AB34*Assumption!$H$5</f>
        <v>1829.038264672</v>
      </c>
      <c r="AI38" s="15">
        <f>X34*Assumption!$M$5+'Agency North'!Y34*Assumption!$L$5+'Agency North'!Z34*Assumption!$K$5+'Agency North'!AA34*Assumption!$J$5+'Agency North'!AB34*Assumption!$I$5+'Agency North'!AC34*Assumption!$H$5</f>
        <v>1865.7792576255999</v>
      </c>
      <c r="AJ38" s="15">
        <f>Y34*Assumption!$M$5+'Agency North'!Z34*Assumption!$L$5+'Agency North'!AA34*Assumption!$K$5+'Agency North'!AB34*Assumption!$J$5+'Agency North'!AC34*Assumption!$I$5+'Agency North'!AD34*Assumption!$H$5</f>
        <v>1760.410589849344</v>
      </c>
      <c r="AK38" s="15">
        <f>Z34*Assumption!$M$5+'Agency North'!AA34*Assumption!$L$5+'Agency North'!AB34*Assumption!$K$5+'Agency North'!AC34*Assumption!$J$5+'Agency North'!AD34*Assumption!$I$5+'Agency North'!AE34*Assumption!$H$5</f>
        <v>1569.0726548743482</v>
      </c>
      <c r="AL38" s="96">
        <f>AA34*Assumption!$M$5+'Agency North'!AB34*Assumption!$L$5+'Agency North'!AC34*Assumption!$K$5+'Agency North'!AD34*Assumption!$J$5+'Agency North'!AE34*Assumption!$I$5+'Agency North'!AF34*Assumption!$H$5</f>
        <v>1936.573510244898</v>
      </c>
      <c r="AM38" s="15">
        <f>AB34*Assumption!$M$5+'Agency North'!AC34*Assumption!$L$5+'Agency North'!AD34*Assumption!$K$5+'Agency North'!AE34*Assumption!$J$5+'Agency North'!AF34*Assumption!$I$5+'Agency North'!AG34*Assumption!$H$5</f>
        <v>1989.4030931922455</v>
      </c>
      <c r="AN38" s="15">
        <f>AC34*Assumption!$M$5+'Agency North'!AD34*Assumption!$L$5+'Agency North'!AE34*Assumption!$K$5+'Agency North'!AF34*Assumption!$J$5+'Agency North'!AG34*Assumption!$I$5+'Agency North'!AH34*Assumption!$H$5</f>
        <v>1613.2755204797868</v>
      </c>
      <c r="AO38" s="15">
        <f>AD34*Assumption!$M$5+'Agency North'!AE34*Assumption!$L$5+'Agency North'!AF34*Assumption!$K$5+'Agency North'!AG34*Assumption!$J$5+'Agency North'!AH34*Assumption!$I$5+'Agency North'!AI34*Assumption!$H$5</f>
        <v>1294.2555042327569</v>
      </c>
      <c r="AP38" s="15">
        <f>AE34*Assumption!$M$5+'Agency North'!AF34*Assumption!$L$5+'Agency North'!AG34*Assumption!$K$5+'Agency North'!AH34*Assumption!$J$5+'Agency North'!AI34*Assumption!$I$5+'Agency North'!AJ34*Assumption!$H$5</f>
        <v>1099.9588719818378</v>
      </c>
      <c r="AQ38" s="15">
        <f>AF34*Assumption!$M$5+'Agency North'!AG34*Assumption!$L$5+'Agency North'!AH34*Assumption!$K$5+'Agency North'!AI34*Assumption!$J$5+'Agency North'!AJ34*Assumption!$I$5+'Agency North'!AK34*Assumption!$H$5</f>
        <v>749.50812810171203</v>
      </c>
      <c r="AR38" s="15">
        <f>AG34*Assumption!$M$5+'Agency North'!AH34*Assumption!$L$5+'Agency North'!AI34*Assumption!$K$5+'Agency North'!AJ34*Assumption!$J$5+'Agency North'!AK34*Assumption!$I$5+'Agency North'!AL34*Assumption!$H$5</f>
        <v>559.74580717222648</v>
      </c>
      <c r="AS38" s="15">
        <f>AH34*Assumption!$M$5+'Agency North'!AI34*Assumption!$L$5+'Agency North'!AJ34*Assumption!$K$5+'Agency North'!AK34*Assumption!$J$5+'Agency North'!AL34*Assumption!$I$5+'Agency North'!AM34*Assumption!$H$5</f>
        <v>587.57040166225238</v>
      </c>
      <c r="AT38" s="15">
        <f>AI34*Assumption!$M$5+'Agency North'!AJ34*Assumption!$L$5+'Agency North'!AK34*Assumption!$K$5+'Agency North'!AL34*Assumption!$J$5+'Agency North'!AM34*Assumption!$I$5+'Agency North'!AN34*Assumption!$H$5</f>
        <v>606.43732626753808</v>
      </c>
      <c r="AU38" s="15">
        <f>AJ34*Assumption!$M$5+'Agency North'!AK34*Assumption!$L$5+'Agency North'!AL34*Assumption!$K$5+'Agency North'!AM34*Assumption!$J$5+'Agency North'!AN34*Assumption!$I$5+'Agency North'!AO34*Assumption!$H$5</f>
        <v>673.75518834572949</v>
      </c>
      <c r="AV38" s="15">
        <f>AK34*Assumption!$M$5+'Agency North'!AL34*Assumption!$L$5+'Agency North'!AM34*Assumption!$K$5+'Agency North'!AN34*Assumption!$J$5+'Agency North'!AO34*Assumption!$I$5+'Agency North'!AP34*Assumption!$H$5</f>
        <v>754.05134370297662</v>
      </c>
      <c r="AW38" s="15">
        <f>AL34*Assumption!$M$5+'Agency North'!AM34*Assumption!$L$5+'Agency North'!AN34*Assumption!$K$5+'Agency North'!AO34*Assumption!$J$5+'Agency North'!AP34*Assumption!$I$5+'Agency North'!AQ34*Assumption!$H$5</f>
        <v>866.43030294626806</v>
      </c>
      <c r="AX38" s="96">
        <f>AM34*Assumption!$M$5+'Agency North'!AN34*Assumption!$L$5+'Agency North'!AO34*Assumption!$K$5+'Agency North'!AP34*Assumption!$J$5+'Agency North'!AQ34*Assumption!$I$5+'Agency North'!AR34*Assumption!$H$5</f>
        <v>881.31902711709256</v>
      </c>
      <c r="AY38" s="15">
        <f>AN34*Assumption!$M$5+'Agency North'!AO34*Assumption!$L$5+'Agency North'!AP34*Assumption!$K$5+'Agency North'!AQ34*Assumption!$J$5+'Agency North'!AR34*Assumption!$I$5+'Agency North'!AS34*Assumption!$H$5</f>
        <v>984.57695638248128</v>
      </c>
      <c r="AZ38" s="15">
        <f>AO34*Assumption!$M$5+'Agency North'!AP34*Assumption!$L$5+'Agency North'!AQ34*Assumption!$K$5+'Agency North'!AR34*Assumption!$J$5+'Agency North'!AS34*Assumption!$I$5+'Agency North'!AT34*Assumption!$H$5</f>
        <v>1168.798695621944</v>
      </c>
      <c r="BA38" s="15">
        <f>AP34*Assumption!$M$5+'Agency North'!AQ34*Assumption!$L$5+'Agency North'!AR34*Assumption!$K$5+'Agency North'!AS34*Assumption!$J$5+'Agency North'!AT34*Assumption!$I$5+'Agency North'!AU34*Assumption!$H$5</f>
        <v>1253.6607555597357</v>
      </c>
      <c r="BB38" s="15">
        <f>AQ34*Assumption!$M$5+'Agency North'!AR34*Assumption!$L$5+'Agency North'!AS34*Assumption!$K$5+'Agency North'!AT34*Assumption!$J$5+'Agency North'!AU34*Assumption!$I$5+'Agency North'!AV34*Assumption!$H$5</f>
        <v>1264.4928442882629</v>
      </c>
      <c r="BC38" s="15">
        <f>AR34*Assumption!$M$5+'Agency North'!AS34*Assumption!$L$5+'Agency North'!AT34*Assumption!$K$5+'Agency North'!AU34*Assumption!$J$5+'Agency North'!AV34*Assumption!$I$5+'Agency North'!AW34*Assumption!$H$5</f>
        <v>1340.2764929580194</v>
      </c>
      <c r="BD38" s="15">
        <f>AS34*Assumption!$M$5+'Agency North'!AT34*Assumption!$L$5+'Agency North'!AU34*Assumption!$K$5+'Agency North'!AV34*Assumption!$J$5+'Agency North'!AW34*Assumption!$I$5+'Agency North'!AX34*Assumption!$H$5</f>
        <v>1392.3079988068805</v>
      </c>
      <c r="BE38" s="15">
        <f>AT34*Assumption!$M$5+'Agency North'!AU34*Assumption!$L$5+'Agency North'!AV34*Assumption!$K$5+'Agency North'!AW34*Assumption!$J$5+'Agency North'!AX34*Assumption!$I$5+'Agency North'!AY34*Assumption!$H$5</f>
        <v>1223.0499026676084</v>
      </c>
      <c r="BF38" s="15">
        <f>AU34*Assumption!$M$5+'Agency North'!AV34*Assumption!$L$5+'Agency North'!AW34*Assumption!$K$5+'Agency North'!AX34*Assumption!$J$5+'Agency North'!AY34*Assumption!$I$5+'Agency North'!AZ34*Assumption!$H$5</f>
        <v>1082.6829246671152</v>
      </c>
      <c r="BG38" s="15">
        <f>AV34*Assumption!$M$5+'Agency North'!AW34*Assumption!$L$5+'Agency North'!AX34*Assumption!$K$5+'Agency North'!AY34*Assumption!$J$5+'Agency North'!AZ34*Assumption!$I$5+'Agency North'!BA34*Assumption!$H$5</f>
        <v>1178.8098274938582</v>
      </c>
      <c r="BH38" s="15">
        <f>AW34*Assumption!$M$5+'Agency North'!AX34*Assumption!$L$5+'Agency North'!AY34*Assumption!$K$5+'Agency North'!AZ34*Assumption!$J$5+'Agency North'!BA34*Assumption!$I$5+'Agency North'!BB34*Assumption!$H$5</f>
        <v>1260.2770384661487</v>
      </c>
      <c r="BI38" s="15">
        <f>AX34*Assumption!$M$5+'Agency North'!AY34*Assumption!$L$5+'Agency North'!AZ34*Assumption!$K$5+'Agency North'!BA34*Assumption!$J$5+'Agency North'!BB34*Assumption!$I$5+'Agency North'!BC34*Assumption!$H$5</f>
        <v>1342.4523187378081</v>
      </c>
      <c r="BJ38" s="96">
        <f>AY34*Assumption!$M$5+'Agency North'!AZ34*Assumption!$L$5+'Agency North'!BA34*Assumption!$K$5+'Agency North'!BB34*Assumption!$J$5+'Agency North'!BC34*Assumption!$I$5+'Agency North'!BD34*Assumption!$H$5</f>
        <v>1379.0948668620404</v>
      </c>
      <c r="BK38" s="15">
        <f>AZ34*Assumption!$M$5+'Agency North'!BA34*Assumption!$L$5+'Agency North'!BB34*Assumption!$K$5+'Agency North'!BC34*Assumption!$J$5+'Agency North'!BD34*Assumption!$I$5+'Agency North'!BE34*Assumption!$H$5</f>
        <v>1551.7673518769786</v>
      </c>
      <c r="BL38" s="15">
        <f>BA34*Assumption!$M$5+'Agency North'!BB34*Assumption!$L$5+'Agency North'!BC34*Assumption!$K$5+'Agency North'!BD34*Assumption!$J$5+'Agency North'!BE34*Assumption!$I$5+'Agency North'!BF34*Assumption!$H$5</f>
        <v>1726.8035581110048</v>
      </c>
      <c r="BM38" s="15">
        <f>BB34*Assumption!$M$5+'Agency North'!BC34*Assumption!$L$5+'Agency North'!BD34*Assumption!$K$5+'Agency North'!BE34*Assumption!$J$5+'Agency North'!BF34*Assumption!$I$5+'Agency North'!BG34*Assumption!$H$5</f>
        <v>1761.6698490581316</v>
      </c>
      <c r="BN38" s="15">
        <f>BC34*Assumption!$M$5+'Agency North'!BD34*Assumption!$L$5+'Agency North'!BE34*Assumption!$K$5+'Agency North'!BF34*Assumption!$J$5+'Agency North'!BG34*Assumption!$I$5+'Agency North'!BH34*Assumption!$H$5</f>
        <v>1796.8899153299944</v>
      </c>
      <c r="BO38" s="15">
        <f>BD34*Assumption!$M$5+'Agency North'!BE34*Assumption!$L$5+'Agency North'!BF34*Assumption!$K$5+'Agency North'!BG34*Assumption!$J$5+'Agency North'!BH34*Assumption!$I$5+'Agency North'!BI34*Assumption!$H$5</f>
        <v>1851.1320720468634</v>
      </c>
      <c r="BP38" s="15">
        <f>BE34*Assumption!$M$5+'Agency North'!BF34*Assumption!$L$5+'Agency North'!BG34*Assumption!$K$5+'Agency North'!BH34*Assumption!$J$5+'Agency North'!BI34*Assumption!$I$5+'Agency North'!BJ34*Assumption!$H$5</f>
        <v>1885.6907271350899</v>
      </c>
      <c r="BQ38" s="15">
        <f>BF34*Assumption!$M$5+'Agency North'!BG34*Assumption!$L$5+'Agency North'!BH34*Assumption!$K$5+'Agency North'!BI34*Assumption!$J$5+'Agency North'!BJ34*Assumption!$I$5+'Agency North'!BK34*Assumption!$H$5</f>
        <v>1628.834528162469</v>
      </c>
      <c r="BR38" s="15">
        <f>BG34*Assumption!$M$5+'Agency North'!BH34*Assumption!$L$5+'Agency North'!BI34*Assumption!$K$5+'Agency North'!BJ34*Assumption!$J$5+'Agency North'!BK34*Assumption!$I$5+'Agency North'!BL34*Assumption!$H$5</f>
        <v>1402.3814071697047</v>
      </c>
      <c r="BS38" s="15">
        <f>BH34*Assumption!$M$5+'Agency North'!BI34*Assumption!$L$5+'Agency North'!BJ34*Assumption!$K$5+'Agency North'!BK34*Assumption!$J$5+'Agency North'!BL34*Assumption!$I$5+'Agency North'!BM34*Assumption!$H$5</f>
        <v>1475.0941488230733</v>
      </c>
      <c r="BT38" s="15">
        <f>BI34*Assumption!$M$5+'Agency North'!BJ34*Assumption!$L$5+'Agency North'!BK34*Assumption!$K$5+'Agency North'!BL34*Assumption!$J$5+'Agency North'!BM34*Assumption!$I$5+'Agency North'!BN34*Assumption!$H$5</f>
        <v>1543.7365987945409</v>
      </c>
      <c r="BU38" s="15">
        <f>BJ34*Assumption!$M$5+'Agency North'!BK34*Assumption!$L$5+'Agency North'!BL34*Assumption!$K$5+'Agency North'!BM34*Assumption!$J$5+'Agency North'!BN34*Assumption!$I$5+'Agency North'!BO34*Assumption!$H$5</f>
        <v>1627.5221188653798</v>
      </c>
      <c r="BV38" s="96">
        <f>BK34*Assumption!$M$5+'Agency North'!BL34*Assumption!$L$5+'Agency North'!BM34*Assumption!$K$5+'Agency North'!BN34*Assumption!$J$5+'Agency North'!BO34*Assumption!$I$5+'Agency North'!BP34*Assumption!$H$5</f>
        <v>1696.7893733656992</v>
      </c>
      <c r="BW38" s="15">
        <f>BL34*Assumption!$M$5+'Agency North'!BM34*Assumption!$L$5+'Agency North'!BN34*Assumption!$K$5+'Agency North'!BO34*Assumption!$J$5+'Agency North'!BP34*Assumption!$I$5+'Agency North'!BQ34*Assumption!$H$5</f>
        <v>1890.9953937391656</v>
      </c>
      <c r="BX38" s="15">
        <f>BM34*Assumption!$M$5+'Agency North'!BN34*Assumption!$L$5+'Agency North'!BO34*Assumption!$K$5+'Agency North'!BP34*Assumption!$J$5+'Agency North'!BQ34*Assumption!$I$5+'Agency North'!BR34*Assumption!$H$5</f>
        <v>2060.9083266806037</v>
      </c>
      <c r="BY38" s="15">
        <f>BN34*Assumption!$M$5+'Agency North'!BO34*Assumption!$L$5+'Agency North'!BP34*Assumption!$K$5+'Agency North'!BQ34*Assumption!$J$5+'Agency North'!BR34*Assumption!$I$5+'Agency North'!BS34*Assumption!$H$5</f>
        <v>2084.6780643557136</v>
      </c>
      <c r="BZ38" s="15">
        <f>BO34*Assumption!$M$5+'Agency North'!BP34*Assumption!$L$5+'Agency North'!BQ34*Assumption!$K$5+'Agency North'!BR34*Assumption!$J$5+'Agency North'!BS34*Assumption!$I$5+'Agency North'!BT34*Assumption!$H$5</f>
        <v>2099.4225095461061</v>
      </c>
      <c r="CA38" s="15">
        <f>BP34*Assumption!$M$5+'Agency North'!BQ34*Assumption!$L$5+'Agency North'!BR34*Assumption!$K$5+'Agency North'!BS34*Assumption!$J$5+'Agency North'!BT34*Assumption!$I$5+'Agency North'!BU34*Assumption!$H$5</f>
        <v>2123.8665201023805</v>
      </c>
      <c r="CB38" s="15">
        <f>BQ34*Assumption!$M$5+'Agency North'!BR34*Assumption!$L$5+'Agency North'!BS34*Assumption!$K$5+'Agency North'!BT34*Assumption!$J$5+'Agency North'!BU34*Assumption!$I$5+'Agency North'!BV34*Assumption!$H$5</f>
        <v>2154.8964222286786</v>
      </c>
      <c r="CC38" s="15">
        <f>BR34*Assumption!$M$5+'Agency North'!BS34*Assumption!$L$5+'Agency North'!BT34*Assumption!$K$5+'Agency North'!BU34*Assumption!$J$5+'Agency North'!BV34*Assumption!$I$5+'Agency North'!BW34*Assumption!$H$5</f>
        <v>1850.3999231625892</v>
      </c>
      <c r="CD38" s="15">
        <f>BS34*Assumption!$M$5+'Agency North'!BT34*Assumption!$L$5+'Agency North'!BU34*Assumption!$K$5+'Agency North'!BV34*Assumption!$J$5+'Agency North'!BW34*Assumption!$I$5+'Agency North'!BX34*Assumption!$H$5</f>
        <v>1570.2034134787384</v>
      </c>
      <c r="CE38" s="15">
        <f>BT34*Assumption!$M$5+'Agency North'!BU34*Assumption!$L$5+'Agency North'!BV34*Assumption!$K$5+'Agency North'!BW34*Assumption!$J$5+'Agency North'!BX34*Assumption!$I$5+'Agency North'!BY34*Assumption!$H$5</f>
        <v>1674.1631273222501</v>
      </c>
      <c r="CF38" s="15">
        <f>BU34*Assumption!$M$5+'Agency North'!BV34*Assumption!$L$5+'Agency North'!BW34*Assumption!$K$5+'Agency North'!BX34*Assumption!$J$5+'Agency North'!BY34*Assumption!$I$5+'Agency North'!BZ34*Assumption!$H$5</f>
        <v>1768.6194970103522</v>
      </c>
      <c r="CG38" s="15">
        <f>BV34*Assumption!$M$5+'Agency North'!BW34*Assumption!$L$5+'Agency North'!BX34*Assumption!$K$5+'Agency North'!BY34*Assumption!$J$5+'Agency North'!BZ34*Assumption!$I$5+'Agency North'!CA34*Assumption!$H$5</f>
        <v>1866.7154181394294</v>
      </c>
      <c r="CH38" s="96">
        <f>BW34*Assumption!$M$5+'Agency North'!BX34*Assumption!$L$5+'Agency North'!BY34*Assumption!$K$5+'Agency North'!BZ34*Assumption!$J$5+'Agency North'!CA34*Assumption!$I$5+'Agency North'!CB34*Assumption!$H$5</f>
        <v>1999.3258487907144</v>
      </c>
      <c r="CI38" s="15">
        <f>BX34*Assumption!$M$5+'Agency North'!BY34*Assumption!$L$5+'Agency North'!BZ34*Assumption!$K$5+'Agency North'!CA34*Assumption!$J$5+'Agency North'!CB34*Assumption!$I$5+'Agency North'!CC34*Assumption!$H$5</f>
        <v>2238.0392328036214</v>
      </c>
      <c r="CJ38" s="15">
        <f>BY34*Assumption!$M$5+'Agency North'!BZ34*Assumption!$L$5+'Agency North'!CA34*Assumption!$K$5+'Agency North'!CB34*Assumption!$J$5+'Agency North'!CC34*Assumption!$I$5+'Agency North'!CD34*Assumption!$H$5</f>
        <v>2423.1978059258599</v>
      </c>
      <c r="CK38" s="15">
        <f>BZ34*Assumption!$M$5+'Agency North'!CA34*Assumption!$L$5+'Agency North'!CB34*Assumption!$K$5+'Agency North'!CC34*Assumption!$J$5+'Agency North'!CD34*Assumption!$I$5+'Agency North'!CE34*Assumption!$H$5</f>
        <v>2460.0085696705769</v>
      </c>
      <c r="CL38" s="15">
        <f>CA34*Assumption!$M$5+'Agency North'!CB34*Assumption!$L$5+'Agency North'!CC34*Assumption!$K$5+'Agency North'!CD34*Assumption!$J$5+'Agency North'!CE34*Assumption!$I$5+'Agency North'!CF34*Assumption!$H$5</f>
        <v>2486.8508985777439</v>
      </c>
      <c r="CM38" s="15">
        <f>CB34*Assumption!$M$5+'Agency North'!CC34*Assumption!$L$5+'Agency North'!CD34*Assumption!$K$5+'Agency North'!CE34*Assumption!$J$5+'Agency North'!CF34*Assumption!$I$5+'Agency North'!CG34*Assumption!$H$5</f>
        <v>2523.7079246851672</v>
      </c>
      <c r="CN38" s="15">
        <f>CC34*Assumption!$M$5+'Agency North'!CD34*Assumption!$L$5+'Agency North'!CE34*Assumption!$K$5+'Agency North'!CF34*Assumption!$J$5+'Agency North'!CG34*Assumption!$I$5+'Agency North'!CH34*Assumption!$H$5</f>
        <v>2569.020806634514</v>
      </c>
      <c r="CO38" s="15">
        <f>CD34*Assumption!$M$5+'Agency North'!CE34*Assumption!$L$5+'Agency North'!CF34*Assumption!$K$5+'Agency North'!CG34*Assumption!$J$5+'Agency North'!CH34*Assumption!$I$5+'Agency North'!CI34*Assumption!$H$5</f>
        <v>2201.274223129984</v>
      </c>
      <c r="CP38" s="15">
        <f>CE34*Assumption!$M$5+'Agency North'!CF34*Assumption!$L$5+'Agency North'!CG34*Assumption!$K$5+'Agency North'!CH34*Assumption!$J$5+'Agency North'!CI34*Assumption!$I$5+'Agency North'!CJ34*Assumption!$H$5</f>
        <v>1862.8982406944735</v>
      </c>
      <c r="CQ38" s="15">
        <f>CF34*Assumption!$M$5+'Agency North'!CG34*Assumption!$L$5+'Agency North'!CH34*Assumption!$K$5+'Agency North'!CI34*Assumption!$J$5+'Agency North'!CJ34*Assumption!$I$5+'Agency North'!CK34*Assumption!$H$5</f>
        <v>1988.4940595221251</v>
      </c>
      <c r="CR38" s="15">
        <f>CG34*Assumption!$M$5+'Agency North'!CH34*Assumption!$L$5+'Agency North'!CI34*Assumption!$K$5+'Agency North'!CJ34*Assumption!$J$5+'Agency North'!CK34*Assumption!$I$5+'Agency North'!CL34*Assumption!$H$5</f>
        <v>2096.0214038506629</v>
      </c>
      <c r="CS38" s="15">
        <f>CH34*Assumption!$M$5+'Agency North'!CI34*Assumption!$L$5+'Agency North'!CJ34*Assumption!$K$5+'Agency North'!CK34*Assumption!$J$5+'Agency North'!CL34*Assumption!$I$5+'Agency North'!CM34*Assumption!$H$5</f>
        <v>2208.1904822928332</v>
      </c>
      <c r="CT38" s="96">
        <f>CI34*Assumption!$M$5+'Agency North'!CJ34*Assumption!$L$5+'Agency North'!CK34*Assumption!$K$5+'Agency North'!CL34*Assumption!$J$5+'Agency North'!CM34*Assumption!$I$5+'Agency North'!CN34*Assumption!$H$5</f>
        <v>2384.7757808643119</v>
      </c>
    </row>
    <row r="39" spans="1:98" x14ac:dyDescent="0.25">
      <c r="A39" s="15" t="s">
        <v>186</v>
      </c>
      <c r="B39" t="s">
        <v>2</v>
      </c>
      <c r="C39" s="8">
        <v>86</v>
      </c>
      <c r="D39">
        <v>90</v>
      </c>
      <c r="E39">
        <v>88</v>
      </c>
      <c r="F39">
        <v>88</v>
      </c>
      <c r="G39">
        <v>93</v>
      </c>
      <c r="H39">
        <v>115</v>
      </c>
      <c r="I39">
        <v>128</v>
      </c>
      <c r="J39">
        <v>146</v>
      </c>
      <c r="K39">
        <v>164</v>
      </c>
      <c r="L39">
        <v>183</v>
      </c>
      <c r="M39">
        <v>194</v>
      </c>
      <c r="N39" s="36">
        <v>217</v>
      </c>
      <c r="O39">
        <v>273</v>
      </c>
      <c r="P39">
        <v>315</v>
      </c>
      <c r="Q39">
        <v>319</v>
      </c>
      <c r="R39">
        <v>367</v>
      </c>
      <c r="S39">
        <v>439</v>
      </c>
      <c r="T39">
        <v>449</v>
      </c>
      <c r="U39" s="24">
        <v>482</v>
      </c>
      <c r="V39" s="24">
        <v>516</v>
      </c>
      <c r="W39" s="24">
        <f>SUM(E34:K34)*35%</f>
        <v>588.69999999999993</v>
      </c>
      <c r="X39" s="24">
        <f>SUM(F34:L34)*37%</f>
        <v>607.91</v>
      </c>
      <c r="Y39" s="24">
        <f>SUM(G34:M34)*38%</f>
        <v>628.14</v>
      </c>
      <c r="Z39" s="145">
        <f>SUM(H34:N34)*40%</f>
        <v>672</v>
      </c>
      <c r="AA39" s="15">
        <f>SUM(I34:O34)*40%</f>
        <v>598</v>
      </c>
      <c r="AB39" s="15">
        <f>SUM(J34:P34)*40%</f>
        <v>536</v>
      </c>
      <c r="AC39" s="15">
        <f t="shared" ref="AC39:AJ39" si="196">SUM(K34:Q34)*40%</f>
        <v>573.20000000000005</v>
      </c>
      <c r="AD39" s="15">
        <f t="shared" si="196"/>
        <v>566</v>
      </c>
      <c r="AE39" s="15">
        <f t="shared" si="196"/>
        <v>577.20000000000005</v>
      </c>
      <c r="AF39" s="15">
        <f t="shared" si="196"/>
        <v>578.80000000000007</v>
      </c>
      <c r="AG39" s="15">
        <f t="shared" si="196"/>
        <v>578</v>
      </c>
      <c r="AH39" s="15">
        <f t="shared" si="196"/>
        <v>644.80000000000007</v>
      </c>
      <c r="AI39" s="15">
        <f t="shared" si="196"/>
        <v>772.78435289600009</v>
      </c>
      <c r="AJ39" s="15">
        <f t="shared" si="196"/>
        <v>837.9566963968</v>
      </c>
      <c r="AK39" s="15">
        <f>SUM(S34:Y34)*40%</f>
        <v>965.03748286259201</v>
      </c>
      <c r="AL39" s="96">
        <f>SUM(T34:Z34)*40%</f>
        <v>1090.6010226950559</v>
      </c>
      <c r="AM39" s="15">
        <f>SUM(U34:AA34)*35%</f>
        <v>906.87832347722156</v>
      </c>
      <c r="AN39" s="15">
        <f>SUM(V34:AB34)*35%</f>
        <v>886.40693220150797</v>
      </c>
      <c r="AO39" s="15">
        <f t="shared" ref="AO39:AW39" si="197">SUM(W34:AC34)*35%</f>
        <v>956.61170609459293</v>
      </c>
      <c r="AP39" s="15">
        <f t="shared" si="197"/>
        <v>964.809092040476</v>
      </c>
      <c r="AQ39" s="15">
        <f t="shared" si="197"/>
        <v>972.81504160192014</v>
      </c>
      <c r="AR39" s="15">
        <f t="shared" si="197"/>
        <v>1004.5835766802037</v>
      </c>
      <c r="AS39" s="15">
        <f t="shared" si="197"/>
        <v>981.39611047433743</v>
      </c>
      <c r="AT39" s="15">
        <f t="shared" si="197"/>
        <v>1111.0961135713071</v>
      </c>
      <c r="AU39" s="15">
        <f t="shared" si="197"/>
        <v>1279.1990216936583</v>
      </c>
      <c r="AV39" s="15">
        <f t="shared" si="197"/>
        <v>1309.8985431036024</v>
      </c>
      <c r="AW39" s="15">
        <f t="shared" si="197"/>
        <v>1372.2736148118265</v>
      </c>
      <c r="AX39" s="96">
        <f>SUM(AF34:AL34)*35%</f>
        <v>1442.7285804611374</v>
      </c>
      <c r="AY39" s="15">
        <f>SUM(AG34:AM34)*35%</f>
        <v>1307.4594984040905</v>
      </c>
      <c r="AZ39" s="143">
        <f>SUM(AH34:AN34)*35%</f>
        <v>1229.0845670474873</v>
      </c>
      <c r="BA39" s="143">
        <f t="shared" ref="BA39:BJ39" si="198">SUM(AI34:AO34)*35%</f>
        <v>1267.7156024390763</v>
      </c>
      <c r="BB39" s="143">
        <f t="shared" si="198"/>
        <v>1267.6501698512061</v>
      </c>
      <c r="BC39" s="143">
        <f t="shared" si="198"/>
        <v>1326.2992542684756</v>
      </c>
      <c r="BD39" s="143">
        <f t="shared" si="198"/>
        <v>1392.3434206119211</v>
      </c>
      <c r="BE39" s="143">
        <f t="shared" si="198"/>
        <v>1382.5410622829565</v>
      </c>
      <c r="BF39" s="143">
        <f t="shared" si="198"/>
        <v>1551.0125877552721</v>
      </c>
      <c r="BG39" s="143">
        <f t="shared" si="198"/>
        <v>1751.1463619251906</v>
      </c>
      <c r="BH39" s="143">
        <f t="shared" si="198"/>
        <v>1766.8627121478951</v>
      </c>
      <c r="BI39" s="143">
        <f t="shared" si="198"/>
        <v>1791.9660863384022</v>
      </c>
      <c r="BJ39" s="96">
        <f t="shared" si="198"/>
        <v>1819.9080858297257</v>
      </c>
      <c r="BK39" s="15">
        <f>SUM(AS34:AY34)*35%</f>
        <v>1618.5190558785332</v>
      </c>
      <c r="BL39" s="143">
        <f>SUM(AT34:AZ34)*35%</f>
        <v>1456.4643791129622</v>
      </c>
      <c r="BM39" s="143">
        <f t="shared" ref="BM39:BV39" si="199">SUM(AU34:BA34)*35%</f>
        <v>1459.2104716697165</v>
      </c>
      <c r="BN39" s="143">
        <f t="shared" si="199"/>
        <v>1411.4795493394288</v>
      </c>
      <c r="BO39" s="143">
        <f t="shared" si="199"/>
        <v>1408.6875827521917</v>
      </c>
      <c r="BP39" s="143">
        <f t="shared" si="199"/>
        <v>1416.1159474323513</v>
      </c>
      <c r="BQ39" s="143">
        <f t="shared" si="199"/>
        <v>1385.9168540983128</v>
      </c>
      <c r="BR39" s="143">
        <f t="shared" si="199"/>
        <v>1563.4771238909282</v>
      </c>
      <c r="BS39" s="143">
        <f t="shared" si="199"/>
        <v>1762.55742230535</v>
      </c>
      <c r="BT39" s="143">
        <f t="shared" si="199"/>
        <v>1761.5507145654785</v>
      </c>
      <c r="BU39" s="143">
        <f t="shared" si="199"/>
        <v>1787.3841185692763</v>
      </c>
      <c r="BV39" s="96">
        <f t="shared" si="199"/>
        <v>1829.4953243733362</v>
      </c>
      <c r="BW39" s="223">
        <f>SUM(BE34:BK34)*35%</f>
        <v>1645.0476411730779</v>
      </c>
      <c r="BX39" s="143">
        <f>SUM(BF34:BL34)*35%</f>
        <v>1489.1366194442137</v>
      </c>
      <c r="BY39" s="143">
        <f t="shared" ref="BY39:CH39" si="200">SUM(BG34:BM34)*35%</f>
        <v>1508.400092664182</v>
      </c>
      <c r="BZ39" s="143">
        <f t="shared" si="200"/>
        <v>1485.4222946145467</v>
      </c>
      <c r="CA39" s="143">
        <f t="shared" si="200"/>
        <v>1495.1549096278575</v>
      </c>
      <c r="CB39" s="143">
        <f t="shared" si="200"/>
        <v>1501.9689834733101</v>
      </c>
      <c r="CC39" s="143">
        <f t="shared" si="200"/>
        <v>1465.3945457266886</v>
      </c>
      <c r="CD39" s="143">
        <f t="shared" si="200"/>
        <v>1642.1507226497899</v>
      </c>
      <c r="CE39" s="143">
        <f t="shared" si="200"/>
        <v>1825.2940099020855</v>
      </c>
      <c r="CF39" s="143">
        <f t="shared" si="200"/>
        <v>1806.0927037549184</v>
      </c>
      <c r="CG39" s="143">
        <f t="shared" si="200"/>
        <v>1814.8225964078961</v>
      </c>
      <c r="CH39" s="96">
        <f t="shared" si="200"/>
        <v>1825.4120938537098</v>
      </c>
      <c r="CI39" s="15">
        <f>SUM(BQ34:BW34)*35%</f>
        <v>1641.1762917549199</v>
      </c>
      <c r="CJ39" s="143">
        <f>SUM(BR34:BX34)*35%</f>
        <v>1478.354074387338</v>
      </c>
      <c r="CK39" s="143">
        <f t="shared" ref="CK39:CT39" si="201">SUM(BS34:BY34)*35%</f>
        <v>1497.1952853338714</v>
      </c>
      <c r="CL39" s="143">
        <f t="shared" si="201"/>
        <v>1491.9795579657107</v>
      </c>
      <c r="CM39" s="143">
        <f t="shared" si="201"/>
        <v>1512.4732884931861</v>
      </c>
      <c r="CN39" s="143">
        <f t="shared" si="201"/>
        <v>1532.0908590875219</v>
      </c>
      <c r="CO39" s="143">
        <f t="shared" si="201"/>
        <v>1526.3635158961511</v>
      </c>
      <c r="CP39" s="143">
        <f t="shared" si="201"/>
        <v>1716.6590603782795</v>
      </c>
      <c r="CQ39" s="143">
        <f t="shared" si="201"/>
        <v>1913.6708470949895</v>
      </c>
      <c r="CR39" s="143">
        <f t="shared" si="201"/>
        <v>1905.9976836145638</v>
      </c>
      <c r="CS39" s="143">
        <f t="shared" si="201"/>
        <v>1923.3392121738407</v>
      </c>
      <c r="CT39" s="96">
        <f t="shared" si="201"/>
        <v>1942.5557953469856</v>
      </c>
    </row>
    <row r="40" spans="1:98" s="1" customFormat="1" x14ac:dyDescent="0.25">
      <c r="A40" s="5"/>
      <c r="B40" s="1" t="s">
        <v>3</v>
      </c>
      <c r="C40" s="9">
        <f>SUM(C33:C39)</f>
        <v>1354</v>
      </c>
      <c r="D40" s="9">
        <f t="shared" ref="D40:Y40" si="202">SUM(D33:D39)</f>
        <v>1383</v>
      </c>
      <c r="E40" s="9">
        <f t="shared" si="202"/>
        <v>1474</v>
      </c>
      <c r="F40" s="9">
        <f t="shared" si="202"/>
        <v>1630</v>
      </c>
      <c r="G40" s="9">
        <f t="shared" si="202"/>
        <v>1587</v>
      </c>
      <c r="H40" s="9">
        <f t="shared" si="202"/>
        <v>1616</v>
      </c>
      <c r="I40" s="9">
        <f t="shared" si="202"/>
        <v>1642</v>
      </c>
      <c r="J40" s="9">
        <f t="shared" si="202"/>
        <v>1743</v>
      </c>
      <c r="K40" s="9">
        <f t="shared" si="202"/>
        <v>1729</v>
      </c>
      <c r="L40" s="9">
        <f t="shared" si="202"/>
        <v>1798</v>
      </c>
      <c r="M40" s="9">
        <f t="shared" si="202"/>
        <v>1892</v>
      </c>
      <c r="N40" s="98">
        <f t="shared" si="202"/>
        <v>1925</v>
      </c>
      <c r="O40" s="9">
        <f t="shared" si="202"/>
        <v>1937</v>
      </c>
      <c r="P40" s="9">
        <f t="shared" si="202"/>
        <v>1937</v>
      </c>
      <c r="Q40" s="9">
        <f t="shared" si="202"/>
        <v>2067</v>
      </c>
      <c r="R40" s="9">
        <f t="shared" si="202"/>
        <v>2120</v>
      </c>
      <c r="S40" s="9">
        <f t="shared" si="202"/>
        <v>2197</v>
      </c>
      <c r="T40" s="9">
        <f>SUM(T33:T39)</f>
        <v>2293</v>
      </c>
      <c r="U40" s="146">
        <f>SUM(U33:U39)</f>
        <v>2378</v>
      </c>
      <c r="V40" s="146">
        <f t="shared" si="202"/>
        <v>2500</v>
      </c>
      <c r="W40" s="146">
        <f t="shared" si="202"/>
        <v>2736.0108822399998</v>
      </c>
      <c r="X40" s="146">
        <f t="shared" si="202"/>
        <v>3016.1517409919998</v>
      </c>
      <c r="Y40" s="146">
        <f t="shared" si="202"/>
        <v>3427.83566304448</v>
      </c>
      <c r="Z40" s="147">
        <f>SUM(Z33:Z39)</f>
        <v>4051.7638373520399</v>
      </c>
      <c r="AA40" s="16">
        <f t="shared" ref="AA40:CL40" si="203">SUM(AA33:AA39)</f>
        <v>4089.0213894900098</v>
      </c>
      <c r="AB40" s="16">
        <f t="shared" si="203"/>
        <v>4146.6417886278978</v>
      </c>
      <c r="AC40" s="16">
        <f t="shared" si="203"/>
        <v>4409.171799246883</v>
      </c>
      <c r="AD40" s="16">
        <f t="shared" si="203"/>
        <v>4516.821916709152</v>
      </c>
      <c r="AE40" s="16">
        <f t="shared" si="203"/>
        <v>4633.4012156507542</v>
      </c>
      <c r="AF40" s="16">
        <f t="shared" si="203"/>
        <v>4986.7093878479473</v>
      </c>
      <c r="AG40" s="16">
        <f t="shared" si="203"/>
        <v>4883.5642278441173</v>
      </c>
      <c r="AH40" s="16">
        <f t="shared" si="203"/>
        <v>5118.3551951980016</v>
      </c>
      <c r="AI40" s="16">
        <f t="shared" si="203"/>
        <v>5480.2118067121137</v>
      </c>
      <c r="AJ40" s="16">
        <f t="shared" si="203"/>
        <v>5507.2505249255655</v>
      </c>
      <c r="AK40" s="16">
        <f t="shared" si="203"/>
        <v>5511.6813487742093</v>
      </c>
      <c r="AL40" s="97">
        <f t="shared" si="203"/>
        <v>6115.6026961313419</v>
      </c>
      <c r="AM40" s="16">
        <f t="shared" si="203"/>
        <v>5725.7803941941565</v>
      </c>
      <c r="AN40" s="16">
        <f t="shared" si="203"/>
        <v>4991.7171696115438</v>
      </c>
      <c r="AO40" s="16">
        <f t="shared" si="203"/>
        <v>4773.0890312589618</v>
      </c>
      <c r="AP40" s="16">
        <f t="shared" si="203"/>
        <v>4762.5237926378568</v>
      </c>
      <c r="AQ40" s="16">
        <f t="shared" si="203"/>
        <v>4594.5430149995664</v>
      </c>
      <c r="AR40" s="16">
        <f t="shared" si="203"/>
        <v>4617.6492146944402</v>
      </c>
      <c r="AS40" s="16">
        <f t="shared" si="203"/>
        <v>4940.0314127586671</v>
      </c>
      <c r="AT40" s="16">
        <f t="shared" si="203"/>
        <v>5379.7844491546321</v>
      </c>
      <c r="AU40" s="16">
        <f t="shared" si="203"/>
        <v>5739.6846179520389</v>
      </c>
      <c r="AV40" s="16">
        <f t="shared" si="203"/>
        <v>5870.3904335065472</v>
      </c>
      <c r="AW40" s="16">
        <f t="shared" si="203"/>
        <v>6074.9994013115765</v>
      </c>
      <c r="AX40" s="97">
        <f t="shared" si="203"/>
        <v>6168.0719630529557</v>
      </c>
      <c r="AY40" s="16">
        <f t="shared" si="203"/>
        <v>5662.9300353474637</v>
      </c>
      <c r="AZ40" s="16">
        <f t="shared" si="203"/>
        <v>5258.2784541779192</v>
      </c>
      <c r="BA40" s="16">
        <f t="shared" si="203"/>
        <v>5342.8491073077039</v>
      </c>
      <c r="BB40" s="16">
        <f t="shared" si="203"/>
        <v>5409.083214899123</v>
      </c>
      <c r="BC40" s="16">
        <f t="shared" si="203"/>
        <v>5630.8306834347313</v>
      </c>
      <c r="BD40" s="16">
        <f t="shared" si="203"/>
        <v>5861.5674864521043</v>
      </c>
      <c r="BE40" s="16">
        <f t="shared" si="203"/>
        <v>6015.5628174378653</v>
      </c>
      <c r="BF40" s="16">
        <f t="shared" si="203"/>
        <v>6348.6478345198229</v>
      </c>
      <c r="BG40" s="16">
        <f t="shared" si="203"/>
        <v>6714.0690702835063</v>
      </c>
      <c r="BH40" s="16">
        <f t="shared" si="203"/>
        <v>6837.5303503060031</v>
      </c>
      <c r="BI40" s="16">
        <f t="shared" si="203"/>
        <v>6980.841031738687</v>
      </c>
      <c r="BJ40" s="97">
        <f t="shared" si="203"/>
        <v>7113.0442004455026</v>
      </c>
      <c r="BK40" s="16">
        <f t="shared" si="203"/>
        <v>6630.8946490207481</v>
      </c>
      <c r="BL40" s="16">
        <f t="shared" si="203"/>
        <v>6153.4030680498836</v>
      </c>
      <c r="BM40" s="16">
        <f t="shared" si="203"/>
        <v>6210.9625721191196</v>
      </c>
      <c r="BN40" s="16">
        <f t="shared" si="203"/>
        <v>6285.5964724848109</v>
      </c>
      <c r="BO40" s="16">
        <f t="shared" si="203"/>
        <v>6451.5806670104694</v>
      </c>
      <c r="BP40" s="16">
        <f t="shared" si="203"/>
        <v>6569.1499702505607</v>
      </c>
      <c r="BQ40" s="16">
        <f t="shared" si="203"/>
        <v>6608.9103446957397</v>
      </c>
      <c r="BR40" s="16">
        <f t="shared" si="203"/>
        <v>6854.79484843314</v>
      </c>
      <c r="BS40" s="16">
        <f t="shared" si="203"/>
        <v>7132.4471564457817</v>
      </c>
      <c r="BT40" s="16">
        <f t="shared" si="203"/>
        <v>7190.2559067072352</v>
      </c>
      <c r="BU40" s="16">
        <f t="shared" si="203"/>
        <v>7301.8646418746421</v>
      </c>
      <c r="BV40" s="97">
        <f t="shared" si="203"/>
        <v>7430.5526821190697</v>
      </c>
      <c r="BW40" s="16">
        <f t="shared" si="203"/>
        <v>6976.3579182527528</v>
      </c>
      <c r="BX40" s="16">
        <f t="shared" si="203"/>
        <v>6496.863837925187</v>
      </c>
      <c r="BY40" s="16">
        <f t="shared" si="203"/>
        <v>6599.3193907082205</v>
      </c>
      <c r="BZ40" s="16">
        <f t="shared" si="203"/>
        <v>6711.6584443465663</v>
      </c>
      <c r="CA40" s="16">
        <f t="shared" si="203"/>
        <v>6896.2986421140013</v>
      </c>
      <c r="CB40" s="16">
        <f t="shared" si="203"/>
        <v>7065.8589400354149</v>
      </c>
      <c r="CC40" s="16">
        <f t="shared" si="203"/>
        <v>7082.0116154166335</v>
      </c>
      <c r="CD40" s="16">
        <f t="shared" si="203"/>
        <v>7301.9650057192221</v>
      </c>
      <c r="CE40" s="16">
        <f t="shared" si="203"/>
        <v>7614.2091335699661</v>
      </c>
      <c r="CF40" s="16">
        <f t="shared" si="203"/>
        <v>7699.7135878071094</v>
      </c>
      <c r="CG40" s="16">
        <f t="shared" si="203"/>
        <v>7827.8585123562953</v>
      </c>
      <c r="CH40" s="97">
        <f t="shared" si="203"/>
        <v>8006.7251865197668</v>
      </c>
      <c r="CI40" s="16">
        <f t="shared" si="203"/>
        <v>7569.0394945485441</v>
      </c>
      <c r="CJ40" s="16">
        <f t="shared" si="203"/>
        <v>7068.1793684828099</v>
      </c>
      <c r="CK40" s="16">
        <f t="shared" si="203"/>
        <v>7194.6775572082352</v>
      </c>
      <c r="CL40" s="16">
        <f t="shared" si="203"/>
        <v>7346.3905394731264</v>
      </c>
      <c r="CM40" s="16">
        <f t="shared" ref="CM40:CT40" si="204">SUM(CM33:CM39)</f>
        <v>7566.7077614791224</v>
      </c>
      <c r="CN40" s="16">
        <f t="shared" si="204"/>
        <v>7775.117116797519</v>
      </c>
      <c r="CO40" s="16">
        <f t="shared" si="204"/>
        <v>7788.2448713155554</v>
      </c>
      <c r="CP40" s="16">
        <f t="shared" si="204"/>
        <v>7990.494608451465</v>
      </c>
      <c r="CQ40" s="16">
        <f t="shared" si="204"/>
        <v>8342.6815903329989</v>
      </c>
      <c r="CR40" s="16">
        <f t="shared" si="204"/>
        <v>8456.0999968986416</v>
      </c>
      <c r="CS40" s="16">
        <f t="shared" si="204"/>
        <v>8611.2083040570906</v>
      </c>
      <c r="CT40" s="97">
        <f t="shared" si="204"/>
        <v>8848.3245909247089</v>
      </c>
    </row>
    <row r="41" spans="1:98" x14ac:dyDescent="0.25">
      <c r="A41" s="5"/>
      <c r="C41" s="1"/>
      <c r="U41" s="25"/>
      <c r="V41" s="25"/>
      <c r="W41" s="25"/>
      <c r="X41" s="25"/>
      <c r="Y41" s="25"/>
      <c r="Z41" s="174"/>
    </row>
    <row r="42" spans="1:98" x14ac:dyDescent="0.25">
      <c r="A42" s="5"/>
      <c r="B42" s="1" t="s">
        <v>89</v>
      </c>
      <c r="C42" s="1"/>
      <c r="D42" s="8">
        <f>C40</f>
        <v>1354</v>
      </c>
      <c r="E42" s="8">
        <f>D40</f>
        <v>1383</v>
      </c>
      <c r="F42" s="15">
        <f t="shared" ref="F42:BQ42" si="205">E40</f>
        <v>1474</v>
      </c>
      <c r="G42" s="15">
        <f t="shared" si="205"/>
        <v>1630</v>
      </c>
      <c r="H42" s="15">
        <f t="shared" si="205"/>
        <v>1587</v>
      </c>
      <c r="I42" s="15">
        <f t="shared" si="205"/>
        <v>1616</v>
      </c>
      <c r="J42" s="15">
        <f t="shared" si="205"/>
        <v>1642</v>
      </c>
      <c r="K42" s="15">
        <f t="shared" si="205"/>
        <v>1743</v>
      </c>
      <c r="L42" s="15">
        <f t="shared" si="205"/>
        <v>1729</v>
      </c>
      <c r="M42" s="15">
        <f t="shared" si="205"/>
        <v>1798</v>
      </c>
      <c r="N42" s="96">
        <f t="shared" si="205"/>
        <v>1892</v>
      </c>
      <c r="O42" s="15">
        <f t="shared" si="205"/>
        <v>1925</v>
      </c>
      <c r="P42" s="15">
        <f t="shared" si="205"/>
        <v>1937</v>
      </c>
      <c r="Q42" s="15">
        <f t="shared" si="205"/>
        <v>1937</v>
      </c>
      <c r="R42" s="15">
        <f t="shared" si="205"/>
        <v>2067</v>
      </c>
      <c r="S42" s="15">
        <f t="shared" si="205"/>
        <v>2120</v>
      </c>
      <c r="T42" s="15">
        <f t="shared" si="205"/>
        <v>2197</v>
      </c>
      <c r="U42" s="24">
        <f t="shared" si="205"/>
        <v>2293</v>
      </c>
      <c r="V42" s="24">
        <f t="shared" si="205"/>
        <v>2378</v>
      </c>
      <c r="W42" s="24">
        <f t="shared" si="205"/>
        <v>2500</v>
      </c>
      <c r="X42" s="24">
        <f t="shared" si="205"/>
        <v>2736.0108822399998</v>
      </c>
      <c r="Y42" s="24">
        <f t="shared" si="205"/>
        <v>3016.1517409919998</v>
      </c>
      <c r="Z42" s="145">
        <f t="shared" si="205"/>
        <v>3427.83566304448</v>
      </c>
      <c r="AA42" s="15">
        <f t="shared" si="205"/>
        <v>4051.7638373520399</v>
      </c>
      <c r="AB42" s="15">
        <f t="shared" si="205"/>
        <v>4089.0213894900098</v>
      </c>
      <c r="AC42" s="15">
        <f t="shared" si="205"/>
        <v>4146.6417886278978</v>
      </c>
      <c r="AD42" s="15">
        <f t="shared" si="205"/>
        <v>4409.171799246883</v>
      </c>
      <c r="AE42" s="15">
        <f t="shared" si="205"/>
        <v>4516.821916709152</v>
      </c>
      <c r="AF42" s="15">
        <f t="shared" si="205"/>
        <v>4633.4012156507542</v>
      </c>
      <c r="AG42" s="15">
        <f t="shared" si="205"/>
        <v>4986.7093878479473</v>
      </c>
      <c r="AH42" s="15">
        <f t="shared" si="205"/>
        <v>4883.5642278441173</v>
      </c>
      <c r="AI42" s="15">
        <f t="shared" si="205"/>
        <v>5118.3551951980016</v>
      </c>
      <c r="AJ42" s="15">
        <f t="shared" si="205"/>
        <v>5480.2118067121137</v>
      </c>
      <c r="AK42" s="15">
        <f t="shared" si="205"/>
        <v>5507.2505249255655</v>
      </c>
      <c r="AL42" s="96">
        <f t="shared" si="205"/>
        <v>5511.6813487742093</v>
      </c>
      <c r="AM42" s="15">
        <f t="shared" si="205"/>
        <v>6115.6026961313419</v>
      </c>
      <c r="AN42" s="15">
        <f t="shared" si="205"/>
        <v>5725.7803941941565</v>
      </c>
      <c r="AO42" s="15">
        <f t="shared" si="205"/>
        <v>4991.7171696115438</v>
      </c>
      <c r="AP42" s="15">
        <f t="shared" si="205"/>
        <v>4773.0890312589618</v>
      </c>
      <c r="AQ42" s="15">
        <f t="shared" si="205"/>
        <v>4762.5237926378568</v>
      </c>
      <c r="AR42" s="15">
        <f t="shared" si="205"/>
        <v>4594.5430149995664</v>
      </c>
      <c r="AS42" s="15">
        <f t="shared" si="205"/>
        <v>4617.6492146944402</v>
      </c>
      <c r="AT42" s="15">
        <f t="shared" si="205"/>
        <v>4940.0314127586671</v>
      </c>
      <c r="AU42" s="15">
        <f t="shared" si="205"/>
        <v>5379.7844491546321</v>
      </c>
      <c r="AV42" s="15">
        <f t="shared" si="205"/>
        <v>5739.6846179520389</v>
      </c>
      <c r="AW42" s="15">
        <f t="shared" si="205"/>
        <v>5870.3904335065472</v>
      </c>
      <c r="AX42" s="96">
        <f t="shared" si="205"/>
        <v>6074.9994013115765</v>
      </c>
      <c r="AY42" s="15">
        <f t="shared" si="205"/>
        <v>6168.0719630529557</v>
      </c>
      <c r="AZ42" s="15">
        <f t="shared" si="205"/>
        <v>5662.9300353474637</v>
      </c>
      <c r="BA42" s="15">
        <f t="shared" si="205"/>
        <v>5258.2784541779192</v>
      </c>
      <c r="BB42" s="15">
        <f t="shared" si="205"/>
        <v>5342.8491073077039</v>
      </c>
      <c r="BC42" s="15">
        <f t="shared" si="205"/>
        <v>5409.083214899123</v>
      </c>
      <c r="BD42" s="15">
        <f t="shared" si="205"/>
        <v>5630.8306834347313</v>
      </c>
      <c r="BE42" s="15">
        <f t="shared" si="205"/>
        <v>5861.5674864521043</v>
      </c>
      <c r="BF42" s="15">
        <f t="shared" si="205"/>
        <v>6015.5628174378653</v>
      </c>
      <c r="BG42" s="15">
        <f t="shared" si="205"/>
        <v>6348.6478345198229</v>
      </c>
      <c r="BH42" s="15">
        <f t="shared" si="205"/>
        <v>6714.0690702835063</v>
      </c>
      <c r="BI42" s="15">
        <f t="shared" si="205"/>
        <v>6837.5303503060031</v>
      </c>
      <c r="BJ42" s="96">
        <f t="shared" si="205"/>
        <v>6980.841031738687</v>
      </c>
      <c r="BK42" s="15">
        <f t="shared" si="205"/>
        <v>7113.0442004455026</v>
      </c>
      <c r="BL42" s="15">
        <f t="shared" si="205"/>
        <v>6630.8946490207481</v>
      </c>
      <c r="BM42" s="15">
        <f t="shared" si="205"/>
        <v>6153.4030680498836</v>
      </c>
      <c r="BN42" s="15">
        <f t="shared" si="205"/>
        <v>6210.9625721191196</v>
      </c>
      <c r="BO42" s="15">
        <f t="shared" si="205"/>
        <v>6285.5964724848109</v>
      </c>
      <c r="BP42" s="15">
        <f t="shared" si="205"/>
        <v>6451.5806670104694</v>
      </c>
      <c r="BQ42" s="15">
        <f t="shared" si="205"/>
        <v>6569.1499702505607</v>
      </c>
      <c r="BR42" s="15">
        <f t="shared" ref="BR42:CT42" si="206">BQ40</f>
        <v>6608.9103446957397</v>
      </c>
      <c r="BS42" s="15">
        <f t="shared" si="206"/>
        <v>6854.79484843314</v>
      </c>
      <c r="BT42" s="15">
        <f t="shared" si="206"/>
        <v>7132.4471564457817</v>
      </c>
      <c r="BU42" s="15">
        <f t="shared" si="206"/>
        <v>7190.2559067072352</v>
      </c>
      <c r="BV42" s="96">
        <f t="shared" si="206"/>
        <v>7301.8646418746421</v>
      </c>
      <c r="BW42" s="15">
        <f t="shared" si="206"/>
        <v>7430.5526821190697</v>
      </c>
      <c r="BX42" s="15">
        <f t="shared" si="206"/>
        <v>6976.3579182527528</v>
      </c>
      <c r="BY42" s="15">
        <f t="shared" si="206"/>
        <v>6496.863837925187</v>
      </c>
      <c r="BZ42" s="15">
        <f t="shared" si="206"/>
        <v>6599.3193907082205</v>
      </c>
      <c r="CA42" s="15">
        <f t="shared" si="206"/>
        <v>6711.6584443465663</v>
      </c>
      <c r="CB42" s="15">
        <f t="shared" si="206"/>
        <v>6896.2986421140013</v>
      </c>
      <c r="CC42" s="15">
        <f t="shared" si="206"/>
        <v>7065.8589400354149</v>
      </c>
      <c r="CD42" s="15">
        <f t="shared" si="206"/>
        <v>7082.0116154166335</v>
      </c>
      <c r="CE42" s="15">
        <f t="shared" si="206"/>
        <v>7301.9650057192221</v>
      </c>
      <c r="CF42" s="15">
        <f t="shared" si="206"/>
        <v>7614.2091335699661</v>
      </c>
      <c r="CG42" s="15">
        <f t="shared" si="206"/>
        <v>7699.7135878071094</v>
      </c>
      <c r="CH42" s="96">
        <f t="shared" si="206"/>
        <v>7827.8585123562953</v>
      </c>
      <c r="CI42" s="15">
        <f t="shared" si="206"/>
        <v>8006.7251865197668</v>
      </c>
      <c r="CJ42" s="15">
        <f t="shared" si="206"/>
        <v>7569.0394945485441</v>
      </c>
      <c r="CK42" s="15">
        <f t="shared" si="206"/>
        <v>7068.1793684828099</v>
      </c>
      <c r="CL42" s="15">
        <f t="shared" si="206"/>
        <v>7194.6775572082352</v>
      </c>
      <c r="CM42" s="15">
        <f t="shared" si="206"/>
        <v>7346.3905394731264</v>
      </c>
      <c r="CN42" s="15">
        <f t="shared" si="206"/>
        <v>7566.7077614791224</v>
      </c>
      <c r="CO42" s="15">
        <f t="shared" si="206"/>
        <v>7775.117116797519</v>
      </c>
      <c r="CP42" s="15">
        <f t="shared" si="206"/>
        <v>7788.2448713155554</v>
      </c>
      <c r="CQ42" s="15">
        <f t="shared" si="206"/>
        <v>7990.494608451465</v>
      </c>
      <c r="CR42" s="15">
        <f t="shared" si="206"/>
        <v>8342.6815903329989</v>
      </c>
      <c r="CS42" s="15">
        <f t="shared" si="206"/>
        <v>8456.0999968986416</v>
      </c>
      <c r="CT42" s="96">
        <f t="shared" si="206"/>
        <v>8611.2083040570906</v>
      </c>
    </row>
    <row r="43" spans="1:98" s="111" customFormat="1" x14ac:dyDescent="0.25">
      <c r="B43" s="1" t="s">
        <v>74</v>
      </c>
      <c r="C43" s="125"/>
      <c r="D43" s="125">
        <f>C40+D34-D40</f>
        <v>39</v>
      </c>
      <c r="E43" s="125">
        <f t="shared" ref="E43:BP43" si="207">D40+E34-E40</f>
        <v>133</v>
      </c>
      <c r="F43" s="125">
        <f t="shared" si="207"/>
        <v>145</v>
      </c>
      <c r="G43" s="125">
        <f t="shared" si="207"/>
        <v>264</v>
      </c>
      <c r="H43" s="125">
        <f t="shared" si="207"/>
        <v>227</v>
      </c>
      <c r="I43" s="125">
        <f t="shared" si="207"/>
        <v>203</v>
      </c>
      <c r="J43" s="125">
        <f t="shared" si="207"/>
        <v>126</v>
      </c>
      <c r="K43" s="125">
        <f t="shared" si="207"/>
        <v>238</v>
      </c>
      <c r="L43" s="125">
        <f t="shared" si="207"/>
        <v>116</v>
      </c>
      <c r="M43" s="125">
        <f t="shared" si="207"/>
        <v>217</v>
      </c>
      <c r="N43" s="126">
        <f t="shared" si="207"/>
        <v>215</v>
      </c>
      <c r="O43" s="125">
        <f t="shared" si="207"/>
        <v>59</v>
      </c>
      <c r="P43" s="125">
        <f t="shared" si="207"/>
        <v>74</v>
      </c>
      <c r="Q43" s="125">
        <f t="shared" si="207"/>
        <v>190</v>
      </c>
      <c r="R43" s="125">
        <f t="shared" si="207"/>
        <v>153</v>
      </c>
      <c r="S43" s="125">
        <f t="shared" si="207"/>
        <v>136</v>
      </c>
      <c r="T43" s="125">
        <f t="shared" si="207"/>
        <v>219</v>
      </c>
      <c r="U43" s="150">
        <f t="shared" si="207"/>
        <v>161</v>
      </c>
      <c r="V43" s="150">
        <f t="shared" si="207"/>
        <v>116</v>
      </c>
      <c r="W43" s="150">
        <f t="shared" si="207"/>
        <v>157.95000000000027</v>
      </c>
      <c r="X43" s="150">
        <f t="shared" si="207"/>
        <v>202.78999999999996</v>
      </c>
      <c r="Y43" s="150">
        <f>X40+Y34-Y40</f>
        <v>112.01804411199964</v>
      </c>
      <c r="Z43" s="151">
        <f>Y40+Z34-Z40</f>
        <v>-97.0193247264001</v>
      </c>
      <c r="AA43" s="127">
        <f t="shared" si="207"/>
        <v>142.32081534502413</v>
      </c>
      <c r="AB43" s="127">
        <f t="shared" si="207"/>
        <v>129.88991150293077</v>
      </c>
      <c r="AC43" s="127">
        <f t="shared" si="207"/>
        <v>176.05505764697136</v>
      </c>
      <c r="AD43" s="127">
        <f t="shared" si="207"/>
        <v>309.73186748025455</v>
      </c>
      <c r="AE43" s="127">
        <f t="shared" si="207"/>
        <v>389.22570141452343</v>
      </c>
      <c r="AF43" s="127">
        <f t="shared" si="207"/>
        <v>261.16103704809666</v>
      </c>
      <c r="AG43" s="127">
        <f t="shared" si="207"/>
        <v>563.80410613965796</v>
      </c>
      <c r="AH43" s="127">
        <f t="shared" si="207"/>
        <v>315.35883754902261</v>
      </c>
      <c r="AI43" s="127">
        <f t="shared" si="207"/>
        <v>305.94772233342337</v>
      </c>
      <c r="AJ43" s="127">
        <f t="shared" si="207"/>
        <v>499.25926836663075</v>
      </c>
      <c r="AK43" s="127">
        <f t="shared" si="207"/>
        <v>591.16565168880516</v>
      </c>
      <c r="AL43" s="128">
        <f t="shared" si="207"/>
        <v>103.1835548541676</v>
      </c>
      <c r="AM43" s="127">
        <f t="shared" si="207"/>
        <v>617.80841959091231</v>
      </c>
      <c r="AN43" s="127">
        <f t="shared" si="207"/>
        <v>970.79379541386061</v>
      </c>
      <c r="AO43" s="127">
        <f t="shared" si="207"/>
        <v>879.15233008860105</v>
      </c>
      <c r="AP43" s="127">
        <f t="shared" si="207"/>
        <v>678.18262221758232</v>
      </c>
      <c r="AQ43" s="127">
        <f t="shared" si="207"/>
        <v>861.84757683914177</v>
      </c>
      <c r="AR43" s="127">
        <f t="shared" si="207"/>
        <v>761.18789396670581</v>
      </c>
      <c r="AS43" s="127">
        <f t="shared" si="207"/>
        <v>356.71596606431831</v>
      </c>
      <c r="AT43" s="127">
        <f t="shared" si="207"/>
        <v>269.58029689295017</v>
      </c>
      <c r="AU43" s="127">
        <f t="shared" si="207"/>
        <v>448.64118537646573</v>
      </c>
      <c r="AV43" s="127">
        <f t="shared" si="207"/>
        <v>574.72223396066511</v>
      </c>
      <c r="AW43" s="127">
        <f t="shared" si="207"/>
        <v>534.73234205003973</v>
      </c>
      <c r="AX43" s="128">
        <f t="shared" si="207"/>
        <v>680.62852172039766</v>
      </c>
      <c r="AY43" s="127">
        <f t="shared" si="207"/>
        <v>714.03879293509272</v>
      </c>
      <c r="AZ43" s="127">
        <f t="shared" si="207"/>
        <v>620.73638311074228</v>
      </c>
      <c r="BA43" s="127">
        <f t="shared" si="207"/>
        <v>632.60865889271463</v>
      </c>
      <c r="BB43" s="127">
        <f t="shared" si="207"/>
        <v>605.93318278163042</v>
      </c>
      <c r="BC43" s="127">
        <f t="shared" si="207"/>
        <v>475.70353358745888</v>
      </c>
      <c r="BD43" s="127">
        <f t="shared" si="207"/>
        <v>529.82840592386674</v>
      </c>
      <c r="BE43" s="127">
        <f t="shared" si="207"/>
        <v>533.422628664478</v>
      </c>
      <c r="BF43" s="127">
        <f t="shared" si="207"/>
        <v>383.12690469797326</v>
      </c>
      <c r="BG43" s="127">
        <f t="shared" si="207"/>
        <v>419.46441879014765</v>
      </c>
      <c r="BH43" s="127">
        <f t="shared" si="207"/>
        <v>590.84172417179889</v>
      </c>
      <c r="BI43" s="127">
        <f t="shared" si="207"/>
        <v>602.6663346655032</v>
      </c>
      <c r="BJ43" s="128">
        <f t="shared" si="207"/>
        <v>685.56556428499425</v>
      </c>
      <c r="BK43" s="127">
        <f t="shared" si="207"/>
        <v>715.72137979382751</v>
      </c>
      <c r="BL43" s="127">
        <f t="shared" si="207"/>
        <v>719.44947853863414</v>
      </c>
      <c r="BM43" s="127">
        <f t="shared" si="207"/>
        <v>713.69091262489019</v>
      </c>
      <c r="BN43" s="127">
        <f t="shared" si="207"/>
        <v>644.60090261775258</v>
      </c>
      <c r="BO43" s="127">
        <f t="shared" si="207"/>
        <v>576.12628113523897</v>
      </c>
      <c r="BP43" s="127">
        <f t="shared" si="207"/>
        <v>647.87649527367466</v>
      </c>
      <c r="BQ43" s="127">
        <f t="shared" ref="BQ43:CT43" si="208">BP40+BQ34-BQ40</f>
        <v>673.50996498485529</v>
      </c>
      <c r="BR43" s="127">
        <f t="shared" si="208"/>
        <v>492.70497298339069</v>
      </c>
      <c r="BS43" s="127">
        <f t="shared" si="208"/>
        <v>487.572124561686</v>
      </c>
      <c r="BT43" s="127">
        <f t="shared" si="208"/>
        <v>658.58079172648195</v>
      </c>
      <c r="BU43" s="127">
        <f t="shared" si="208"/>
        <v>632.56861825311626</v>
      </c>
      <c r="BV43" s="128">
        <f t="shared" si="208"/>
        <v>643.67814240450843</v>
      </c>
      <c r="BW43" s="127">
        <f t="shared" si="208"/>
        <v>693.25255638354065</v>
      </c>
      <c r="BX43" s="127">
        <f t="shared" si="208"/>
        <v>727.55808442165198</v>
      </c>
      <c r="BY43" s="127">
        <f t="shared" si="208"/>
        <v>689.96595521356721</v>
      </c>
      <c r="BZ43" s="127">
        <f t="shared" si="208"/>
        <v>637.98330074123805</v>
      </c>
      <c r="CA43" s="127">
        <f t="shared" si="208"/>
        <v>590.3028600132875</v>
      </c>
      <c r="CB43" s="127">
        <f t="shared" si="208"/>
        <v>630.66725719721126</v>
      </c>
      <c r="CC43" s="127">
        <f t="shared" si="208"/>
        <v>739.84966957808683</v>
      </c>
      <c r="CD43" s="127">
        <f t="shared" si="208"/>
        <v>562.80595787785933</v>
      </c>
      <c r="CE43" s="127">
        <f t="shared" si="208"/>
        <v>498.71069543394242</v>
      </c>
      <c r="CF43" s="127">
        <f t="shared" si="208"/>
        <v>684.99372952966951</v>
      </c>
      <c r="CG43" s="127">
        <f t="shared" si="208"/>
        <v>671.72465428547366</v>
      </c>
      <c r="CH43" s="128">
        <f t="shared" si="208"/>
        <v>650.98090696909458</v>
      </c>
      <c r="CI43" s="127">
        <f t="shared" si="208"/>
        <v>694.06344871473448</v>
      </c>
      <c r="CJ43" s="127">
        <f t="shared" si="208"/>
        <v>766.93736974058993</v>
      </c>
      <c r="CK43" s="127">
        <f t="shared" si="208"/>
        <v>725.25372054676882</v>
      </c>
      <c r="CL43" s="127">
        <f t="shared" si="208"/>
        <v>655.40455041307268</v>
      </c>
      <c r="CM43" s="127">
        <f t="shared" si="208"/>
        <v>613.69270646834229</v>
      </c>
      <c r="CN43" s="127">
        <f t="shared" si="208"/>
        <v>653.3422592024217</v>
      </c>
      <c r="CO43" s="127">
        <f t="shared" si="208"/>
        <v>801.85162236212454</v>
      </c>
      <c r="CP43" s="127">
        <f t="shared" si="208"/>
        <v>641.80279835050351</v>
      </c>
      <c r="CQ43" s="127">
        <f t="shared" si="208"/>
        <v>522.5679971563186</v>
      </c>
      <c r="CR43" s="127">
        <f t="shared" si="208"/>
        <v>718.44202636452428</v>
      </c>
      <c r="CS43" s="127">
        <f t="shared" si="208"/>
        <v>708.91407849810821</v>
      </c>
      <c r="CT43" s="128">
        <f t="shared" si="208"/>
        <v>659.95854670671179</v>
      </c>
    </row>
    <row r="44" spans="1:98" s="111" customFormat="1" x14ac:dyDescent="0.25">
      <c r="B44" s="1" t="s">
        <v>75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6"/>
      <c r="O44" s="125"/>
      <c r="P44" s="125"/>
      <c r="Q44" s="125"/>
      <c r="R44" s="125"/>
      <c r="S44" s="125"/>
      <c r="T44" s="125"/>
      <c r="U44" s="150"/>
      <c r="V44" s="150"/>
      <c r="W44" s="150"/>
      <c r="X44" s="150"/>
      <c r="Y44" s="150"/>
      <c r="Z44" s="151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8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8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8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8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8"/>
    </row>
    <row r="45" spans="1:98" x14ac:dyDescent="0.25">
      <c r="C45" s="1"/>
    </row>
    <row r="46" spans="1:98" s="4" customFormat="1" x14ac:dyDescent="0.25">
      <c r="A46" s="116"/>
      <c r="B46"/>
      <c r="C4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12"/>
    </row>
    <row r="47" spans="1:98" s="122" customFormat="1" x14ac:dyDescent="0.25">
      <c r="A47" s="104"/>
      <c r="B47" s="122" t="s">
        <v>10</v>
      </c>
      <c r="C47" s="122">
        <f t="shared" ref="C47:BN47" si="209">C21</f>
        <v>42005</v>
      </c>
      <c r="D47" s="122">
        <f t="shared" si="209"/>
        <v>42036</v>
      </c>
      <c r="E47" s="122">
        <f t="shared" si="209"/>
        <v>42064</v>
      </c>
      <c r="F47" s="122">
        <f t="shared" si="209"/>
        <v>42095</v>
      </c>
      <c r="G47" s="122">
        <f t="shared" si="209"/>
        <v>42125</v>
      </c>
      <c r="H47" s="122">
        <f t="shared" si="209"/>
        <v>42156</v>
      </c>
      <c r="I47" s="122">
        <f t="shared" si="209"/>
        <v>42186</v>
      </c>
      <c r="J47" s="122">
        <f t="shared" si="209"/>
        <v>42217</v>
      </c>
      <c r="K47" s="122">
        <f t="shared" si="209"/>
        <v>42248</v>
      </c>
      <c r="L47" s="122">
        <f t="shared" si="209"/>
        <v>42278</v>
      </c>
      <c r="M47" s="122">
        <f t="shared" si="209"/>
        <v>42309</v>
      </c>
      <c r="N47" s="123">
        <f t="shared" si="209"/>
        <v>42339</v>
      </c>
      <c r="O47" s="122">
        <f t="shared" si="209"/>
        <v>42370</v>
      </c>
      <c r="P47" s="122">
        <f t="shared" si="209"/>
        <v>42401</v>
      </c>
      <c r="Q47" s="122">
        <f t="shared" si="209"/>
        <v>42430</v>
      </c>
      <c r="R47" s="122">
        <f t="shared" si="209"/>
        <v>42461</v>
      </c>
      <c r="S47" s="122">
        <f t="shared" si="209"/>
        <v>42491</v>
      </c>
      <c r="T47" s="122">
        <f t="shared" si="209"/>
        <v>42522</v>
      </c>
      <c r="U47" s="122">
        <f t="shared" si="209"/>
        <v>42552</v>
      </c>
      <c r="V47" s="122">
        <f t="shared" si="209"/>
        <v>42583</v>
      </c>
      <c r="W47" s="179">
        <f t="shared" si="209"/>
        <v>42614</v>
      </c>
      <c r="X47" s="179">
        <f t="shared" si="209"/>
        <v>42644</v>
      </c>
      <c r="Y47" s="179">
        <f t="shared" si="209"/>
        <v>42675</v>
      </c>
      <c r="Z47" s="180">
        <f t="shared" si="209"/>
        <v>42705</v>
      </c>
      <c r="AA47" s="122">
        <f t="shared" si="209"/>
        <v>42752</v>
      </c>
      <c r="AB47" s="122">
        <f t="shared" si="209"/>
        <v>42783</v>
      </c>
      <c r="AC47" s="122">
        <f t="shared" si="209"/>
        <v>42811</v>
      </c>
      <c r="AD47" s="122">
        <f t="shared" si="209"/>
        <v>42842</v>
      </c>
      <c r="AE47" s="122">
        <f t="shared" si="209"/>
        <v>42872</v>
      </c>
      <c r="AF47" s="122">
        <f t="shared" si="209"/>
        <v>42903</v>
      </c>
      <c r="AG47" s="122">
        <f t="shared" si="209"/>
        <v>42933</v>
      </c>
      <c r="AH47" s="122">
        <f t="shared" si="209"/>
        <v>42964</v>
      </c>
      <c r="AI47" s="122">
        <f t="shared" si="209"/>
        <v>42995</v>
      </c>
      <c r="AJ47" s="122">
        <f t="shared" si="209"/>
        <v>43025</v>
      </c>
      <c r="AK47" s="122">
        <f t="shared" si="209"/>
        <v>43056</v>
      </c>
      <c r="AL47" s="123">
        <f t="shared" si="209"/>
        <v>43086</v>
      </c>
      <c r="AM47" s="122">
        <f t="shared" si="209"/>
        <v>43118</v>
      </c>
      <c r="AN47" s="122">
        <f t="shared" si="209"/>
        <v>43149</v>
      </c>
      <c r="AO47" s="122">
        <f t="shared" si="209"/>
        <v>43177</v>
      </c>
      <c r="AP47" s="122">
        <f t="shared" si="209"/>
        <v>43208</v>
      </c>
      <c r="AQ47" s="122">
        <f t="shared" si="209"/>
        <v>43238</v>
      </c>
      <c r="AR47" s="122">
        <f t="shared" si="209"/>
        <v>43269</v>
      </c>
      <c r="AS47" s="122">
        <f t="shared" si="209"/>
        <v>43299</v>
      </c>
      <c r="AT47" s="122">
        <f t="shared" si="209"/>
        <v>43330</v>
      </c>
      <c r="AU47" s="122">
        <f t="shared" si="209"/>
        <v>43361</v>
      </c>
      <c r="AV47" s="122">
        <f t="shared" si="209"/>
        <v>43391</v>
      </c>
      <c r="AW47" s="122">
        <f t="shared" si="209"/>
        <v>43422</v>
      </c>
      <c r="AX47" s="123">
        <f t="shared" si="209"/>
        <v>43452</v>
      </c>
      <c r="AY47" s="122">
        <f t="shared" si="209"/>
        <v>43483</v>
      </c>
      <c r="AZ47" s="122">
        <f t="shared" si="209"/>
        <v>43514</v>
      </c>
      <c r="BA47" s="122">
        <f t="shared" si="209"/>
        <v>43542</v>
      </c>
      <c r="BB47" s="122">
        <f t="shared" si="209"/>
        <v>43573</v>
      </c>
      <c r="BC47" s="122">
        <f t="shared" si="209"/>
        <v>43603</v>
      </c>
      <c r="BD47" s="122">
        <f t="shared" si="209"/>
        <v>43634</v>
      </c>
      <c r="BE47" s="122">
        <f t="shared" si="209"/>
        <v>43664</v>
      </c>
      <c r="BF47" s="122">
        <f t="shared" si="209"/>
        <v>43695</v>
      </c>
      <c r="BG47" s="122">
        <f t="shared" si="209"/>
        <v>43726</v>
      </c>
      <c r="BH47" s="122">
        <f t="shared" si="209"/>
        <v>43756</v>
      </c>
      <c r="BI47" s="122">
        <f t="shared" si="209"/>
        <v>43787</v>
      </c>
      <c r="BJ47" s="123">
        <f t="shared" si="209"/>
        <v>43817</v>
      </c>
      <c r="BK47" s="122">
        <f t="shared" si="209"/>
        <v>43848</v>
      </c>
      <c r="BL47" s="122">
        <f t="shared" si="209"/>
        <v>43879</v>
      </c>
      <c r="BM47" s="122">
        <f t="shared" si="209"/>
        <v>43908</v>
      </c>
      <c r="BN47" s="122">
        <f t="shared" si="209"/>
        <v>43939</v>
      </c>
      <c r="BO47" s="122">
        <f t="shared" ref="BO47:CT47" si="210">BO21</f>
        <v>43969</v>
      </c>
      <c r="BP47" s="122">
        <f t="shared" si="210"/>
        <v>44000</v>
      </c>
      <c r="BQ47" s="122">
        <f t="shared" si="210"/>
        <v>44030</v>
      </c>
      <c r="BR47" s="122">
        <f t="shared" si="210"/>
        <v>44061</v>
      </c>
      <c r="BS47" s="122">
        <f t="shared" si="210"/>
        <v>44092</v>
      </c>
      <c r="BT47" s="122">
        <f t="shared" si="210"/>
        <v>44122</v>
      </c>
      <c r="BU47" s="122">
        <f t="shared" si="210"/>
        <v>44153</v>
      </c>
      <c r="BV47" s="123">
        <f t="shared" si="210"/>
        <v>44183</v>
      </c>
      <c r="BW47" s="122">
        <f t="shared" si="210"/>
        <v>44214</v>
      </c>
      <c r="BX47" s="122">
        <f t="shared" si="210"/>
        <v>44245</v>
      </c>
      <c r="BY47" s="122">
        <f t="shared" si="210"/>
        <v>44273</v>
      </c>
      <c r="BZ47" s="122">
        <f t="shared" si="210"/>
        <v>44304</v>
      </c>
      <c r="CA47" s="122">
        <f t="shared" si="210"/>
        <v>44334</v>
      </c>
      <c r="CB47" s="122">
        <f t="shared" si="210"/>
        <v>44365</v>
      </c>
      <c r="CC47" s="122">
        <f t="shared" si="210"/>
        <v>44395</v>
      </c>
      <c r="CD47" s="122">
        <f t="shared" si="210"/>
        <v>44426</v>
      </c>
      <c r="CE47" s="122">
        <f t="shared" si="210"/>
        <v>44457</v>
      </c>
      <c r="CF47" s="122">
        <f t="shared" si="210"/>
        <v>44487</v>
      </c>
      <c r="CG47" s="122">
        <f t="shared" si="210"/>
        <v>44518</v>
      </c>
      <c r="CH47" s="123">
        <f t="shared" si="210"/>
        <v>44548</v>
      </c>
      <c r="CI47" s="122">
        <f t="shared" si="210"/>
        <v>44579</v>
      </c>
      <c r="CJ47" s="122">
        <f t="shared" si="210"/>
        <v>44610</v>
      </c>
      <c r="CK47" s="122">
        <f t="shared" si="210"/>
        <v>44638</v>
      </c>
      <c r="CL47" s="122">
        <f t="shared" si="210"/>
        <v>44669</v>
      </c>
      <c r="CM47" s="122">
        <f t="shared" si="210"/>
        <v>44699</v>
      </c>
      <c r="CN47" s="122">
        <f t="shared" si="210"/>
        <v>44730</v>
      </c>
      <c r="CO47" s="122">
        <f t="shared" si="210"/>
        <v>44760</v>
      </c>
      <c r="CP47" s="122">
        <f t="shared" si="210"/>
        <v>44791</v>
      </c>
      <c r="CQ47" s="122">
        <f t="shared" si="210"/>
        <v>44822</v>
      </c>
      <c r="CR47" s="122">
        <f t="shared" si="210"/>
        <v>44852</v>
      </c>
      <c r="CS47" s="122">
        <f t="shared" si="210"/>
        <v>44883</v>
      </c>
      <c r="CT47" s="123">
        <f t="shared" si="210"/>
        <v>44913</v>
      </c>
    </row>
    <row r="48" spans="1:98" s="15" customFormat="1" x14ac:dyDescent="0.25">
      <c r="A48" s="4" t="s">
        <v>159</v>
      </c>
      <c r="B48" s="15" t="s">
        <v>4</v>
      </c>
      <c r="C48" s="15">
        <v>27</v>
      </c>
      <c r="D48" s="15">
        <v>25</v>
      </c>
      <c r="E48" s="15">
        <v>30</v>
      </c>
      <c r="F48" s="15">
        <v>42</v>
      </c>
      <c r="G48" s="15">
        <v>43</v>
      </c>
      <c r="H48" s="15">
        <v>41</v>
      </c>
      <c r="I48" s="15">
        <v>38</v>
      </c>
      <c r="J48" s="15">
        <v>34</v>
      </c>
      <c r="K48" s="15">
        <v>48</v>
      </c>
      <c r="L48" s="15">
        <v>42</v>
      </c>
      <c r="M48" s="15">
        <v>42</v>
      </c>
      <c r="N48" s="96">
        <v>42</v>
      </c>
      <c r="O48" s="15">
        <v>33</v>
      </c>
      <c r="P48" s="15">
        <v>33</v>
      </c>
      <c r="Q48" s="15">
        <v>47</v>
      </c>
      <c r="R48" s="15">
        <v>38</v>
      </c>
      <c r="S48" s="15">
        <v>37</v>
      </c>
      <c r="T48" s="15">
        <v>49</v>
      </c>
      <c r="U48" s="24">
        <v>31</v>
      </c>
      <c r="V48" s="24">
        <v>35</v>
      </c>
      <c r="W48" s="24">
        <f t="shared" ref="W48:Z48" si="211">W33*W59</f>
        <v>42</v>
      </c>
      <c r="X48" s="24">
        <f t="shared" si="211"/>
        <v>38.5</v>
      </c>
      <c r="Y48" s="24">
        <f t="shared" si="211"/>
        <v>45.5</v>
      </c>
      <c r="Z48" s="145">
        <f t="shared" si="211"/>
        <v>45.5</v>
      </c>
      <c r="AA48" s="15">
        <f t="shared" ref="AA48:CL48" si="212">AA33*AA59</f>
        <v>31.499999999999996</v>
      </c>
      <c r="AB48" s="15">
        <f t="shared" si="212"/>
        <v>31.499999999999996</v>
      </c>
      <c r="AC48" s="15">
        <f t="shared" si="212"/>
        <v>36</v>
      </c>
      <c r="AD48" s="15">
        <f t="shared" si="212"/>
        <v>34.56</v>
      </c>
      <c r="AE48" s="15">
        <f t="shared" si="212"/>
        <v>34.9056</v>
      </c>
      <c r="AF48" s="15">
        <f t="shared" si="212"/>
        <v>35.254656000000004</v>
      </c>
      <c r="AG48" s="15">
        <f t="shared" si="212"/>
        <v>35.607202560000005</v>
      </c>
      <c r="AH48" s="15">
        <f t="shared" si="212"/>
        <v>35.963274585600004</v>
      </c>
      <c r="AI48" s="15">
        <f t="shared" si="212"/>
        <v>36.322907331456001</v>
      </c>
      <c r="AJ48" s="15">
        <f t="shared" si="212"/>
        <v>36.686136404770565</v>
      </c>
      <c r="AK48" s="15">
        <f t="shared" si="212"/>
        <v>37.052997768818273</v>
      </c>
      <c r="AL48" s="96">
        <f t="shared" si="212"/>
        <v>37.423527746506451</v>
      </c>
      <c r="AM48" s="15">
        <f t="shared" si="212"/>
        <v>39.269999999999996</v>
      </c>
      <c r="AN48" s="15">
        <f t="shared" si="212"/>
        <v>39.269999999999996</v>
      </c>
      <c r="AO48" s="15">
        <f t="shared" si="212"/>
        <v>44</v>
      </c>
      <c r="AP48" s="15">
        <f t="shared" si="212"/>
        <v>43.120000000000005</v>
      </c>
      <c r="AQ48" s="15">
        <f t="shared" si="212"/>
        <v>43.120000000000005</v>
      </c>
      <c r="AR48" s="15">
        <f t="shared" si="212"/>
        <v>43.120000000000005</v>
      </c>
      <c r="AS48" s="15">
        <f t="shared" si="212"/>
        <v>43.120000000000005</v>
      </c>
      <c r="AT48" s="15">
        <f t="shared" si="212"/>
        <v>43.120000000000005</v>
      </c>
      <c r="AU48" s="15">
        <f t="shared" si="212"/>
        <v>43.551200000000001</v>
      </c>
      <c r="AV48" s="15">
        <f t="shared" si="212"/>
        <v>43.551200000000001</v>
      </c>
      <c r="AW48" s="15">
        <f t="shared" si="212"/>
        <v>43.986711999999997</v>
      </c>
      <c r="AX48" s="96">
        <f t="shared" si="212"/>
        <v>44.42657912</v>
      </c>
      <c r="AY48" s="15">
        <f t="shared" si="212"/>
        <v>48.730499999999999</v>
      </c>
      <c r="AZ48" s="15">
        <f t="shared" si="212"/>
        <v>48.730499999999999</v>
      </c>
      <c r="BA48" s="15">
        <f t="shared" si="212"/>
        <v>56.160000000000004</v>
      </c>
      <c r="BB48" s="15">
        <f t="shared" si="212"/>
        <v>52.998400000000004</v>
      </c>
      <c r="BC48" s="15">
        <f t="shared" si="212"/>
        <v>52.998400000000004</v>
      </c>
      <c r="BD48" s="15">
        <f t="shared" si="212"/>
        <v>52.998400000000004</v>
      </c>
      <c r="BE48" s="15">
        <f t="shared" si="212"/>
        <v>52.998400000000004</v>
      </c>
      <c r="BF48" s="15">
        <f t="shared" si="212"/>
        <v>52.998400000000004</v>
      </c>
      <c r="BG48" s="15">
        <f t="shared" si="212"/>
        <v>53.528384000000003</v>
      </c>
      <c r="BH48" s="15">
        <f t="shared" si="212"/>
        <v>53.528384000000003</v>
      </c>
      <c r="BI48" s="15">
        <f t="shared" si="212"/>
        <v>54.063667840000001</v>
      </c>
      <c r="BJ48" s="96">
        <f t="shared" si="212"/>
        <v>54.604304518399999</v>
      </c>
      <c r="BK48" s="15">
        <f t="shared" si="212"/>
        <v>56.227499999999999</v>
      </c>
      <c r="BL48" s="15">
        <f t="shared" si="212"/>
        <v>56.227499999999999</v>
      </c>
      <c r="BM48" s="15">
        <f t="shared" si="212"/>
        <v>64.800000000000011</v>
      </c>
      <c r="BN48" s="15">
        <f t="shared" si="212"/>
        <v>62.375040000000006</v>
      </c>
      <c r="BO48" s="15">
        <f t="shared" si="212"/>
        <v>62.375040000000006</v>
      </c>
      <c r="BP48" s="15">
        <f t="shared" si="212"/>
        <v>62.375040000000006</v>
      </c>
      <c r="BQ48" s="15">
        <f t="shared" si="212"/>
        <v>62.986560000000011</v>
      </c>
      <c r="BR48" s="15">
        <f t="shared" si="212"/>
        <v>62.986560000000011</v>
      </c>
      <c r="BS48" s="15">
        <f t="shared" si="212"/>
        <v>64.851696000000004</v>
      </c>
      <c r="BT48" s="15">
        <f t="shared" si="212"/>
        <v>64.851696000000004</v>
      </c>
      <c r="BU48" s="15">
        <f t="shared" si="212"/>
        <v>65.500212959999999</v>
      </c>
      <c r="BV48" s="96">
        <f t="shared" si="212"/>
        <v>66.155215089600006</v>
      </c>
      <c r="BW48" s="15">
        <f t="shared" si="212"/>
        <v>63.724500000000006</v>
      </c>
      <c r="BX48" s="15">
        <f t="shared" si="212"/>
        <v>63.724500000000006</v>
      </c>
      <c r="BY48" s="15">
        <f t="shared" si="212"/>
        <v>73.440000000000012</v>
      </c>
      <c r="BZ48" s="15">
        <f t="shared" si="212"/>
        <v>70.69171200000001</v>
      </c>
      <c r="CA48" s="15">
        <f t="shared" si="212"/>
        <v>74.226297600000009</v>
      </c>
      <c r="CB48" s="15">
        <f t="shared" si="212"/>
        <v>74.226297600000009</v>
      </c>
      <c r="CC48" s="15">
        <f t="shared" si="212"/>
        <v>74.954006400000026</v>
      </c>
      <c r="CD48" s="15">
        <f t="shared" si="212"/>
        <v>74.954006400000026</v>
      </c>
      <c r="CE48" s="15">
        <f t="shared" si="212"/>
        <v>77.173518240000021</v>
      </c>
      <c r="CF48" s="15">
        <f t="shared" si="212"/>
        <v>77.173518240000021</v>
      </c>
      <c r="CG48" s="15">
        <f t="shared" si="212"/>
        <v>77.9452534224</v>
      </c>
      <c r="CH48" s="96">
        <f t="shared" si="212"/>
        <v>78.724705956624007</v>
      </c>
      <c r="CI48" s="15">
        <f t="shared" si="212"/>
        <v>71.221500000000006</v>
      </c>
      <c r="CJ48" s="15">
        <f t="shared" si="212"/>
        <v>71.221500000000006</v>
      </c>
      <c r="CK48" s="15">
        <f t="shared" si="212"/>
        <v>82.080000000000013</v>
      </c>
      <c r="CL48" s="15">
        <f t="shared" si="212"/>
        <v>79.008384000000007</v>
      </c>
      <c r="CM48" s="15">
        <f t="shared" ref="CM48:CT48" si="213">CM33*CM59</f>
        <v>82.958803200000006</v>
      </c>
      <c r="CN48" s="15">
        <f t="shared" si="213"/>
        <v>82.958803200000006</v>
      </c>
      <c r="CO48" s="15">
        <f t="shared" si="213"/>
        <v>83.772124800000029</v>
      </c>
      <c r="CP48" s="15">
        <f t="shared" si="213"/>
        <v>83.772124800000029</v>
      </c>
      <c r="CQ48" s="15">
        <f t="shared" si="213"/>
        <v>86.252755680000021</v>
      </c>
      <c r="CR48" s="15">
        <f t="shared" si="213"/>
        <v>86.252755680000021</v>
      </c>
      <c r="CS48" s="15">
        <f t="shared" si="213"/>
        <v>88.857588901536005</v>
      </c>
      <c r="CT48" s="96">
        <f t="shared" si="213"/>
        <v>89.746164790551376</v>
      </c>
    </row>
    <row r="49" spans="1:98" s="15" customFormat="1" x14ac:dyDescent="0.25">
      <c r="A49" s="4" t="s">
        <v>160</v>
      </c>
      <c r="B49" s="15" t="s">
        <v>5</v>
      </c>
      <c r="C49" s="15">
        <v>45</v>
      </c>
      <c r="D49" s="15">
        <v>20</v>
      </c>
      <c r="E49" s="15">
        <v>61</v>
      </c>
      <c r="F49" s="15">
        <v>76</v>
      </c>
      <c r="G49" s="15">
        <v>73</v>
      </c>
      <c r="H49" s="15">
        <v>107</v>
      </c>
      <c r="I49" s="15">
        <v>95</v>
      </c>
      <c r="J49" s="15">
        <v>76</v>
      </c>
      <c r="K49" s="15">
        <v>79</v>
      </c>
      <c r="L49" s="15">
        <v>71</v>
      </c>
      <c r="M49" s="15">
        <v>120</v>
      </c>
      <c r="N49" s="96">
        <v>115</v>
      </c>
      <c r="O49" s="15">
        <v>13</v>
      </c>
      <c r="P49" s="15">
        <v>23</v>
      </c>
      <c r="Q49" s="15">
        <v>114</v>
      </c>
      <c r="R49" s="15">
        <v>69</v>
      </c>
      <c r="S49" s="15">
        <v>74</v>
      </c>
      <c r="T49" s="15">
        <v>116</v>
      </c>
      <c r="U49" s="24">
        <v>79</v>
      </c>
      <c r="V49" s="24">
        <v>75</v>
      </c>
      <c r="W49" s="24">
        <f t="shared" ref="W49:Z54" si="214">W34*W60</f>
        <v>145.7655264288</v>
      </c>
      <c r="X49" s="24">
        <f t="shared" si="214"/>
        <v>173.85510915071998</v>
      </c>
      <c r="Y49" s="24">
        <f t="shared" si="214"/>
        <v>199.00674714250238</v>
      </c>
      <c r="Z49" s="145">
        <f t="shared" si="214"/>
        <v>210.76353983246401</v>
      </c>
      <c r="AA49" s="15">
        <f t="shared" ref="AA49:CL49" si="215">AA34*AA60</f>
        <v>26.936755122449057</v>
      </c>
      <c r="AB49" s="15">
        <f t="shared" si="215"/>
        <v>28.12654659612274</v>
      </c>
      <c r="AC49" s="15">
        <f t="shared" si="215"/>
        <v>153.50477389308477</v>
      </c>
      <c r="AD49" s="15">
        <f t="shared" si="215"/>
        <v>140.2403469406878</v>
      </c>
      <c r="AE49" s="15">
        <f t="shared" si="215"/>
        <v>171.64998492085493</v>
      </c>
      <c r="AF49" s="15">
        <f t="shared" si="215"/>
        <v>210.61153355797646</v>
      </c>
      <c r="AG49" s="15">
        <f t="shared" si="215"/>
        <v>159.47143728186381</v>
      </c>
      <c r="AH49" s="15">
        <f t="shared" si="215"/>
        <v>192.35599927578144</v>
      </c>
      <c r="AI49" s="15">
        <f t="shared" si="215"/>
        <v>235.82800630169598</v>
      </c>
      <c r="AJ49" s="15">
        <f t="shared" si="215"/>
        <v>187.71510843976543</v>
      </c>
      <c r="AK49" s="15">
        <f t="shared" si="215"/>
        <v>214.55617243671654</v>
      </c>
      <c r="AL49" s="96">
        <f t="shared" si="215"/>
        <v>257.27294374051024</v>
      </c>
      <c r="AM49" s="15">
        <f t="shared" si="215"/>
        <v>34.881876001020252</v>
      </c>
      <c r="AN49" s="15">
        <f t="shared" si="215"/>
        <v>36.219777337180943</v>
      </c>
      <c r="AO49" s="15">
        <f t="shared" si="215"/>
        <v>231.18346710760653</v>
      </c>
      <c r="AP49" s="15">
        <f t="shared" si="215"/>
        <v>228.9927625735917</v>
      </c>
      <c r="AQ49" s="15">
        <f t="shared" si="215"/>
        <v>237.99631212589216</v>
      </c>
      <c r="AR49" s="15">
        <f t="shared" si="215"/>
        <v>271.70300286718106</v>
      </c>
      <c r="AS49" s="15">
        <f t="shared" si="215"/>
        <v>235.25997699905176</v>
      </c>
      <c r="AT49" s="15">
        <f t="shared" si="215"/>
        <v>248.1916901177915</v>
      </c>
      <c r="AU49" s="15">
        <f t="shared" si="215"/>
        <v>285.73305125111642</v>
      </c>
      <c r="AV49" s="15">
        <f t="shared" si="215"/>
        <v>249.2935061213316</v>
      </c>
      <c r="AW49" s="15">
        <f t="shared" si="215"/>
        <v>263.89100540528608</v>
      </c>
      <c r="AX49" s="96">
        <f t="shared" si="215"/>
        <v>278.91649177061413</v>
      </c>
      <c r="AY49" s="15">
        <f t="shared" si="215"/>
        <v>33.559281399135415</v>
      </c>
      <c r="AZ49" s="15">
        <f t="shared" si="215"/>
        <v>34.714023431853505</v>
      </c>
      <c r="BA49" s="15">
        <f t="shared" si="215"/>
        <v>271.09377994450472</v>
      </c>
      <c r="BB49" s="15">
        <f t="shared" si="215"/>
        <v>239.77551582187436</v>
      </c>
      <c r="BC49" s="15">
        <f t="shared" si="215"/>
        <v>248.79472147734066</v>
      </c>
      <c r="BD49" s="15">
        <f t="shared" si="215"/>
        <v>274.02190954685409</v>
      </c>
      <c r="BE49" s="15">
        <f t="shared" si="215"/>
        <v>247.66789191209759</v>
      </c>
      <c r="BF49" s="15">
        <f t="shared" si="215"/>
        <v>260.62240778375741</v>
      </c>
      <c r="BG49" s="15">
        <f t="shared" si="215"/>
        <v>288.46821832083407</v>
      </c>
      <c r="BH49" s="15">
        <f t="shared" si="215"/>
        <v>262.52704934233918</v>
      </c>
      <c r="BI49" s="15">
        <f t="shared" si="215"/>
        <v>276.90984806329038</v>
      </c>
      <c r="BJ49" s="96">
        <f t="shared" si="215"/>
        <v>306.59483177643193</v>
      </c>
      <c r="BK49" s="15">
        <f t="shared" si="215"/>
        <v>37.523314227491596</v>
      </c>
      <c r="BL49" s="15">
        <f t="shared" si="215"/>
        <v>38.870536244262226</v>
      </c>
      <c r="BM49" s="15">
        <f t="shared" si="215"/>
        <v>291.53265751037964</v>
      </c>
      <c r="BN49" s="15">
        <f t="shared" si="215"/>
        <v>261.69674769865912</v>
      </c>
      <c r="BO49" s="15">
        <f t="shared" si="215"/>
        <v>270.0201618553105</v>
      </c>
      <c r="BP49" s="15">
        <f t="shared" si="215"/>
        <v>281.29592996825471</v>
      </c>
      <c r="BQ49" s="15">
        <f t="shared" si="215"/>
        <v>264.69163863938547</v>
      </c>
      <c r="BR49" s="15">
        <f t="shared" si="215"/>
        <v>276.82833919824202</v>
      </c>
      <c r="BS49" s="15">
        <f t="shared" si="215"/>
        <v>295.30425708450207</v>
      </c>
      <c r="BT49" s="15">
        <f t="shared" si="215"/>
        <v>276.45860805588597</v>
      </c>
      <c r="BU49" s="15">
        <f t="shared" si="215"/>
        <v>290.05389588669328</v>
      </c>
      <c r="BV49" s="96">
        <f t="shared" si="215"/>
        <v>304.05130912910374</v>
      </c>
      <c r="BW49" s="15">
        <f t="shared" si="215"/>
        <v>40.324866086286541</v>
      </c>
      <c r="BX49" s="15">
        <f t="shared" si="215"/>
        <v>41.84405637060074</v>
      </c>
      <c r="BY49" s="15">
        <f t="shared" si="215"/>
        <v>314.51209652385063</v>
      </c>
      <c r="BZ49" s="15">
        <f t="shared" si="215"/>
        <v>286.65849456233929</v>
      </c>
      <c r="CA49" s="15">
        <f t="shared" si="215"/>
        <v>296.06476338911847</v>
      </c>
      <c r="CB49" s="15">
        <f t="shared" si="215"/>
        <v>308.78187910548911</v>
      </c>
      <c r="CC49" s="15">
        <f t="shared" si="215"/>
        <v>294.57677245561621</v>
      </c>
      <c r="CD49" s="15">
        <f t="shared" si="215"/>
        <v>308.0526815468528</v>
      </c>
      <c r="CE49" s="15">
        <f t="shared" si="215"/>
        <v>328.5994559193752</v>
      </c>
      <c r="CF49" s="15">
        <f t="shared" si="215"/>
        <v>312.20639757359254</v>
      </c>
      <c r="CG49" s="15">
        <f t="shared" si="215"/>
        <v>327.34878426446284</v>
      </c>
      <c r="CH49" s="96">
        <f t="shared" si="215"/>
        <v>343.01353625220173</v>
      </c>
      <c r="CI49" s="15">
        <f t="shared" si="215"/>
        <v>43.246440951887344</v>
      </c>
      <c r="CJ49" s="15">
        <f t="shared" si="215"/>
        <v>44.882574656183806</v>
      </c>
      <c r="CK49" s="15">
        <f t="shared" si="215"/>
        <v>338.06033279013394</v>
      </c>
      <c r="CL49" s="15">
        <f t="shared" si="215"/>
        <v>308.35692886112213</v>
      </c>
      <c r="CM49" s="15">
        <f t="shared" ref="CM49:CT49" si="216">CM34*CM60</f>
        <v>318.63109122502703</v>
      </c>
      <c r="CN49" s="15">
        <f t="shared" si="216"/>
        <v>332.52201970785876</v>
      </c>
      <c r="CO49" s="15">
        <f t="shared" si="216"/>
        <v>317.55720873084027</v>
      </c>
      <c r="CP49" s="15">
        <f t="shared" si="216"/>
        <v>332.17443844959263</v>
      </c>
      <c r="CQ49" s="15">
        <f t="shared" si="216"/>
        <v>354.45132320730409</v>
      </c>
      <c r="CR49" s="15">
        <f t="shared" si="216"/>
        <v>337.07042342326577</v>
      </c>
      <c r="CS49" s="15">
        <f t="shared" si="216"/>
        <v>360.67556349961887</v>
      </c>
      <c r="CT49" s="96">
        <f t="shared" si="216"/>
        <v>378.21763213164218</v>
      </c>
    </row>
    <row r="50" spans="1:98" s="15" customFormat="1" x14ac:dyDescent="0.25">
      <c r="A50" s="4" t="s">
        <v>161</v>
      </c>
      <c r="B50" s="15" t="s">
        <v>6</v>
      </c>
      <c r="C50" s="15">
        <v>60</v>
      </c>
      <c r="D50" s="15">
        <v>42</v>
      </c>
      <c r="E50" s="15">
        <v>21</v>
      </c>
      <c r="F50" s="15">
        <v>72</v>
      </c>
      <c r="G50" s="15">
        <v>80</v>
      </c>
      <c r="H50" s="15">
        <v>71</v>
      </c>
      <c r="I50" s="15">
        <v>79</v>
      </c>
      <c r="J50" s="15">
        <v>49</v>
      </c>
      <c r="K50" s="15">
        <v>63</v>
      </c>
      <c r="L50" s="15">
        <v>63</v>
      </c>
      <c r="M50" s="15">
        <v>48</v>
      </c>
      <c r="N50" s="96">
        <v>125</v>
      </c>
      <c r="O50" s="15">
        <v>37</v>
      </c>
      <c r="P50" s="15">
        <v>14</v>
      </c>
      <c r="Q50" s="15">
        <v>24</v>
      </c>
      <c r="R50" s="15">
        <v>87</v>
      </c>
      <c r="S50" s="15">
        <v>59</v>
      </c>
      <c r="T50" s="15">
        <v>68</v>
      </c>
      <c r="U50" s="24">
        <v>85</v>
      </c>
      <c r="V50" s="24">
        <v>70</v>
      </c>
      <c r="W50" s="24">
        <f t="shared" si="214"/>
        <v>76.16</v>
      </c>
      <c r="X50" s="24">
        <f t="shared" si="214"/>
        <v>122.12787349439999</v>
      </c>
      <c r="Y50" s="24">
        <f t="shared" si="214"/>
        <v>164.19649197568</v>
      </c>
      <c r="Z50" s="145">
        <f t="shared" si="214"/>
        <v>183.29568815756795</v>
      </c>
      <c r="AA50" s="15">
        <f t="shared" ref="AA50:CL50" si="217">AA35*AA61</f>
        <v>79.036327437173995</v>
      </c>
      <c r="AB50" s="15">
        <f t="shared" si="217"/>
        <v>26.936755122449057</v>
      </c>
      <c r="AC50" s="15">
        <f t="shared" si="217"/>
        <v>46.877577660204565</v>
      </c>
      <c r="AD50" s="15">
        <f t="shared" si="217"/>
        <v>105.26041638382956</v>
      </c>
      <c r="AE50" s="15">
        <f t="shared" si="217"/>
        <v>101.17339315006762</v>
      </c>
      <c r="AF50" s="15">
        <f t="shared" si="217"/>
        <v>123.83320340718821</v>
      </c>
      <c r="AG50" s="15">
        <f t="shared" si="217"/>
        <v>151.94117778111161</v>
      </c>
      <c r="AH50" s="15">
        <f t="shared" si="217"/>
        <v>115.04725118191604</v>
      </c>
      <c r="AI50" s="15">
        <f t="shared" si="217"/>
        <v>138.77111376324231</v>
      </c>
      <c r="AJ50" s="15">
        <f t="shared" si="217"/>
        <v>170.13306168908065</v>
      </c>
      <c r="AK50" s="15">
        <f t="shared" si="217"/>
        <v>135.42304251725935</v>
      </c>
      <c r="AL50" s="96">
        <f t="shared" si="217"/>
        <v>154.78695297220264</v>
      </c>
      <c r="AM50" s="15">
        <f t="shared" si="217"/>
        <v>108.18705003832898</v>
      </c>
      <c r="AN50" s="15">
        <f t="shared" si="217"/>
        <v>34.881876001020252</v>
      </c>
      <c r="AO50" s="15">
        <f t="shared" si="217"/>
        <v>59.182642707812001</v>
      </c>
      <c r="AP50" s="15">
        <f t="shared" si="217"/>
        <v>161.82842697532456</v>
      </c>
      <c r="AQ50" s="15">
        <f t="shared" si="217"/>
        <v>163.56625898113694</v>
      </c>
      <c r="AR50" s="15">
        <f t="shared" si="217"/>
        <v>171.69733946225077</v>
      </c>
      <c r="AS50" s="15">
        <f t="shared" si="217"/>
        <v>194.0735734765579</v>
      </c>
      <c r="AT50" s="15">
        <f t="shared" si="217"/>
        <v>169.72326912074448</v>
      </c>
      <c r="AU50" s="15">
        <f t="shared" si="217"/>
        <v>179.05257644212102</v>
      </c>
      <c r="AV50" s="15">
        <f t="shared" si="217"/>
        <v>204.09503660794033</v>
      </c>
      <c r="AW50" s="15">
        <f t="shared" si="217"/>
        <v>179.84745798753212</v>
      </c>
      <c r="AX50" s="96">
        <f t="shared" si="217"/>
        <v>190.37851104238499</v>
      </c>
      <c r="AY50" s="15">
        <f t="shared" si="217"/>
        <v>124.29507905813449</v>
      </c>
      <c r="AZ50" s="15">
        <f t="shared" si="217"/>
        <v>33.559281399135415</v>
      </c>
      <c r="BA50" s="15">
        <f t="shared" si="217"/>
        <v>58.342896524123532</v>
      </c>
      <c r="BB50" s="15">
        <f t="shared" si="217"/>
        <v>182.73728870333281</v>
      </c>
      <c r="BC50" s="15">
        <f t="shared" si="217"/>
        <v>171.26822558705314</v>
      </c>
      <c r="BD50" s="15">
        <f t="shared" si="217"/>
        <v>179.48762049436721</v>
      </c>
      <c r="BE50" s="15">
        <f t="shared" si="217"/>
        <v>195.72993539061008</v>
      </c>
      <c r="BF50" s="15">
        <f t="shared" si="217"/>
        <v>178.67469345087039</v>
      </c>
      <c r="BG50" s="15">
        <f t="shared" si="217"/>
        <v>188.02045132971071</v>
      </c>
      <c r="BH50" s="15">
        <f t="shared" si="217"/>
        <v>206.04872737202439</v>
      </c>
      <c r="BI50" s="15">
        <f t="shared" si="217"/>
        <v>189.39451416840191</v>
      </c>
      <c r="BJ50" s="96">
        <f t="shared" si="217"/>
        <v>199.77067610280241</v>
      </c>
      <c r="BK50" s="15">
        <f t="shared" si="217"/>
        <v>131.37454695513426</v>
      </c>
      <c r="BL50" s="15">
        <f t="shared" si="217"/>
        <v>37.523314227491596</v>
      </c>
      <c r="BM50" s="15">
        <f t="shared" si="217"/>
        <v>65.328632343297855</v>
      </c>
      <c r="BN50" s="15">
        <f t="shared" si="217"/>
        <v>200.44489829713658</v>
      </c>
      <c r="BO50" s="15">
        <f t="shared" si="217"/>
        <v>186.92624835618514</v>
      </c>
      <c r="BP50" s="15">
        <f t="shared" si="217"/>
        <v>194.8002596241883</v>
      </c>
      <c r="BQ50" s="15">
        <f t="shared" si="217"/>
        <v>202.89552371659829</v>
      </c>
      <c r="BR50" s="15">
        <f t="shared" si="217"/>
        <v>190.95611073269953</v>
      </c>
      <c r="BS50" s="15">
        <f t="shared" si="217"/>
        <v>203.589773730746</v>
      </c>
      <c r="BT50" s="15">
        <f t="shared" si="217"/>
        <v>210.93161220321582</v>
      </c>
      <c r="BU50" s="15">
        <f t="shared" si="217"/>
        <v>199.44513866888926</v>
      </c>
      <c r="BV50" s="96">
        <f t="shared" si="217"/>
        <v>209.25316774682878</v>
      </c>
      <c r="BW50" s="15">
        <f t="shared" si="217"/>
        <v>130.28465860467918</v>
      </c>
      <c r="BX50" s="15">
        <f t="shared" si="217"/>
        <v>40.324866086286541</v>
      </c>
      <c r="BY50" s="15">
        <f t="shared" si="217"/>
        <v>70.326145160673519</v>
      </c>
      <c r="BZ50" s="15">
        <f t="shared" si="217"/>
        <v>216.24453925439866</v>
      </c>
      <c r="CA50" s="15">
        <f t="shared" si="217"/>
        <v>204.75606754452812</v>
      </c>
      <c r="CB50" s="15">
        <f t="shared" si="217"/>
        <v>213.58957930214979</v>
      </c>
      <c r="CC50" s="15">
        <f t="shared" si="217"/>
        <v>222.72082316432341</v>
      </c>
      <c r="CD50" s="15">
        <f t="shared" si="217"/>
        <v>212.51610012869457</v>
      </c>
      <c r="CE50" s="15">
        <f t="shared" si="217"/>
        <v>226.55330705994277</v>
      </c>
      <c r="CF50" s="15">
        <f t="shared" si="217"/>
        <v>234.71389708526806</v>
      </c>
      <c r="CG50" s="15">
        <f t="shared" si="217"/>
        <v>225.23461539237758</v>
      </c>
      <c r="CH50" s="96">
        <f t="shared" si="217"/>
        <v>236.15876579079114</v>
      </c>
      <c r="CI50" s="15">
        <f t="shared" si="217"/>
        <v>139.98076460439401</v>
      </c>
      <c r="CJ50" s="15">
        <f t="shared" si="217"/>
        <v>43.246440951887344</v>
      </c>
      <c r="CK50" s="15">
        <f t="shared" si="217"/>
        <v>75.432898581821519</v>
      </c>
      <c r="CL50" s="15">
        <f t="shared" si="217"/>
        <v>232.43525992281656</v>
      </c>
      <c r="CM50" s="15">
        <f t="shared" ref="CM50:CT50" si="218">CM35*CM61</f>
        <v>220.25494918651586</v>
      </c>
      <c r="CN50" s="15">
        <f t="shared" si="218"/>
        <v>229.86957295519809</v>
      </c>
      <c r="CO50" s="15">
        <f t="shared" si="218"/>
        <v>239.84431393494015</v>
      </c>
      <c r="CP50" s="15">
        <f t="shared" si="218"/>
        <v>229.09484344153481</v>
      </c>
      <c r="CQ50" s="15">
        <f t="shared" si="218"/>
        <v>244.29333701511305</v>
      </c>
      <c r="CR50" s="15">
        <f t="shared" si="218"/>
        <v>253.17951657664585</v>
      </c>
      <c r="CS50" s="15">
        <f t="shared" si="218"/>
        <v>248.03567872189186</v>
      </c>
      <c r="CT50" s="96">
        <f t="shared" si="218"/>
        <v>260.20165652472514</v>
      </c>
    </row>
    <row r="51" spans="1:98" s="15" customFormat="1" x14ac:dyDescent="0.25">
      <c r="A51" s="4" t="s">
        <v>162</v>
      </c>
      <c r="B51" s="15" t="s">
        <v>7</v>
      </c>
      <c r="C51" s="15">
        <v>60</v>
      </c>
      <c r="D51" s="15">
        <v>62</v>
      </c>
      <c r="E51" s="15">
        <v>92</v>
      </c>
      <c r="F51" s="15">
        <v>52</v>
      </c>
      <c r="G51" s="15">
        <v>72</v>
      </c>
      <c r="H51" s="15">
        <v>138</v>
      </c>
      <c r="I51" s="15">
        <v>123</v>
      </c>
      <c r="J51" s="15">
        <v>74</v>
      </c>
      <c r="K51" s="15">
        <v>110</v>
      </c>
      <c r="L51" s="15">
        <v>76</v>
      </c>
      <c r="M51" s="15">
        <v>107</v>
      </c>
      <c r="N51" s="96">
        <v>121</v>
      </c>
      <c r="O51" s="15">
        <v>50</v>
      </c>
      <c r="P51" s="15">
        <v>56</v>
      </c>
      <c r="Q51" s="15">
        <v>54</v>
      </c>
      <c r="R51" s="15">
        <v>25</v>
      </c>
      <c r="S51" s="15">
        <v>80</v>
      </c>
      <c r="T51" s="15">
        <v>99</v>
      </c>
      <c r="U51" s="24">
        <v>73</v>
      </c>
      <c r="V51" s="24">
        <v>76</v>
      </c>
      <c r="W51" s="24">
        <f t="shared" si="214"/>
        <v>51.413999999999994</v>
      </c>
      <c r="X51" s="24">
        <f t="shared" si="214"/>
        <v>47.480999999999995</v>
      </c>
      <c r="Y51" s="24">
        <f t="shared" si="214"/>
        <v>89.82308115072</v>
      </c>
      <c r="Z51" s="145">
        <f t="shared" si="214"/>
        <v>114.69607895359999</v>
      </c>
      <c r="AA51" s="15">
        <f t="shared" ref="AA51:CL51" si="219">AA36*AA62</f>
        <v>59.702024142750702</v>
      </c>
      <c r="AB51" s="15">
        <f t="shared" si="219"/>
        <v>60.067608852252235</v>
      </c>
      <c r="AC51" s="15">
        <f t="shared" si="219"/>
        <v>37.531878803945688</v>
      </c>
      <c r="AD51" s="15">
        <f t="shared" si="219"/>
        <v>37.622068726973779</v>
      </c>
      <c r="AE51" s="15">
        <f t="shared" si="219"/>
        <v>88.877685177850339</v>
      </c>
      <c r="AF51" s="15">
        <f t="shared" si="219"/>
        <v>85.426766240191085</v>
      </c>
      <c r="AG51" s="15">
        <f t="shared" si="219"/>
        <v>104.55980362889341</v>
      </c>
      <c r="AH51" s="15">
        <f t="shared" si="219"/>
        <v>128.29305287125939</v>
      </c>
      <c r="AI51" s="15">
        <f t="shared" si="219"/>
        <v>97.141297007962606</v>
      </c>
      <c r="AJ51" s="15">
        <f t="shared" si="219"/>
        <v>117.17277761713127</v>
      </c>
      <c r="AK51" s="15">
        <f t="shared" si="219"/>
        <v>143.65355196779211</v>
      </c>
      <c r="AL51" s="96">
        <f t="shared" si="219"/>
        <v>114.34580017987309</v>
      </c>
      <c r="AM51" s="15">
        <f t="shared" si="219"/>
        <v>69.255958175494584</v>
      </c>
      <c r="AN51" s="15">
        <f t="shared" si="219"/>
        <v>82.222158029130014</v>
      </c>
      <c r="AO51" s="15">
        <f t="shared" si="219"/>
        <v>47.64909858962897</v>
      </c>
      <c r="AP51" s="15">
        <f t="shared" si="219"/>
        <v>48.487155517656213</v>
      </c>
      <c r="AQ51" s="15">
        <f t="shared" si="219"/>
        <v>135.28856495137134</v>
      </c>
      <c r="AR51" s="15">
        <f t="shared" si="219"/>
        <v>138.10880643331276</v>
      </c>
      <c r="AS51" s="15">
        <f t="shared" si="219"/>
        <v>143.53897579044164</v>
      </c>
      <c r="AT51" s="15">
        <f t="shared" si="219"/>
        <v>163.86796250066641</v>
      </c>
      <c r="AU51" s="15">
        <f t="shared" si="219"/>
        <v>143.30753951479178</v>
      </c>
      <c r="AV51" s="15">
        <f t="shared" si="219"/>
        <v>149.68795390561314</v>
      </c>
      <c r="AW51" s="15">
        <f t="shared" si="219"/>
        <v>172.32968511028048</v>
      </c>
      <c r="AX51" s="96">
        <f t="shared" si="219"/>
        <v>151.8559996263526</v>
      </c>
      <c r="AY51" s="15">
        <f t="shared" si="219"/>
        <v>90.269137885444763</v>
      </c>
      <c r="AZ51" s="15">
        <f t="shared" si="219"/>
        <v>94.464260084182186</v>
      </c>
      <c r="BA51" s="15">
        <f t="shared" si="219"/>
        <v>47.152200419625558</v>
      </c>
      <c r="BB51" s="15">
        <f t="shared" si="219"/>
        <v>46.028828698940075</v>
      </c>
      <c r="BC51" s="15">
        <f t="shared" si="219"/>
        <v>152.76837335598623</v>
      </c>
      <c r="BD51" s="15">
        <f t="shared" si="219"/>
        <v>144.61203895668416</v>
      </c>
      <c r="BE51" s="15">
        <f t="shared" si="219"/>
        <v>150.05165073329096</v>
      </c>
      <c r="BF51" s="15">
        <f t="shared" si="219"/>
        <v>165.26652824641548</v>
      </c>
      <c r="BG51" s="15">
        <f t="shared" si="219"/>
        <v>150.8657641621769</v>
      </c>
      <c r="BH51" s="15">
        <f t="shared" si="219"/>
        <v>157.18509731163812</v>
      </c>
      <c r="BI51" s="15">
        <f t="shared" si="219"/>
        <v>173.97930344384247</v>
      </c>
      <c r="BJ51" s="96">
        <f t="shared" si="219"/>
        <v>159.9171519832318</v>
      </c>
      <c r="BK51" s="15">
        <f t="shared" si="219"/>
        <v>91.079317803492003</v>
      </c>
      <c r="BL51" s="15">
        <f t="shared" si="219"/>
        <v>99.844655685902012</v>
      </c>
      <c r="BM51" s="15">
        <f t="shared" si="219"/>
        <v>52.721833099467176</v>
      </c>
      <c r="BN51" s="15">
        <f t="shared" si="219"/>
        <v>52.570931827884316</v>
      </c>
      <c r="BO51" s="15">
        <f t="shared" si="219"/>
        <v>167.57193497640617</v>
      </c>
      <c r="BP51" s="15">
        <f t="shared" si="219"/>
        <v>157.83304706202847</v>
      </c>
      <c r="BQ51" s="15">
        <f t="shared" si="219"/>
        <v>164.44961525215302</v>
      </c>
      <c r="BR51" s="15">
        <f t="shared" si="219"/>
        <v>171.31686440534691</v>
      </c>
      <c r="BS51" s="15">
        <f t="shared" si="219"/>
        <v>164.36649198172356</v>
      </c>
      <c r="BT51" s="15">
        <f t="shared" si="219"/>
        <v>170.2010508389036</v>
      </c>
      <c r="BU51" s="15">
        <f t="shared" si="219"/>
        <v>178.10221607990729</v>
      </c>
      <c r="BV51" s="96">
        <f t="shared" si="219"/>
        <v>168.40349728646328</v>
      </c>
      <c r="BW51" s="15">
        <f t="shared" si="219"/>
        <v>95.402569277951642</v>
      </c>
      <c r="BX51" s="15">
        <f t="shared" si="219"/>
        <v>99.016340539556182</v>
      </c>
      <c r="BY51" s="15">
        <f t="shared" si="219"/>
        <v>56.658131173337047</v>
      </c>
      <c r="BZ51" s="15">
        <f t="shared" si="219"/>
        <v>56.592505465774614</v>
      </c>
      <c r="CA51" s="15">
        <f t="shared" si="219"/>
        <v>180.78043481667726</v>
      </c>
      <c r="CB51" s="15">
        <f t="shared" si="219"/>
        <v>172.88783319189773</v>
      </c>
      <c r="CC51" s="15">
        <f t="shared" si="219"/>
        <v>180.31148524068149</v>
      </c>
      <c r="CD51" s="15">
        <f t="shared" si="219"/>
        <v>188.05655424702806</v>
      </c>
      <c r="CE51" s="15">
        <f t="shared" si="219"/>
        <v>182.92436798048325</v>
      </c>
      <c r="CF51" s="15">
        <f t="shared" si="219"/>
        <v>189.39856470211211</v>
      </c>
      <c r="CG51" s="15">
        <f t="shared" si="219"/>
        <v>198.18302614291693</v>
      </c>
      <c r="CH51" s="96">
        <f t="shared" si="219"/>
        <v>190.17909985270785</v>
      </c>
      <c r="CI51" s="15">
        <f t="shared" si="219"/>
        <v>102.54224017615093</v>
      </c>
      <c r="CJ51" s="15">
        <f t="shared" si="219"/>
        <v>106.38538109933943</v>
      </c>
      <c r="CK51" s="15">
        <f t="shared" si="219"/>
        <v>60.763066614752631</v>
      </c>
      <c r="CL51" s="15">
        <f t="shared" si="219"/>
        <v>60.701986658557139</v>
      </c>
      <c r="CM51" s="15">
        <f t="shared" ref="CM51:CT51" si="220">CM36*CM62</f>
        <v>194.31587729547462</v>
      </c>
      <c r="CN51" s="15">
        <f t="shared" si="220"/>
        <v>185.97446889512648</v>
      </c>
      <c r="CO51" s="15">
        <f t="shared" si="220"/>
        <v>194.05499203947252</v>
      </c>
      <c r="CP51" s="15">
        <f t="shared" si="220"/>
        <v>202.51494491410605</v>
      </c>
      <c r="CQ51" s="15">
        <f t="shared" si="220"/>
        <v>197.1946098142806</v>
      </c>
      <c r="CR51" s="15">
        <f t="shared" si="220"/>
        <v>204.22922974463447</v>
      </c>
      <c r="CS51" s="15">
        <f t="shared" si="220"/>
        <v>218.05014974898981</v>
      </c>
      <c r="CT51" s="96">
        <f t="shared" si="220"/>
        <v>209.43140568561651</v>
      </c>
    </row>
    <row r="52" spans="1:98" s="15" customFormat="1" x14ac:dyDescent="0.25">
      <c r="A52" s="4" t="s">
        <v>163</v>
      </c>
      <c r="B52" s="15" t="s">
        <v>8</v>
      </c>
      <c r="C52" s="15">
        <v>51</v>
      </c>
      <c r="D52" s="15">
        <v>35</v>
      </c>
      <c r="E52" s="15">
        <v>58</v>
      </c>
      <c r="F52" s="15">
        <v>80</v>
      </c>
      <c r="G52" s="15">
        <v>97</v>
      </c>
      <c r="H52" s="15">
        <v>70</v>
      </c>
      <c r="I52" s="15">
        <v>71</v>
      </c>
      <c r="J52" s="15">
        <v>83</v>
      </c>
      <c r="K52" s="15">
        <v>137</v>
      </c>
      <c r="L52" s="15">
        <v>99</v>
      </c>
      <c r="M52" s="15">
        <v>91</v>
      </c>
      <c r="N52" s="96">
        <v>125</v>
      </c>
      <c r="O52" s="15">
        <v>36</v>
      </c>
      <c r="P52" s="15">
        <v>35</v>
      </c>
      <c r="Q52" s="15">
        <v>84</v>
      </c>
      <c r="R52" s="15">
        <v>76</v>
      </c>
      <c r="S52" s="15">
        <v>49</v>
      </c>
      <c r="T52" s="15">
        <v>50</v>
      </c>
      <c r="U52" s="24">
        <v>61</v>
      </c>
      <c r="V52" s="24">
        <v>80</v>
      </c>
      <c r="W52" s="24">
        <f t="shared" si="214"/>
        <v>94.445999999999998</v>
      </c>
      <c r="X52" s="24">
        <f t="shared" si="214"/>
        <v>92.667000000000016</v>
      </c>
      <c r="Y52" s="24">
        <f t="shared" si="214"/>
        <v>121.352</v>
      </c>
      <c r="Z52" s="145">
        <f t="shared" si="214"/>
        <v>157.342176448</v>
      </c>
      <c r="AA52" s="15">
        <f t="shared" ref="AA52:CL52" si="221">AA37*AA63</f>
        <v>80.491730456959999</v>
      </c>
      <c r="AB52" s="15">
        <f t="shared" si="221"/>
        <v>99.338970340198401</v>
      </c>
      <c r="AC52" s="15">
        <f t="shared" si="221"/>
        <v>194.01785482162745</v>
      </c>
      <c r="AD52" s="15">
        <f t="shared" si="221"/>
        <v>142.85722781811941</v>
      </c>
      <c r="AE52" s="15">
        <f t="shared" si="221"/>
        <v>103.29586554028734</v>
      </c>
      <c r="AF52" s="15">
        <f t="shared" si="221"/>
        <v>103.97872378910799</v>
      </c>
      <c r="AG52" s="15">
        <f t="shared" si="221"/>
        <v>134.13612814958228</v>
      </c>
      <c r="AH52" s="15">
        <f t="shared" si="221"/>
        <v>172.61696243638312</v>
      </c>
      <c r="AI52" s="15">
        <f t="shared" si="221"/>
        <v>199.06189260948739</v>
      </c>
      <c r="AJ52" s="15">
        <f t="shared" si="221"/>
        <v>202.1660357420717</v>
      </c>
      <c r="AK52" s="15">
        <f t="shared" si="221"/>
        <v>209.58335885360216</v>
      </c>
      <c r="AL52" s="96">
        <f t="shared" si="221"/>
        <v>223.74473733491035</v>
      </c>
      <c r="AM52" s="15">
        <f t="shared" si="221"/>
        <v>124.29631320170668</v>
      </c>
      <c r="AN52" s="15">
        <f t="shared" si="221"/>
        <v>127.04797387714291</v>
      </c>
      <c r="AO52" s="15">
        <f t="shared" si="221"/>
        <v>233.70844438679481</v>
      </c>
      <c r="AP52" s="15">
        <f t="shared" si="221"/>
        <v>182.524645219229</v>
      </c>
      <c r="AQ52" s="15">
        <f t="shared" si="221"/>
        <v>136.39912681363202</v>
      </c>
      <c r="AR52" s="15">
        <f t="shared" si="221"/>
        <v>148.04046267166495</v>
      </c>
      <c r="AS52" s="15">
        <f t="shared" si="221"/>
        <v>202.83956854533253</v>
      </c>
      <c r="AT52" s="15">
        <f t="shared" si="221"/>
        <v>255.29609941248688</v>
      </c>
      <c r="AU52" s="15">
        <f t="shared" si="221"/>
        <v>275.10981778747686</v>
      </c>
      <c r="AV52" s="15">
        <f t="shared" si="221"/>
        <v>274.18146599032735</v>
      </c>
      <c r="AW52" s="15">
        <f t="shared" si="221"/>
        <v>277.80573214235983</v>
      </c>
      <c r="AX52" s="96">
        <f t="shared" si="221"/>
        <v>287.52017981332074</v>
      </c>
      <c r="AY52" s="15">
        <f t="shared" si="221"/>
        <v>166.63918060202099</v>
      </c>
      <c r="AZ52" s="15">
        <f t="shared" si="221"/>
        <v>168.18957171974793</v>
      </c>
      <c r="BA52" s="15">
        <f t="shared" si="221"/>
        <v>303.21668564050316</v>
      </c>
      <c r="BB52" s="15">
        <f t="shared" si="221"/>
        <v>211.3987404278069</v>
      </c>
      <c r="BC52" s="15">
        <f t="shared" si="221"/>
        <v>143.70407463577101</v>
      </c>
      <c r="BD52" s="15">
        <f t="shared" si="221"/>
        <v>157.56014713185485</v>
      </c>
      <c r="BE52" s="15">
        <f t="shared" si="221"/>
        <v>216.68067673457276</v>
      </c>
      <c r="BF52" s="15">
        <f t="shared" si="221"/>
        <v>273.00217257227348</v>
      </c>
      <c r="BG52" s="15">
        <f t="shared" si="221"/>
        <v>283.51634781191166</v>
      </c>
      <c r="BH52" s="15">
        <f t="shared" si="221"/>
        <v>283.67367859617019</v>
      </c>
      <c r="BI52" s="15">
        <f t="shared" si="221"/>
        <v>288.36231258571047</v>
      </c>
      <c r="BJ52" s="96">
        <f t="shared" si="221"/>
        <v>297.26297158827111</v>
      </c>
      <c r="BK52" s="15">
        <f t="shared" si="221"/>
        <v>166.06813701484626</v>
      </c>
      <c r="BL52" s="15">
        <f t="shared" si="221"/>
        <v>167.90335912536815</v>
      </c>
      <c r="BM52" s="15">
        <f t="shared" si="221"/>
        <v>312.00824811475013</v>
      </c>
      <c r="BN52" s="15">
        <f t="shared" si="221"/>
        <v>225.8378989278531</v>
      </c>
      <c r="BO52" s="15">
        <f t="shared" si="221"/>
        <v>158.6311733583851</v>
      </c>
      <c r="BP52" s="15">
        <f t="shared" si="221"/>
        <v>175.10777605556746</v>
      </c>
      <c r="BQ52" s="15">
        <f t="shared" si="221"/>
        <v>240.55365643957978</v>
      </c>
      <c r="BR52" s="15">
        <f t="shared" si="221"/>
        <v>300.68342160250188</v>
      </c>
      <c r="BS52" s="15">
        <f t="shared" si="221"/>
        <v>310.27619910953695</v>
      </c>
      <c r="BT52" s="15">
        <f t="shared" si="221"/>
        <v>307.95807320475643</v>
      </c>
      <c r="BU52" s="15">
        <f t="shared" si="221"/>
        <v>310.58336984713355</v>
      </c>
      <c r="BV52" s="96">
        <f t="shared" si="221"/>
        <v>315.25338664372367</v>
      </c>
      <c r="BW52" s="15">
        <f t="shared" si="221"/>
        <v>174.52143601378683</v>
      </c>
      <c r="BX52" s="15">
        <f t="shared" si="221"/>
        <v>174.97426972318891</v>
      </c>
      <c r="BY52" s="15">
        <f t="shared" si="221"/>
        <v>320.19300511432516</v>
      </c>
      <c r="BZ52" s="15">
        <f t="shared" si="221"/>
        <v>231.53541668661811</v>
      </c>
      <c r="CA52" s="15">
        <f t="shared" si="221"/>
        <v>162.92459050613337</v>
      </c>
      <c r="CB52" s="15">
        <f t="shared" si="221"/>
        <v>188.72563749148307</v>
      </c>
      <c r="CC52" s="15">
        <f t="shared" si="221"/>
        <v>261.26901636611609</v>
      </c>
      <c r="CD52" s="15">
        <f t="shared" si="221"/>
        <v>328.00908230217641</v>
      </c>
      <c r="CE52" s="15">
        <f t="shared" si="221"/>
        <v>340.26485893054507</v>
      </c>
      <c r="CF52" s="15">
        <f t="shared" si="221"/>
        <v>339.65873932307198</v>
      </c>
      <c r="CG52" s="15">
        <f t="shared" si="221"/>
        <v>344.23790062259508</v>
      </c>
      <c r="CH52" s="96">
        <f t="shared" si="221"/>
        <v>350.81604420842473</v>
      </c>
      <c r="CI52" s="15">
        <f t="shared" si="221"/>
        <v>185.96936736091243</v>
      </c>
      <c r="CJ52" s="15">
        <f t="shared" si="221"/>
        <v>187.32948286061682</v>
      </c>
      <c r="CK52" s="15">
        <f t="shared" si="221"/>
        <v>344.16380907312401</v>
      </c>
      <c r="CL52" s="15">
        <f t="shared" si="221"/>
        <v>248.7291650464301</v>
      </c>
      <c r="CM52" s="15">
        <f t="shared" ref="CM52:CT52" si="222">CM37*CM63</f>
        <v>174.91455322886807</v>
      </c>
      <c r="CN52" s="15">
        <f t="shared" si="222"/>
        <v>202.70926082406001</v>
      </c>
      <c r="CO52" s="15">
        <f t="shared" si="222"/>
        <v>280.86239240708704</v>
      </c>
      <c r="CP52" s="15">
        <f t="shared" si="222"/>
        <v>352.82448243729021</v>
      </c>
      <c r="CQ52" s="15">
        <f t="shared" si="222"/>
        <v>366.23911419787811</v>
      </c>
      <c r="CR52" s="15">
        <f t="shared" si="222"/>
        <v>365.85084969918313</v>
      </c>
      <c r="CS52" s="15">
        <f t="shared" si="222"/>
        <v>378.43730850682306</v>
      </c>
      <c r="CT52" s="96">
        <f t="shared" si="222"/>
        <v>385.87521353959562</v>
      </c>
    </row>
    <row r="53" spans="1:98" s="15" customFormat="1" x14ac:dyDescent="0.25">
      <c r="A53" s="4" t="s">
        <v>164</v>
      </c>
      <c r="B53" s="15" t="s">
        <v>1</v>
      </c>
      <c r="C53" s="15">
        <v>31</v>
      </c>
      <c r="D53" s="15">
        <v>32</v>
      </c>
      <c r="E53" s="15">
        <v>28</v>
      </c>
      <c r="F53" s="15">
        <v>60</v>
      </c>
      <c r="G53" s="15">
        <v>75</v>
      </c>
      <c r="H53" s="15">
        <v>91</v>
      </c>
      <c r="I53" s="15">
        <v>86</v>
      </c>
      <c r="J53" s="15">
        <v>75</v>
      </c>
      <c r="K53" s="15">
        <v>101</v>
      </c>
      <c r="L53" s="15">
        <v>92</v>
      </c>
      <c r="M53" s="15">
        <v>131</v>
      </c>
      <c r="N53" s="96">
        <v>142</v>
      </c>
      <c r="O53" s="15">
        <v>45</v>
      </c>
      <c r="P53" s="15">
        <v>44</v>
      </c>
      <c r="Q53" s="15">
        <v>81</v>
      </c>
      <c r="R53" s="15">
        <v>77</v>
      </c>
      <c r="S53" s="15">
        <v>69</v>
      </c>
      <c r="T53" s="15">
        <v>94</v>
      </c>
      <c r="U53" s="24">
        <v>81</v>
      </c>
      <c r="V53" s="24">
        <v>74</v>
      </c>
      <c r="W53" s="24">
        <f t="shared" si="214"/>
        <v>123.65100000000001</v>
      </c>
      <c r="X53" s="24">
        <f t="shared" si="214"/>
        <v>117.32550000000001</v>
      </c>
      <c r="Y53" s="24">
        <f t="shared" si="214"/>
        <v>175.38400000000001</v>
      </c>
      <c r="Z53" s="145">
        <f t="shared" si="214"/>
        <v>292.75</v>
      </c>
      <c r="AA53" s="15">
        <f t="shared" ref="AA53:CL53" si="223">AA38*AA64</f>
        <v>139.21</v>
      </c>
      <c r="AB53" s="15">
        <f t="shared" si="223"/>
        <v>165.96000000000004</v>
      </c>
      <c r="AC53" s="15">
        <f t="shared" si="223"/>
        <v>336.85200000000003</v>
      </c>
      <c r="AD53" s="15">
        <f t="shared" si="223"/>
        <v>345.59999999999997</v>
      </c>
      <c r="AE53" s="15">
        <f t="shared" si="223"/>
        <v>355.07721599999996</v>
      </c>
      <c r="AF53" s="15">
        <f t="shared" si="223"/>
        <v>389.78429039999997</v>
      </c>
      <c r="AG53" s="15">
        <f t="shared" si="223"/>
        <v>339.42565840319998</v>
      </c>
      <c r="AH53" s="15">
        <f t="shared" si="223"/>
        <v>328.89102669984231</v>
      </c>
      <c r="AI53" s="15">
        <f t="shared" si="223"/>
        <v>338.85263537843713</v>
      </c>
      <c r="AJ53" s="15">
        <f t="shared" si="223"/>
        <v>322.91331513807808</v>
      </c>
      <c r="AK53" s="15">
        <f t="shared" si="223"/>
        <v>290.6942279008648</v>
      </c>
      <c r="AL53" s="96">
        <f t="shared" si="223"/>
        <v>362.36706246899655</v>
      </c>
      <c r="AM53" s="15">
        <f t="shared" si="223"/>
        <v>202.91911550560906</v>
      </c>
      <c r="AN53" s="15">
        <f t="shared" si="223"/>
        <v>164.55410308893826</v>
      </c>
      <c r="AO53" s="15">
        <f t="shared" si="223"/>
        <v>232.96599076189625</v>
      </c>
      <c r="AP53" s="15">
        <f t="shared" si="223"/>
        <v>194.0327450175962</v>
      </c>
      <c r="AQ53" s="15">
        <f t="shared" si="223"/>
        <v>132.21323379714201</v>
      </c>
      <c r="AR53" s="15">
        <f t="shared" si="223"/>
        <v>99.726551989032558</v>
      </c>
      <c r="AS53" s="15">
        <f t="shared" si="223"/>
        <v>104.68389304175352</v>
      </c>
      <c r="AT53" s="15">
        <f t="shared" si="223"/>
        <v>109.12575279510095</v>
      </c>
      <c r="AU53" s="15">
        <f t="shared" si="223"/>
        <v>122.45170165589477</v>
      </c>
      <c r="AV53" s="15">
        <f t="shared" si="223"/>
        <v>137.04513415184701</v>
      </c>
      <c r="AW53" s="15">
        <f t="shared" si="223"/>
        <v>159.04415352217919</v>
      </c>
      <c r="AX53" s="96">
        <f t="shared" si="223"/>
        <v>163.39493731455545</v>
      </c>
      <c r="AY53" s="15">
        <f t="shared" si="223"/>
        <v>105.44819202856377</v>
      </c>
      <c r="AZ53" s="15">
        <f t="shared" si="223"/>
        <v>125.17834030111023</v>
      </c>
      <c r="BA53" s="15">
        <f t="shared" si="223"/>
        <v>243.71165088081264</v>
      </c>
      <c r="BB53" s="15">
        <f t="shared" si="223"/>
        <v>231.97879924174757</v>
      </c>
      <c r="BC53" s="15">
        <f t="shared" si="223"/>
        <v>245.88176429210642</v>
      </c>
      <c r="BD53" s="15">
        <f t="shared" si="223"/>
        <v>257.98152879140622</v>
      </c>
      <c r="BE53" s="15">
        <f t="shared" si="223"/>
        <v>226.61960137322666</v>
      </c>
      <c r="BF53" s="15">
        <f t="shared" si="223"/>
        <v>202.61703466814768</v>
      </c>
      <c r="BG53" s="15">
        <f t="shared" si="223"/>
        <v>222.81262196454418</v>
      </c>
      <c r="BH53" s="15">
        <f t="shared" si="223"/>
        <v>238.21113872060619</v>
      </c>
      <c r="BI53" s="15">
        <f t="shared" si="223"/>
        <v>256.28092603590937</v>
      </c>
      <c r="BJ53" s="96">
        <f t="shared" si="223"/>
        <v>265.9089352254303</v>
      </c>
      <c r="BK53" s="15">
        <f t="shared" si="223"/>
        <v>166.19428338602444</v>
      </c>
      <c r="BL53" s="15">
        <f t="shared" si="223"/>
        <v>184.94066107368863</v>
      </c>
      <c r="BM53" s="15">
        <f t="shared" si="223"/>
        <v>342.46861865690079</v>
      </c>
      <c r="BN53" s="15">
        <f t="shared" si="223"/>
        <v>336.24324103291508</v>
      </c>
      <c r="BO53" s="15">
        <f t="shared" si="223"/>
        <v>346.393311117618</v>
      </c>
      <c r="BP53" s="15">
        <f t="shared" si="223"/>
        <v>356.38870463402134</v>
      </c>
      <c r="BQ53" s="15">
        <f t="shared" si="223"/>
        <v>310.86189172667645</v>
      </c>
      <c r="BR53" s="15">
        <f t="shared" si="223"/>
        <v>270.31991212966551</v>
      </c>
      <c r="BS53" s="15">
        <f t="shared" si="223"/>
        <v>292.7555120784026</v>
      </c>
      <c r="BT53" s="15">
        <f t="shared" si="223"/>
        <v>306.37868020482125</v>
      </c>
      <c r="BU53" s="15">
        <f t="shared" si="223"/>
        <v>326.23729978496084</v>
      </c>
      <c r="BV53" s="96">
        <f t="shared" si="223"/>
        <v>343.52316126745865</v>
      </c>
      <c r="BW53" s="15">
        <f t="shared" si="223"/>
        <v>212.65188700293788</v>
      </c>
      <c r="BX53" s="15">
        <f t="shared" si="223"/>
        <v>231.75944587686732</v>
      </c>
      <c r="BY53" s="15">
        <f t="shared" si="223"/>
        <v>425.52448649628832</v>
      </c>
      <c r="BZ53" s="15">
        <f t="shared" si="223"/>
        <v>412.4974234809921</v>
      </c>
      <c r="CA53" s="15">
        <f t="shared" si="223"/>
        <v>417.3002163100474</v>
      </c>
      <c r="CB53" s="15">
        <f t="shared" si="223"/>
        <v>427.63098431873743</v>
      </c>
      <c r="CC53" s="15">
        <f t="shared" si="223"/>
        <v>370.80486148267352</v>
      </c>
      <c r="CD53" s="15">
        <f t="shared" si="223"/>
        <v>317.80235313773278</v>
      </c>
      <c r="CE53" s="15">
        <f t="shared" si="223"/>
        <v>348.87705861670474</v>
      </c>
      <c r="CF53" s="15">
        <f t="shared" si="223"/>
        <v>368.56072019459708</v>
      </c>
      <c r="CG53" s="15">
        <f t="shared" si="223"/>
        <v>392.89285223391238</v>
      </c>
      <c r="CH53" s="96">
        <f t="shared" si="223"/>
        <v>425.01178054226375</v>
      </c>
      <c r="CI53" s="15">
        <f t="shared" si="223"/>
        <v>251.67870192493129</v>
      </c>
      <c r="CJ53" s="15">
        <f t="shared" si="223"/>
        <v>272.50070926539263</v>
      </c>
      <c r="CK53" s="15">
        <f t="shared" si="223"/>
        <v>502.13694924115822</v>
      </c>
      <c r="CL53" s="15">
        <f t="shared" si="223"/>
        <v>488.61988645939158</v>
      </c>
      <c r="CM53" s="15">
        <f t="shared" ref="CM53:CT53" si="224">CM38*CM64</f>
        <v>495.86160566424604</v>
      </c>
      <c r="CN53" s="15">
        <f t="shared" si="224"/>
        <v>509.81239049078101</v>
      </c>
      <c r="CO53" s="15">
        <f t="shared" si="224"/>
        <v>441.11717319898128</v>
      </c>
      <c r="CP53" s="15">
        <f t="shared" si="224"/>
        <v>377.04251529883885</v>
      </c>
      <c r="CQ53" s="15">
        <f t="shared" si="224"/>
        <v>414.3801444680459</v>
      </c>
      <c r="CR53" s="15">
        <f t="shared" si="224"/>
        <v>436.7876524330598</v>
      </c>
      <c r="CS53" s="15">
        <f t="shared" si="224"/>
        <v>474.05935227293878</v>
      </c>
      <c r="CT53" s="96">
        <f t="shared" si="224"/>
        <v>517.0887764297654</v>
      </c>
    </row>
    <row r="54" spans="1:98" s="15" customFormat="1" x14ac:dyDescent="0.25">
      <c r="A54" s="4" t="s">
        <v>165</v>
      </c>
      <c r="B54" s="15" t="s">
        <v>2</v>
      </c>
      <c r="C54" s="15">
        <v>21</v>
      </c>
      <c r="D54" s="15">
        <v>11</v>
      </c>
      <c r="E54" s="15">
        <v>16</v>
      </c>
      <c r="F54" s="15">
        <v>18</v>
      </c>
      <c r="G54" s="15">
        <v>26</v>
      </c>
      <c r="H54" s="15">
        <v>27</v>
      </c>
      <c r="I54" s="15">
        <v>24</v>
      </c>
      <c r="J54" s="15">
        <v>30</v>
      </c>
      <c r="K54" s="15">
        <v>61</v>
      </c>
      <c r="L54" s="15">
        <v>51</v>
      </c>
      <c r="M54" s="15">
        <v>71</v>
      </c>
      <c r="N54" s="96">
        <v>90</v>
      </c>
      <c r="O54" s="15">
        <v>27</v>
      </c>
      <c r="P54" s="15">
        <v>28</v>
      </c>
      <c r="Q54" s="15">
        <v>57</v>
      </c>
      <c r="R54" s="15">
        <v>54</v>
      </c>
      <c r="S54" s="15">
        <v>57</v>
      </c>
      <c r="T54" s="15">
        <v>106</v>
      </c>
      <c r="U54" s="24">
        <v>69</v>
      </c>
      <c r="V54" s="24">
        <v>54</v>
      </c>
      <c r="W54" s="24">
        <f t="shared" si="214"/>
        <v>105.96599999999998</v>
      </c>
      <c r="X54" s="24">
        <f t="shared" si="214"/>
        <v>103.3447</v>
      </c>
      <c r="Y54" s="24">
        <f t="shared" si="214"/>
        <v>138.1908</v>
      </c>
      <c r="Z54" s="145">
        <f t="shared" si="214"/>
        <v>168</v>
      </c>
      <c r="AA54" s="15">
        <f t="shared" ref="AA54:CL54" si="225">AA39*AA65</f>
        <v>59.800000000000004</v>
      </c>
      <c r="AB54" s="15">
        <f t="shared" si="225"/>
        <v>53.6</v>
      </c>
      <c r="AC54" s="15">
        <f t="shared" si="225"/>
        <v>103.176</v>
      </c>
      <c r="AD54" s="15">
        <f t="shared" si="225"/>
        <v>97.804799999999986</v>
      </c>
      <c r="AE54" s="15">
        <f t="shared" si="225"/>
        <v>100.73756160000001</v>
      </c>
      <c r="AF54" s="15">
        <f t="shared" si="225"/>
        <v>102.02697446400001</v>
      </c>
      <c r="AG54" s="15">
        <f t="shared" si="225"/>
        <v>102.90481539839999</v>
      </c>
      <c r="AH54" s="15">
        <f t="shared" si="225"/>
        <v>115.94559726397441</v>
      </c>
      <c r="AI54" s="15">
        <f t="shared" si="225"/>
        <v>140.348872187203</v>
      </c>
      <c r="AJ54" s="15">
        <f t="shared" si="225"/>
        <v>153.70696832651956</v>
      </c>
      <c r="AK54" s="15">
        <f t="shared" si="225"/>
        <v>178.78765849666806</v>
      </c>
      <c r="AL54" s="96">
        <f t="shared" si="225"/>
        <v>204.07068816598363</v>
      </c>
      <c r="AM54" s="15">
        <f t="shared" si="225"/>
        <v>92.501588994676609</v>
      </c>
      <c r="AN54" s="15">
        <f t="shared" si="225"/>
        <v>90.413507084553814</v>
      </c>
      <c r="AO54" s="15">
        <f t="shared" si="225"/>
        <v>172.19010709702673</v>
      </c>
      <c r="AP54" s="15">
        <f t="shared" si="225"/>
        <v>170.19232383593996</v>
      </c>
      <c r="AQ54" s="15">
        <f t="shared" si="225"/>
        <v>171.60457333857872</v>
      </c>
      <c r="AR54" s="15">
        <f t="shared" si="225"/>
        <v>178.98062835565179</v>
      </c>
      <c r="AS54" s="15">
        <f t="shared" si="225"/>
        <v>174.84945662654985</v>
      </c>
      <c r="AT54" s="15">
        <f t="shared" si="225"/>
        <v>199.93690125810153</v>
      </c>
      <c r="AU54" s="15">
        <f t="shared" si="225"/>
        <v>232.48814951249963</v>
      </c>
      <c r="AV54" s="15">
        <f t="shared" si="225"/>
        <v>238.06763699058376</v>
      </c>
      <c r="AW54" s="15">
        <f t="shared" si="225"/>
        <v>251.89804041526338</v>
      </c>
      <c r="AX54" s="96">
        <f t="shared" si="225"/>
        <v>267.47924271813696</v>
      </c>
      <c r="AY54" s="15">
        <f t="shared" si="225"/>
        <v>140.0289122790781</v>
      </c>
      <c r="AZ54" s="15">
        <f t="shared" si="225"/>
        <v>131.63495713078592</v>
      </c>
      <c r="BA54" s="15">
        <f t="shared" si="225"/>
        <v>246.44391311415646</v>
      </c>
      <c r="BB54" s="15">
        <f t="shared" si="225"/>
        <v>232.55802956022288</v>
      </c>
      <c r="BC54" s="15">
        <f t="shared" si="225"/>
        <v>243.31755599107746</v>
      </c>
      <c r="BD54" s="15">
        <f t="shared" si="225"/>
        <v>257.98809211749841</v>
      </c>
      <c r="BE54" s="15">
        <f t="shared" si="225"/>
        <v>256.1718076534039</v>
      </c>
      <c r="BF54" s="15">
        <f t="shared" si="225"/>
        <v>290.26187086174576</v>
      </c>
      <c r="BG54" s="15">
        <f t="shared" si="225"/>
        <v>330.99275493294721</v>
      </c>
      <c r="BH54" s="15">
        <f t="shared" si="225"/>
        <v>333.96337930268004</v>
      </c>
      <c r="BI54" s="15">
        <f t="shared" si="225"/>
        <v>342.09537398210165</v>
      </c>
      <c r="BJ54" s="96">
        <f t="shared" si="225"/>
        <v>350.90393919908911</v>
      </c>
      <c r="BK54" s="15">
        <f t="shared" si="225"/>
        <v>173.34339088459092</v>
      </c>
      <c r="BL54" s="15">
        <f t="shared" si="225"/>
        <v>155.98733500299826</v>
      </c>
      <c r="BM54" s="15">
        <f t="shared" si="225"/>
        <v>283.67051569259291</v>
      </c>
      <c r="BN54" s="15">
        <f t="shared" si="225"/>
        <v>264.12328004768653</v>
      </c>
      <c r="BO54" s="15">
        <f t="shared" si="225"/>
        <v>263.60083296501381</v>
      </c>
      <c r="BP54" s="15">
        <f t="shared" si="225"/>
        <v>267.6407752631643</v>
      </c>
      <c r="BQ54" s="15">
        <f t="shared" si="225"/>
        <v>264.50122930959412</v>
      </c>
      <c r="BR54" s="15">
        <f t="shared" si="225"/>
        <v>301.37236317180691</v>
      </c>
      <c r="BS54" s="15">
        <f t="shared" si="225"/>
        <v>349.80709614114414</v>
      </c>
      <c r="BT54" s="15">
        <f t="shared" si="225"/>
        <v>349.60729923995348</v>
      </c>
      <c r="BU54" s="15">
        <f t="shared" si="225"/>
        <v>358.28168585940733</v>
      </c>
      <c r="BV54" s="96">
        <f t="shared" si="225"/>
        <v>370.39011866637367</v>
      </c>
      <c r="BW54" s="15">
        <f t="shared" si="225"/>
        <v>184.9938324881185</v>
      </c>
      <c r="BX54" s="15">
        <f t="shared" si="225"/>
        <v>167.46085853959906</v>
      </c>
      <c r="BY54" s="15">
        <f t="shared" si="225"/>
        <v>307.89462691461284</v>
      </c>
      <c r="BZ54" s="15">
        <f t="shared" si="225"/>
        <v>291.85781638694351</v>
      </c>
      <c r="CA54" s="15">
        <f t="shared" si="225"/>
        <v>293.77009397683713</v>
      </c>
      <c r="CB54" s="15">
        <f t="shared" si="225"/>
        <v>298.06002190797881</v>
      </c>
      <c r="CC54" s="15">
        <f t="shared" si="225"/>
        <v>293.65296374253325</v>
      </c>
      <c r="CD54" s="15">
        <f t="shared" si="225"/>
        <v>332.36417612207555</v>
      </c>
      <c r="CE54" s="15">
        <f t="shared" si="225"/>
        <v>380.37106115451752</v>
      </c>
      <c r="CF54" s="15">
        <f t="shared" si="225"/>
        <v>376.36972155929112</v>
      </c>
      <c r="CG54" s="15">
        <f t="shared" si="225"/>
        <v>381.9708238719839</v>
      </c>
      <c r="CH54" s="96">
        <f t="shared" si="225"/>
        <v>388.04162148026057</v>
      </c>
      <c r="CI54" s="15">
        <f t="shared" si="225"/>
        <v>184.55847988929955</v>
      </c>
      <c r="CJ54" s="15">
        <f t="shared" si="225"/>
        <v>166.2483074352281</v>
      </c>
      <c r="CK54" s="15">
        <f t="shared" si="225"/>
        <v>305.60750164234986</v>
      </c>
      <c r="CL54" s="15">
        <f t="shared" si="225"/>
        <v>293.1461965129746</v>
      </c>
      <c r="CM54" s="15">
        <f t="shared" ref="CM54:CT54" si="226">CM39*CM65</f>
        <v>297.17283288638617</v>
      </c>
      <c r="CN54" s="15">
        <f t="shared" si="226"/>
        <v>304.03759335204381</v>
      </c>
      <c r="CO54" s="15">
        <f t="shared" si="226"/>
        <v>305.87064179982002</v>
      </c>
      <c r="CP54" s="15">
        <f t="shared" si="226"/>
        <v>347.44434016657658</v>
      </c>
      <c r="CQ54" s="15">
        <f t="shared" si="226"/>
        <v>398.78781547583816</v>
      </c>
      <c r="CR54" s="15">
        <f t="shared" si="226"/>
        <v>397.1888131673727</v>
      </c>
      <c r="CS54" s="15">
        <f t="shared" si="226"/>
        <v>412.90683409591952</v>
      </c>
      <c r="CT54" s="96">
        <f t="shared" si="226"/>
        <v>421.20261679212132</v>
      </c>
    </row>
    <row r="55" spans="1:98" s="16" customFormat="1" x14ac:dyDescent="0.25">
      <c r="A55" s="5"/>
      <c r="B55" s="16" t="s">
        <v>3</v>
      </c>
      <c r="C55" s="16">
        <f>SUM(C48:C54)</f>
        <v>295</v>
      </c>
      <c r="D55" s="16">
        <f t="shared" ref="D55" si="227">SUM(D48:D54)</f>
        <v>227</v>
      </c>
      <c r="E55" s="16">
        <f t="shared" ref="E55" si="228">SUM(E48:E54)</f>
        <v>306</v>
      </c>
      <c r="F55" s="16">
        <f t="shared" ref="F55" si="229">SUM(F48:F54)</f>
        <v>400</v>
      </c>
      <c r="G55" s="16">
        <f t="shared" ref="G55" si="230">SUM(G48:G54)</f>
        <v>466</v>
      </c>
      <c r="H55" s="16">
        <f t="shared" ref="H55" si="231">SUM(H48:H54)</f>
        <v>545</v>
      </c>
      <c r="I55" s="16">
        <f t="shared" ref="I55" si="232">SUM(I48:I54)</f>
        <v>516</v>
      </c>
      <c r="J55" s="16">
        <f t="shared" ref="J55" si="233">SUM(J48:J54)</f>
        <v>421</v>
      </c>
      <c r="K55" s="16">
        <f t="shared" ref="K55" si="234">SUM(K48:K54)</f>
        <v>599</v>
      </c>
      <c r="L55" s="16">
        <f t="shared" ref="L55" si="235">SUM(L48:L54)</f>
        <v>494</v>
      </c>
      <c r="M55" s="16">
        <f t="shared" ref="M55" si="236">SUM(M48:M54)</f>
        <v>610</v>
      </c>
      <c r="N55" s="97">
        <f t="shared" ref="N55" si="237">SUM(N48:N54)</f>
        <v>760</v>
      </c>
      <c r="O55" s="16">
        <f t="shared" ref="O55" si="238">SUM(O48:O54)</f>
        <v>241</v>
      </c>
      <c r="P55" s="16">
        <f t="shared" ref="P55" si="239">SUM(P48:P54)</f>
        <v>233</v>
      </c>
      <c r="Q55" s="16">
        <f t="shared" ref="Q55" si="240">SUM(Q48:Q54)</f>
        <v>461</v>
      </c>
      <c r="R55" s="16">
        <f t="shared" ref="R55" si="241">SUM(R48:R54)</f>
        <v>426</v>
      </c>
      <c r="S55" s="16">
        <f t="shared" ref="S55" si="242">SUM(S48:S54)</f>
        <v>425</v>
      </c>
      <c r="T55" s="16">
        <f t="shared" ref="T55" si="243">SUM(T48:T54)</f>
        <v>582</v>
      </c>
      <c r="U55" s="146">
        <f t="shared" ref="U55:Z55" si="244">SUM(U49:U54)</f>
        <v>448</v>
      </c>
      <c r="V55" s="146">
        <f t="shared" si="244"/>
        <v>429</v>
      </c>
      <c r="W55" s="146">
        <f t="shared" si="244"/>
        <v>597.4025264288</v>
      </c>
      <c r="X55" s="146">
        <f t="shared" si="244"/>
        <v>656.80118264511998</v>
      </c>
      <c r="Y55" s="146">
        <f t="shared" si="244"/>
        <v>887.95312026890235</v>
      </c>
      <c r="Z55" s="147">
        <f t="shared" si="244"/>
        <v>1126.8474833916321</v>
      </c>
      <c r="AA55" s="16">
        <f t="shared" ref="AA55:CL55" si="245">SUM(AA49:AA54)</f>
        <v>445.17683715933373</v>
      </c>
      <c r="AB55" s="16">
        <f t="shared" si="245"/>
        <v>434.02988091102247</v>
      </c>
      <c r="AC55" s="16">
        <f t="shared" si="245"/>
        <v>871.96008517886264</v>
      </c>
      <c r="AD55" s="16">
        <f t="shared" si="245"/>
        <v>869.38485986961052</v>
      </c>
      <c r="AE55" s="16">
        <f t="shared" si="245"/>
        <v>920.8117063890603</v>
      </c>
      <c r="AF55" s="16">
        <f t="shared" si="245"/>
        <v>1015.6614918584637</v>
      </c>
      <c r="AG55" s="16">
        <f t="shared" si="245"/>
        <v>992.43902064305098</v>
      </c>
      <c r="AH55" s="16">
        <f t="shared" si="245"/>
        <v>1053.1498897291567</v>
      </c>
      <c r="AI55" s="16">
        <f t="shared" si="245"/>
        <v>1150.0038172480283</v>
      </c>
      <c r="AJ55" s="16">
        <f t="shared" si="245"/>
        <v>1153.8072669526466</v>
      </c>
      <c r="AK55" s="16">
        <f t="shared" si="245"/>
        <v>1172.698012172903</v>
      </c>
      <c r="AL55" s="97">
        <f t="shared" si="245"/>
        <v>1316.5881848624765</v>
      </c>
      <c r="AM55" s="16">
        <f t="shared" si="245"/>
        <v>632.04190191683608</v>
      </c>
      <c r="AN55" s="16">
        <f t="shared" si="245"/>
        <v>535.33939541796622</v>
      </c>
      <c r="AO55" s="16">
        <f t="shared" si="245"/>
        <v>976.87975065076535</v>
      </c>
      <c r="AP55" s="16">
        <f t="shared" si="245"/>
        <v>986.05805913933773</v>
      </c>
      <c r="AQ55" s="16">
        <f t="shared" si="245"/>
        <v>977.06807000775325</v>
      </c>
      <c r="AR55" s="16">
        <f t="shared" si="245"/>
        <v>1008.256791779094</v>
      </c>
      <c r="AS55" s="16">
        <f t="shared" si="245"/>
        <v>1055.2454444796872</v>
      </c>
      <c r="AT55" s="16">
        <f t="shared" si="245"/>
        <v>1146.1416752048917</v>
      </c>
      <c r="AU55" s="16">
        <f t="shared" si="245"/>
        <v>1238.1428361639005</v>
      </c>
      <c r="AV55" s="16">
        <f t="shared" si="245"/>
        <v>1252.3707337676433</v>
      </c>
      <c r="AW55" s="16">
        <f t="shared" si="245"/>
        <v>1304.8160745829009</v>
      </c>
      <c r="AX55" s="97">
        <f t="shared" si="245"/>
        <v>1339.5453622853647</v>
      </c>
      <c r="AY55" s="16">
        <f t="shared" si="245"/>
        <v>660.23978325237749</v>
      </c>
      <c r="AZ55" s="16">
        <f t="shared" si="245"/>
        <v>587.74043406681517</v>
      </c>
      <c r="BA55" s="16">
        <f t="shared" si="245"/>
        <v>1169.9611265237261</v>
      </c>
      <c r="BB55" s="16">
        <f t="shared" si="245"/>
        <v>1144.4772024539245</v>
      </c>
      <c r="BC55" s="16">
        <f t="shared" si="245"/>
        <v>1205.7347153393348</v>
      </c>
      <c r="BD55" s="16">
        <f t="shared" si="245"/>
        <v>1271.6513370386649</v>
      </c>
      <c r="BE55" s="16">
        <f t="shared" si="245"/>
        <v>1292.921563797202</v>
      </c>
      <c r="BF55" s="16">
        <f t="shared" si="245"/>
        <v>1370.4447075832104</v>
      </c>
      <c r="BG55" s="16">
        <f t="shared" si="245"/>
        <v>1464.6761585221248</v>
      </c>
      <c r="BH55" s="16">
        <f t="shared" si="245"/>
        <v>1481.6090706454581</v>
      </c>
      <c r="BI55" s="16">
        <f t="shared" si="245"/>
        <v>1527.0222782792562</v>
      </c>
      <c r="BJ55" s="97">
        <f t="shared" si="245"/>
        <v>1580.3585058752565</v>
      </c>
      <c r="BK55" s="16">
        <f t="shared" si="245"/>
        <v>765.58299027157955</v>
      </c>
      <c r="BL55" s="16">
        <f t="shared" si="245"/>
        <v>685.0698613597109</v>
      </c>
      <c r="BM55" s="16">
        <f t="shared" si="245"/>
        <v>1347.7305054173885</v>
      </c>
      <c r="BN55" s="16">
        <f t="shared" si="245"/>
        <v>1340.9169978321347</v>
      </c>
      <c r="BO55" s="16">
        <f t="shared" si="245"/>
        <v>1393.1436626289187</v>
      </c>
      <c r="BP55" s="16">
        <f t="shared" si="245"/>
        <v>1433.0664926072245</v>
      </c>
      <c r="BQ55" s="16">
        <f t="shared" si="245"/>
        <v>1447.9535550839873</v>
      </c>
      <c r="BR55" s="16">
        <f t="shared" si="245"/>
        <v>1511.4770112402628</v>
      </c>
      <c r="BS55" s="16">
        <f t="shared" si="245"/>
        <v>1616.0993301260551</v>
      </c>
      <c r="BT55" s="16">
        <f t="shared" si="245"/>
        <v>1621.5353237475365</v>
      </c>
      <c r="BU55" s="16">
        <f t="shared" si="245"/>
        <v>1662.7036061269916</v>
      </c>
      <c r="BV55" s="97">
        <f t="shared" si="245"/>
        <v>1710.8746407399517</v>
      </c>
      <c r="BW55" s="16">
        <f t="shared" si="245"/>
        <v>838.17924947376059</v>
      </c>
      <c r="BX55" s="16">
        <f t="shared" si="245"/>
        <v>755.37983713609867</v>
      </c>
      <c r="BY55" s="16">
        <f t="shared" si="245"/>
        <v>1495.1084913830875</v>
      </c>
      <c r="BZ55" s="16">
        <f t="shared" si="245"/>
        <v>1495.3861958370665</v>
      </c>
      <c r="CA55" s="16">
        <f t="shared" si="245"/>
        <v>1555.5961665433417</v>
      </c>
      <c r="CB55" s="16">
        <f t="shared" si="245"/>
        <v>1609.6759353177358</v>
      </c>
      <c r="CC55" s="16">
        <f t="shared" si="245"/>
        <v>1623.3359224519438</v>
      </c>
      <c r="CD55" s="16">
        <f t="shared" si="245"/>
        <v>1686.8009474845603</v>
      </c>
      <c r="CE55" s="16">
        <f t="shared" si="245"/>
        <v>1807.5901096615685</v>
      </c>
      <c r="CF55" s="16">
        <f t="shared" si="245"/>
        <v>1820.9080404379329</v>
      </c>
      <c r="CG55" s="16">
        <f t="shared" si="245"/>
        <v>1869.8680025282486</v>
      </c>
      <c r="CH55" s="97">
        <f t="shared" si="245"/>
        <v>1933.2208481266498</v>
      </c>
      <c r="CI55" s="16">
        <f t="shared" si="245"/>
        <v>907.97599490757545</v>
      </c>
      <c r="CJ55" s="16">
        <f t="shared" si="245"/>
        <v>820.59289626864813</v>
      </c>
      <c r="CK55" s="16">
        <f t="shared" si="245"/>
        <v>1626.1645579433402</v>
      </c>
      <c r="CL55" s="16">
        <f t="shared" si="245"/>
        <v>1631.9894234612921</v>
      </c>
      <c r="CM55" s="16">
        <f t="shared" ref="CM55:CT55" si="246">SUM(CM49:CM54)</f>
        <v>1701.1509094865178</v>
      </c>
      <c r="CN55" s="16">
        <f t="shared" si="246"/>
        <v>1764.9253062250682</v>
      </c>
      <c r="CO55" s="16">
        <f t="shared" si="246"/>
        <v>1779.3067221111414</v>
      </c>
      <c r="CP55" s="16">
        <f t="shared" si="246"/>
        <v>1841.095564707939</v>
      </c>
      <c r="CQ55" s="16">
        <f t="shared" si="246"/>
        <v>1975.34634417846</v>
      </c>
      <c r="CR55" s="16">
        <f t="shared" si="246"/>
        <v>1994.3064850441617</v>
      </c>
      <c r="CS55" s="16">
        <f t="shared" si="246"/>
        <v>2092.1648868461816</v>
      </c>
      <c r="CT55" s="97">
        <f t="shared" si="246"/>
        <v>2172.0173011034663</v>
      </c>
    </row>
    <row r="57" spans="1:98" s="4" customFormat="1" x14ac:dyDescent="0.25">
      <c r="A57" s="116"/>
      <c r="B57"/>
      <c r="C5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12"/>
    </row>
    <row r="58" spans="1:98" s="104" customFormat="1" x14ac:dyDescent="0.25">
      <c r="B58" s="104" t="s">
        <v>11</v>
      </c>
      <c r="C58" s="104">
        <f t="shared" ref="C58:BN58" si="247">C21</f>
        <v>42005</v>
      </c>
      <c r="D58" s="104">
        <f t="shared" si="247"/>
        <v>42036</v>
      </c>
      <c r="E58" s="104">
        <f t="shared" si="247"/>
        <v>42064</v>
      </c>
      <c r="F58" s="104">
        <f t="shared" si="247"/>
        <v>42095</v>
      </c>
      <c r="G58" s="104">
        <f t="shared" si="247"/>
        <v>42125</v>
      </c>
      <c r="H58" s="104">
        <f t="shared" si="247"/>
        <v>42156</v>
      </c>
      <c r="I58" s="104">
        <f t="shared" si="247"/>
        <v>42186</v>
      </c>
      <c r="J58" s="104">
        <f t="shared" si="247"/>
        <v>42217</v>
      </c>
      <c r="K58" s="104">
        <f t="shared" si="247"/>
        <v>42248</v>
      </c>
      <c r="L58" s="104">
        <f t="shared" si="247"/>
        <v>42278</v>
      </c>
      <c r="M58" s="104">
        <f t="shared" si="247"/>
        <v>42309</v>
      </c>
      <c r="N58" s="105">
        <f t="shared" si="247"/>
        <v>42339</v>
      </c>
      <c r="O58" s="104">
        <f t="shared" si="247"/>
        <v>42370</v>
      </c>
      <c r="P58" s="104">
        <f t="shared" si="247"/>
        <v>42401</v>
      </c>
      <c r="Q58" s="104">
        <f t="shared" si="247"/>
        <v>42430</v>
      </c>
      <c r="R58" s="104">
        <f t="shared" si="247"/>
        <v>42461</v>
      </c>
      <c r="S58" s="104">
        <f t="shared" si="247"/>
        <v>42491</v>
      </c>
      <c r="T58" s="104">
        <f t="shared" si="247"/>
        <v>42522</v>
      </c>
      <c r="U58" s="104">
        <f t="shared" si="247"/>
        <v>42552</v>
      </c>
      <c r="V58" s="104">
        <f t="shared" si="247"/>
        <v>42583</v>
      </c>
      <c r="W58" s="113">
        <f t="shared" si="247"/>
        <v>42614</v>
      </c>
      <c r="X58" s="113">
        <f t="shared" si="247"/>
        <v>42644</v>
      </c>
      <c r="Y58" s="113">
        <f t="shared" si="247"/>
        <v>42675</v>
      </c>
      <c r="Z58" s="117">
        <f t="shared" si="247"/>
        <v>42705</v>
      </c>
      <c r="AA58" s="104">
        <f t="shared" si="247"/>
        <v>42752</v>
      </c>
      <c r="AB58" s="104">
        <f t="shared" si="247"/>
        <v>42783</v>
      </c>
      <c r="AC58" s="104">
        <f t="shared" si="247"/>
        <v>42811</v>
      </c>
      <c r="AD58" s="104">
        <f t="shared" si="247"/>
        <v>42842</v>
      </c>
      <c r="AE58" s="104">
        <f t="shared" si="247"/>
        <v>42872</v>
      </c>
      <c r="AF58" s="104">
        <f t="shared" si="247"/>
        <v>42903</v>
      </c>
      <c r="AG58" s="104">
        <f t="shared" si="247"/>
        <v>42933</v>
      </c>
      <c r="AH58" s="104">
        <f t="shared" si="247"/>
        <v>42964</v>
      </c>
      <c r="AI58" s="104">
        <f t="shared" si="247"/>
        <v>42995</v>
      </c>
      <c r="AJ58" s="104">
        <f t="shared" si="247"/>
        <v>43025</v>
      </c>
      <c r="AK58" s="104">
        <f t="shared" si="247"/>
        <v>43056</v>
      </c>
      <c r="AL58" s="105">
        <f t="shared" si="247"/>
        <v>43086</v>
      </c>
      <c r="AM58" s="104">
        <f t="shared" si="247"/>
        <v>43118</v>
      </c>
      <c r="AN58" s="104">
        <f t="shared" si="247"/>
        <v>43149</v>
      </c>
      <c r="AO58" s="104">
        <f t="shared" si="247"/>
        <v>43177</v>
      </c>
      <c r="AP58" s="104">
        <f t="shared" si="247"/>
        <v>43208</v>
      </c>
      <c r="AQ58" s="104">
        <f t="shared" si="247"/>
        <v>43238</v>
      </c>
      <c r="AR58" s="104">
        <f t="shared" si="247"/>
        <v>43269</v>
      </c>
      <c r="AS58" s="104">
        <f t="shared" si="247"/>
        <v>43299</v>
      </c>
      <c r="AT58" s="104">
        <f t="shared" si="247"/>
        <v>43330</v>
      </c>
      <c r="AU58" s="104">
        <f t="shared" si="247"/>
        <v>43361</v>
      </c>
      <c r="AV58" s="104">
        <f t="shared" si="247"/>
        <v>43391</v>
      </c>
      <c r="AW58" s="104">
        <f t="shared" si="247"/>
        <v>43422</v>
      </c>
      <c r="AX58" s="105">
        <f t="shared" si="247"/>
        <v>43452</v>
      </c>
      <c r="AY58" s="104">
        <f t="shared" si="247"/>
        <v>43483</v>
      </c>
      <c r="AZ58" s="104">
        <f t="shared" si="247"/>
        <v>43514</v>
      </c>
      <c r="BA58" s="104">
        <f t="shared" si="247"/>
        <v>43542</v>
      </c>
      <c r="BB58" s="104">
        <f t="shared" si="247"/>
        <v>43573</v>
      </c>
      <c r="BC58" s="104">
        <f t="shared" si="247"/>
        <v>43603</v>
      </c>
      <c r="BD58" s="104">
        <f t="shared" si="247"/>
        <v>43634</v>
      </c>
      <c r="BE58" s="104">
        <f t="shared" si="247"/>
        <v>43664</v>
      </c>
      <c r="BF58" s="104">
        <f t="shared" si="247"/>
        <v>43695</v>
      </c>
      <c r="BG58" s="104">
        <f t="shared" si="247"/>
        <v>43726</v>
      </c>
      <c r="BH58" s="104">
        <f t="shared" si="247"/>
        <v>43756</v>
      </c>
      <c r="BI58" s="104">
        <f t="shared" si="247"/>
        <v>43787</v>
      </c>
      <c r="BJ58" s="105">
        <f t="shared" si="247"/>
        <v>43817</v>
      </c>
      <c r="BK58" s="104">
        <f t="shared" si="247"/>
        <v>43848</v>
      </c>
      <c r="BL58" s="104">
        <f t="shared" si="247"/>
        <v>43879</v>
      </c>
      <c r="BM58" s="104">
        <f t="shared" si="247"/>
        <v>43908</v>
      </c>
      <c r="BN58" s="104">
        <f t="shared" si="247"/>
        <v>43939</v>
      </c>
      <c r="BO58" s="104">
        <f t="shared" ref="BO58:CT58" si="248">BO21</f>
        <v>43969</v>
      </c>
      <c r="BP58" s="104">
        <f t="shared" si="248"/>
        <v>44000</v>
      </c>
      <c r="BQ58" s="104">
        <f t="shared" si="248"/>
        <v>44030</v>
      </c>
      <c r="BR58" s="104">
        <f t="shared" si="248"/>
        <v>44061</v>
      </c>
      <c r="BS58" s="104">
        <f t="shared" si="248"/>
        <v>44092</v>
      </c>
      <c r="BT58" s="104">
        <f t="shared" si="248"/>
        <v>44122</v>
      </c>
      <c r="BU58" s="104">
        <f t="shared" si="248"/>
        <v>44153</v>
      </c>
      <c r="BV58" s="105">
        <f t="shared" si="248"/>
        <v>44183</v>
      </c>
      <c r="BW58" s="104">
        <f t="shared" si="248"/>
        <v>44214</v>
      </c>
      <c r="BX58" s="104">
        <f t="shared" si="248"/>
        <v>44245</v>
      </c>
      <c r="BY58" s="104">
        <f t="shared" si="248"/>
        <v>44273</v>
      </c>
      <c r="BZ58" s="104">
        <f t="shared" si="248"/>
        <v>44304</v>
      </c>
      <c r="CA58" s="104">
        <f t="shared" si="248"/>
        <v>44334</v>
      </c>
      <c r="CB58" s="104">
        <f t="shared" si="248"/>
        <v>44365</v>
      </c>
      <c r="CC58" s="104">
        <f t="shared" si="248"/>
        <v>44395</v>
      </c>
      <c r="CD58" s="104">
        <f t="shared" si="248"/>
        <v>44426</v>
      </c>
      <c r="CE58" s="104">
        <f t="shared" si="248"/>
        <v>44457</v>
      </c>
      <c r="CF58" s="104">
        <f t="shared" si="248"/>
        <v>44487</v>
      </c>
      <c r="CG58" s="104">
        <f t="shared" si="248"/>
        <v>44518</v>
      </c>
      <c r="CH58" s="105">
        <f t="shared" si="248"/>
        <v>44548</v>
      </c>
      <c r="CI58" s="104">
        <f t="shared" si="248"/>
        <v>44579</v>
      </c>
      <c r="CJ58" s="104">
        <f t="shared" si="248"/>
        <v>44610</v>
      </c>
      <c r="CK58" s="104">
        <f t="shared" si="248"/>
        <v>44638</v>
      </c>
      <c r="CL58" s="104">
        <f t="shared" si="248"/>
        <v>44669</v>
      </c>
      <c r="CM58" s="104">
        <f t="shared" si="248"/>
        <v>44699</v>
      </c>
      <c r="CN58" s="104">
        <f t="shared" si="248"/>
        <v>44730</v>
      </c>
      <c r="CO58" s="104">
        <f t="shared" si="248"/>
        <v>44760</v>
      </c>
      <c r="CP58" s="104">
        <f t="shared" si="248"/>
        <v>44791</v>
      </c>
      <c r="CQ58" s="104">
        <f t="shared" si="248"/>
        <v>44822</v>
      </c>
      <c r="CR58" s="104">
        <f t="shared" si="248"/>
        <v>44852</v>
      </c>
      <c r="CS58" s="104">
        <f t="shared" si="248"/>
        <v>44883</v>
      </c>
      <c r="CT58" s="105">
        <f t="shared" si="248"/>
        <v>44913</v>
      </c>
    </row>
    <row r="59" spans="1:98" s="160" customFormat="1" x14ac:dyDescent="0.25">
      <c r="A59" s="19" t="s">
        <v>166</v>
      </c>
      <c r="B59" s="160" t="s">
        <v>4</v>
      </c>
      <c r="C59" s="165">
        <f>IFERROR(C48/C33,"")</f>
        <v>0.79411764705882348</v>
      </c>
      <c r="D59" s="165">
        <f t="shared" ref="D59:S59" si="249">IFERROR(D48/D33,"")</f>
        <v>0.64102564102564108</v>
      </c>
      <c r="E59" s="165">
        <f t="shared" si="249"/>
        <v>0.69767441860465118</v>
      </c>
      <c r="F59" s="165">
        <f t="shared" si="249"/>
        <v>0.84</v>
      </c>
      <c r="G59" s="165">
        <f t="shared" si="249"/>
        <v>0.82692307692307687</v>
      </c>
      <c r="H59" s="165">
        <f t="shared" si="249"/>
        <v>0.77358490566037741</v>
      </c>
      <c r="I59" s="165">
        <f t="shared" si="249"/>
        <v>0.71698113207547165</v>
      </c>
      <c r="J59" s="165">
        <f t="shared" si="249"/>
        <v>0.64150943396226412</v>
      </c>
      <c r="K59" s="165">
        <f t="shared" si="249"/>
        <v>0.90566037735849059</v>
      </c>
      <c r="L59" s="165">
        <f t="shared" si="249"/>
        <v>0.79245283018867929</v>
      </c>
      <c r="M59" s="165">
        <f t="shared" si="249"/>
        <v>0.84</v>
      </c>
      <c r="N59" s="195">
        <f t="shared" si="249"/>
        <v>0.82352941176470584</v>
      </c>
      <c r="O59" s="165">
        <f t="shared" si="249"/>
        <v>0.41249999999999998</v>
      </c>
      <c r="P59" s="165">
        <f t="shared" si="249"/>
        <v>0.41249999999999998</v>
      </c>
      <c r="Q59" s="165">
        <f t="shared" si="249"/>
        <v>0.58024691358024694</v>
      </c>
      <c r="R59" s="165">
        <f t="shared" si="249"/>
        <v>0.46913580246913578</v>
      </c>
      <c r="S59" s="165">
        <f t="shared" si="249"/>
        <v>0.46250000000000002</v>
      </c>
      <c r="T59" s="165">
        <f t="shared" ref="T59" si="250">IFERROR(T48/T33,"")</f>
        <v>0.63636363636363635</v>
      </c>
      <c r="U59" s="360">
        <v>0.44285714285714284</v>
      </c>
      <c r="V59" s="360">
        <v>0.5</v>
      </c>
      <c r="W59" s="321">
        <v>0.6</v>
      </c>
      <c r="X59" s="321">
        <v>0.55000000000000004</v>
      </c>
      <c r="Y59" s="321">
        <v>0.65</v>
      </c>
      <c r="Z59" s="322">
        <v>0.65</v>
      </c>
      <c r="AA59" s="294">
        <v>0.35</v>
      </c>
      <c r="AB59" s="294">
        <v>0.35</v>
      </c>
      <c r="AC59" s="294">
        <v>0.4</v>
      </c>
      <c r="AD59" s="323">
        <f>AC59*96%</f>
        <v>0.38400000000000001</v>
      </c>
      <c r="AE59" s="305">
        <f t="shared" ref="AE59:AL65" si="251">AD59*1.01</f>
        <v>0.38784000000000002</v>
      </c>
      <c r="AF59" s="305">
        <f t="shared" si="251"/>
        <v>0.39171840000000002</v>
      </c>
      <c r="AG59" s="305">
        <f t="shared" si="251"/>
        <v>0.39563558400000004</v>
      </c>
      <c r="AH59" s="305">
        <f t="shared" si="251"/>
        <v>0.39959193984000002</v>
      </c>
      <c r="AI59" s="305">
        <f t="shared" si="251"/>
        <v>0.40358785923840002</v>
      </c>
      <c r="AJ59" s="305">
        <f t="shared" si="251"/>
        <v>0.40762373783078404</v>
      </c>
      <c r="AK59" s="305">
        <f t="shared" si="251"/>
        <v>0.41169997520909191</v>
      </c>
      <c r="AL59" s="306">
        <f t="shared" si="251"/>
        <v>0.41581697496118281</v>
      </c>
      <c r="AM59" s="294">
        <f>AA59*1.02</f>
        <v>0.35699999999999998</v>
      </c>
      <c r="AN59" s="294">
        <f>AB59*1.02</f>
        <v>0.35699999999999998</v>
      </c>
      <c r="AO59" s="294">
        <v>0.4</v>
      </c>
      <c r="AP59" s="305">
        <f>AO59*0.98</f>
        <v>0.39200000000000002</v>
      </c>
      <c r="AQ59" s="305">
        <f>AP59*1</f>
        <v>0.39200000000000002</v>
      </c>
      <c r="AR59" s="305">
        <f t="shared" ref="AR59:AT59" si="252">AQ59*1</f>
        <v>0.39200000000000002</v>
      </c>
      <c r="AS59" s="305">
        <f t="shared" si="252"/>
        <v>0.39200000000000002</v>
      </c>
      <c r="AT59" s="305">
        <f t="shared" si="252"/>
        <v>0.39200000000000002</v>
      </c>
      <c r="AU59" s="305">
        <f t="shared" ref="AU59:AX59" si="253">AT59*1.01</f>
        <v>0.39591999999999999</v>
      </c>
      <c r="AV59" s="305">
        <f>AU59*1</f>
        <v>0.39591999999999999</v>
      </c>
      <c r="AW59" s="305">
        <f t="shared" si="253"/>
        <v>0.39987919999999999</v>
      </c>
      <c r="AX59" s="306">
        <f t="shared" si="253"/>
        <v>0.40387799200000002</v>
      </c>
      <c r="AY59" s="307">
        <f>AM59*1.05</f>
        <v>0.37485000000000002</v>
      </c>
      <c r="AZ59" s="307">
        <f>AN59*1.05</f>
        <v>0.37485000000000002</v>
      </c>
      <c r="BA59" s="305">
        <f t="shared" ref="BA59:BA65" si="254">AO59*1.08</f>
        <v>0.43200000000000005</v>
      </c>
      <c r="BB59" s="305">
        <f>AP59*1.04</f>
        <v>0.40768000000000004</v>
      </c>
      <c r="BC59" s="305">
        <f t="shared" ref="BC59:BJ59" si="255">AQ59*1.04</f>
        <v>0.40768000000000004</v>
      </c>
      <c r="BD59" s="305">
        <f t="shared" si="255"/>
        <v>0.40768000000000004</v>
      </c>
      <c r="BE59" s="305">
        <f t="shared" si="255"/>
        <v>0.40768000000000004</v>
      </c>
      <c r="BF59" s="305">
        <f t="shared" si="255"/>
        <v>0.40768000000000004</v>
      </c>
      <c r="BG59" s="305">
        <f t="shared" si="255"/>
        <v>0.41175680000000003</v>
      </c>
      <c r="BH59" s="305">
        <f t="shared" si="255"/>
        <v>0.41175680000000003</v>
      </c>
      <c r="BI59" s="305">
        <f t="shared" si="255"/>
        <v>0.41587436799999999</v>
      </c>
      <c r="BJ59" s="305">
        <f t="shared" si="255"/>
        <v>0.42003311168000002</v>
      </c>
      <c r="BK59" s="307">
        <f>AY59*1</f>
        <v>0.37485000000000002</v>
      </c>
      <c r="BL59" s="305">
        <f>AZ59*1</f>
        <v>0.37485000000000002</v>
      </c>
      <c r="BM59" s="305">
        <f>BA59*1</f>
        <v>0.43200000000000005</v>
      </c>
      <c r="BN59" s="305">
        <f>BB59*1.02</f>
        <v>0.41583360000000003</v>
      </c>
      <c r="BO59" s="305">
        <f>BC59*1.02</f>
        <v>0.41583360000000003</v>
      </c>
      <c r="BP59" s="305">
        <f>BD59*1.02</f>
        <v>0.41583360000000003</v>
      </c>
      <c r="BQ59" s="305">
        <f>BE59*1.03</f>
        <v>0.41991040000000007</v>
      </c>
      <c r="BR59" s="305">
        <f>BF59*1.03</f>
        <v>0.41991040000000007</v>
      </c>
      <c r="BS59" s="305">
        <f t="shared" ref="BS59:BV65" si="256">BG59*1.05</f>
        <v>0.43234464000000006</v>
      </c>
      <c r="BT59" s="305">
        <f t="shared" si="256"/>
        <v>0.43234464000000006</v>
      </c>
      <c r="BU59" s="305">
        <f t="shared" si="256"/>
        <v>0.43666808639999999</v>
      </c>
      <c r="BV59" s="305">
        <f t="shared" si="256"/>
        <v>0.44103476726400004</v>
      </c>
      <c r="BW59" s="307">
        <f>BK59*1</f>
        <v>0.37485000000000002</v>
      </c>
      <c r="BX59" s="305">
        <f>BL59*1</f>
        <v>0.37485000000000002</v>
      </c>
      <c r="BY59" s="305">
        <f t="shared" ref="BY59:BZ59" si="257">BM59*1</f>
        <v>0.43200000000000005</v>
      </c>
      <c r="BZ59" s="305">
        <f t="shared" si="257"/>
        <v>0.41583360000000003</v>
      </c>
      <c r="CA59" s="305">
        <f>BO59*1.05</f>
        <v>0.43662528000000006</v>
      </c>
      <c r="CB59" s="305">
        <f>BP59*1.05</f>
        <v>0.43662528000000006</v>
      </c>
      <c r="CC59" s="305">
        <f>BQ59*1.05</f>
        <v>0.44090592000000012</v>
      </c>
      <c r="CD59" s="305">
        <f t="shared" ref="BX59:CH65" si="258">BR59*1.05</f>
        <v>0.44090592000000012</v>
      </c>
      <c r="CE59" s="305">
        <f t="shared" si="258"/>
        <v>0.4539618720000001</v>
      </c>
      <c r="CF59" s="305">
        <f t="shared" si="258"/>
        <v>0.4539618720000001</v>
      </c>
      <c r="CG59" s="305">
        <f t="shared" si="258"/>
        <v>0.45850149072000002</v>
      </c>
      <c r="CH59" s="305">
        <f t="shared" si="258"/>
        <v>0.46308650562720005</v>
      </c>
      <c r="CI59" s="307">
        <f>BW59*1</f>
        <v>0.37485000000000002</v>
      </c>
      <c r="CJ59" s="305">
        <f>BX59*1</f>
        <v>0.37485000000000002</v>
      </c>
      <c r="CK59" s="305">
        <f>BY59*1</f>
        <v>0.43200000000000005</v>
      </c>
      <c r="CL59" s="305">
        <f t="shared" ref="CL59:CO59" si="259">BZ59*1</f>
        <v>0.41583360000000003</v>
      </c>
      <c r="CM59" s="305">
        <f t="shared" si="259"/>
        <v>0.43662528000000006</v>
      </c>
      <c r="CN59" s="305">
        <f t="shared" si="259"/>
        <v>0.43662528000000006</v>
      </c>
      <c r="CO59" s="305">
        <f t="shared" si="259"/>
        <v>0.44090592000000012</v>
      </c>
      <c r="CP59" s="305">
        <f t="shared" ref="CP59:CP65" si="260">CD59*1</f>
        <v>0.44090592000000012</v>
      </c>
      <c r="CQ59" s="305">
        <f t="shared" ref="CQ59:CQ65" si="261">CE59*1</f>
        <v>0.4539618720000001</v>
      </c>
      <c r="CR59" s="305">
        <f t="shared" ref="CR59:CR65" si="262">CF59*1</f>
        <v>0.4539618720000001</v>
      </c>
      <c r="CS59" s="305">
        <f>CG59*1.02</f>
        <v>0.46767152053440003</v>
      </c>
      <c r="CT59" s="306">
        <f>CH59*1.02</f>
        <v>0.47234823573974405</v>
      </c>
    </row>
    <row r="60" spans="1:98" s="160" customFormat="1" x14ac:dyDescent="0.25">
      <c r="A60" s="19" t="s">
        <v>167</v>
      </c>
      <c r="B60" s="160" t="s">
        <v>5</v>
      </c>
      <c r="C60" s="165">
        <f t="shared" ref="C60:S60" si="263">IFERROR(C49/C34,"")</f>
        <v>0.20930232558139536</v>
      </c>
      <c r="D60" s="165">
        <f t="shared" si="263"/>
        <v>0.29411764705882354</v>
      </c>
      <c r="E60" s="165">
        <f t="shared" si="263"/>
        <v>0.27232142857142855</v>
      </c>
      <c r="F60" s="165">
        <f t="shared" si="263"/>
        <v>0.25249169435215946</v>
      </c>
      <c r="G60" s="165">
        <f t="shared" si="263"/>
        <v>0.33031674208144796</v>
      </c>
      <c r="H60" s="165">
        <f t="shared" si="263"/>
        <v>0.41796875</v>
      </c>
      <c r="I60" s="165">
        <f t="shared" si="263"/>
        <v>0.41484716157205243</v>
      </c>
      <c r="J60" s="165">
        <f t="shared" si="263"/>
        <v>0.33480176211453744</v>
      </c>
      <c r="K60" s="165">
        <f t="shared" si="263"/>
        <v>0.35267857142857145</v>
      </c>
      <c r="L60" s="165">
        <f t="shared" si="263"/>
        <v>0.38378378378378381</v>
      </c>
      <c r="M60" s="165">
        <f t="shared" si="263"/>
        <v>0.38585209003215432</v>
      </c>
      <c r="N60" s="195">
        <f t="shared" si="263"/>
        <v>0.46370967741935482</v>
      </c>
      <c r="O60" s="165">
        <f t="shared" si="263"/>
        <v>0.18309859154929578</v>
      </c>
      <c r="P60" s="165">
        <f t="shared" si="263"/>
        <v>0.3108108108108108</v>
      </c>
      <c r="Q60" s="165">
        <f t="shared" si="263"/>
        <v>0.35625000000000001</v>
      </c>
      <c r="R60" s="165">
        <f t="shared" si="263"/>
        <v>0.33495145631067963</v>
      </c>
      <c r="S60" s="165">
        <f t="shared" si="263"/>
        <v>0.34741784037558687</v>
      </c>
      <c r="T60" s="165">
        <f t="shared" ref="T60" si="264">IFERROR(T49/T34,"")</f>
        <v>0.36825396825396828</v>
      </c>
      <c r="U60" s="360">
        <v>0.32113821138211385</v>
      </c>
      <c r="V60" s="360">
        <v>0.31512605042016806</v>
      </c>
      <c r="W60" s="321">
        <v>0.37</v>
      </c>
      <c r="X60" s="321">
        <v>0.36</v>
      </c>
      <c r="Y60" s="321">
        <v>0.38</v>
      </c>
      <c r="Z60" s="322">
        <v>0.4</v>
      </c>
      <c r="AA60" s="294">
        <v>0.15</v>
      </c>
      <c r="AB60" s="294">
        <v>0.15</v>
      </c>
      <c r="AC60" s="294">
        <v>0.35</v>
      </c>
      <c r="AD60" s="324">
        <f t="shared" ref="AD60:AD65" si="265">AC60*96%</f>
        <v>0.33599999999999997</v>
      </c>
      <c r="AE60" s="296">
        <f t="shared" ref="AE60:AF65" si="266">AD60*1.01</f>
        <v>0.33935999999999999</v>
      </c>
      <c r="AF60" s="296">
        <f t="shared" si="266"/>
        <v>0.34275359999999999</v>
      </c>
      <c r="AG60" s="296">
        <f t="shared" si="251"/>
        <v>0.346181136</v>
      </c>
      <c r="AH60" s="296">
        <f t="shared" si="251"/>
        <v>0.34964294736000001</v>
      </c>
      <c r="AI60" s="296">
        <f t="shared" si="251"/>
        <v>0.35313937683360003</v>
      </c>
      <c r="AJ60" s="296">
        <f t="shared" si="251"/>
        <v>0.35667077060193603</v>
      </c>
      <c r="AK60" s="296">
        <f t="shared" si="251"/>
        <v>0.36023747830795538</v>
      </c>
      <c r="AL60" s="295">
        <f t="shared" si="251"/>
        <v>0.36383985309103495</v>
      </c>
      <c r="AM60" s="294">
        <f t="shared" ref="AM60:AM65" si="267">AA60*1.02</f>
        <v>0.153</v>
      </c>
      <c r="AN60" s="294">
        <f t="shared" ref="AN60:AN65" si="268">AB60*1.02</f>
        <v>0.153</v>
      </c>
      <c r="AO60" s="294">
        <v>0.35</v>
      </c>
      <c r="AP60" s="296">
        <f t="shared" ref="AP60:AP65" si="269">AO60*0.98</f>
        <v>0.34299999999999997</v>
      </c>
      <c r="AQ60" s="296">
        <f>AP60*1</f>
        <v>0.34299999999999997</v>
      </c>
      <c r="AR60" s="296">
        <f t="shared" ref="AR60:AX60" si="270">AQ60*1.01</f>
        <v>0.34642999999999996</v>
      </c>
      <c r="AS60" s="296">
        <f>AR60*1</f>
        <v>0.34642999999999996</v>
      </c>
      <c r="AT60" s="296">
        <f t="shared" si="270"/>
        <v>0.34989429999999994</v>
      </c>
      <c r="AU60" s="296">
        <f t="shared" si="270"/>
        <v>0.35339324299999991</v>
      </c>
      <c r="AV60" s="296">
        <f>AU60*1</f>
        <v>0.35339324299999991</v>
      </c>
      <c r="AW60" s="296">
        <f t="shared" si="270"/>
        <v>0.35692717542999991</v>
      </c>
      <c r="AX60" s="295">
        <f t="shared" si="270"/>
        <v>0.36049644718429991</v>
      </c>
      <c r="AY60" s="308">
        <f t="shared" ref="AY60:AY65" si="271">AM60*1.05</f>
        <v>0.16065000000000002</v>
      </c>
      <c r="AZ60" s="296">
        <f t="shared" ref="AZ60:AZ65" si="272">AN60*1.05</f>
        <v>0.16065000000000002</v>
      </c>
      <c r="BA60" s="296">
        <f t="shared" si="254"/>
        <v>0.378</v>
      </c>
      <c r="BB60" s="296">
        <f t="shared" ref="BB60:BB65" si="273">AP60*1.04</f>
        <v>0.35671999999999998</v>
      </c>
      <c r="BC60" s="296">
        <f t="shared" ref="BC60:BC65" si="274">AQ60*1.04</f>
        <v>0.35671999999999998</v>
      </c>
      <c r="BD60" s="296">
        <f t="shared" ref="BD60:BD65" si="275">AR60*1.04</f>
        <v>0.36028719999999997</v>
      </c>
      <c r="BE60" s="296">
        <f t="shared" ref="BE60:BE65" si="276">AS60*1.04</f>
        <v>0.36028719999999997</v>
      </c>
      <c r="BF60" s="296">
        <f t="shared" ref="BF60:BF65" si="277">AT60*1.04</f>
        <v>0.36389007199999995</v>
      </c>
      <c r="BG60" s="296">
        <f t="shared" ref="BG60:BG65" si="278">AU60*1.04</f>
        <v>0.3675289727199999</v>
      </c>
      <c r="BH60" s="296">
        <f t="shared" ref="BH60:BH65" si="279">AV60*1.04</f>
        <v>0.3675289727199999</v>
      </c>
      <c r="BI60" s="296">
        <f t="shared" ref="BI60:BI65" si="280">AW60*1.04</f>
        <v>0.3712042624471999</v>
      </c>
      <c r="BJ60" s="296">
        <f t="shared" ref="BJ60:BJ65" si="281">AX60*1.04</f>
        <v>0.3749163050716719</v>
      </c>
      <c r="BK60" s="308">
        <f t="shared" ref="BK60:BK65" si="282">AY60*1</f>
        <v>0.16065000000000002</v>
      </c>
      <c r="BL60" s="296">
        <f t="shared" ref="BL60:BL65" si="283">AZ60*1</f>
        <v>0.16065000000000002</v>
      </c>
      <c r="BM60" s="296">
        <f t="shared" ref="BM60:BM65" si="284">BA60*1</f>
        <v>0.378</v>
      </c>
      <c r="BN60" s="296">
        <f t="shared" ref="BN60:BN65" si="285">BB60*1.02</f>
        <v>0.36385439999999997</v>
      </c>
      <c r="BO60" s="296">
        <f t="shared" ref="BO60:BO65" si="286">BC60*1.02</f>
        <v>0.36385439999999997</v>
      </c>
      <c r="BP60" s="296">
        <f t="shared" ref="BP60:BP65" si="287">BD60*1.02</f>
        <v>0.36749294399999999</v>
      </c>
      <c r="BQ60" s="296">
        <f t="shared" ref="BQ60:BQ65" si="288">BE60*1.03</f>
        <v>0.37109581599999997</v>
      </c>
      <c r="BR60" s="296">
        <f t="shared" ref="BR60:BR65" si="289">BF60*1.03</f>
        <v>0.37480677415999997</v>
      </c>
      <c r="BS60" s="296">
        <f t="shared" si="256"/>
        <v>0.38590542135599992</v>
      </c>
      <c r="BT60" s="296">
        <f t="shared" si="256"/>
        <v>0.38590542135599992</v>
      </c>
      <c r="BU60" s="296">
        <f t="shared" si="256"/>
        <v>0.3897644755695599</v>
      </c>
      <c r="BV60" s="296">
        <f t="shared" si="256"/>
        <v>0.39366212032525549</v>
      </c>
      <c r="BW60" s="308">
        <f t="shared" ref="BW60:BW65" si="290">BK60*1.05</f>
        <v>0.16868250000000001</v>
      </c>
      <c r="BX60" s="296">
        <f t="shared" si="258"/>
        <v>0.16868250000000001</v>
      </c>
      <c r="BY60" s="296">
        <f t="shared" si="258"/>
        <v>0.39690000000000003</v>
      </c>
      <c r="BZ60" s="296">
        <f t="shared" si="258"/>
        <v>0.38204711999999996</v>
      </c>
      <c r="CA60" s="296">
        <f t="shared" si="258"/>
        <v>0.38204711999999996</v>
      </c>
      <c r="CB60" s="296">
        <f t="shared" ref="CB60:CB65" si="291">BP60*1.05</f>
        <v>0.38586759120000003</v>
      </c>
      <c r="CC60" s="296">
        <f t="shared" si="258"/>
        <v>0.38965060679999997</v>
      </c>
      <c r="CD60" s="296">
        <f t="shared" si="258"/>
        <v>0.39354711286799998</v>
      </c>
      <c r="CE60" s="296">
        <f t="shared" si="258"/>
        <v>0.40520069242379991</v>
      </c>
      <c r="CF60" s="296">
        <f t="shared" si="258"/>
        <v>0.40520069242379991</v>
      </c>
      <c r="CG60" s="296">
        <f t="shared" si="258"/>
        <v>0.40925269934803793</v>
      </c>
      <c r="CH60" s="296">
        <f t="shared" si="258"/>
        <v>0.41334522634151827</v>
      </c>
      <c r="CI60" s="308">
        <f t="shared" ref="CI60:CI65" si="292">BW60*1</f>
        <v>0.16868250000000001</v>
      </c>
      <c r="CJ60" s="296">
        <f t="shared" ref="CJ60:CJ65" si="293">BX60*1</f>
        <v>0.16868250000000001</v>
      </c>
      <c r="CK60" s="296">
        <f t="shared" ref="CK60:CK65" si="294">BY60*1</f>
        <v>0.39690000000000003</v>
      </c>
      <c r="CL60" s="296">
        <f t="shared" ref="CL60:CL65" si="295">BZ60*1</f>
        <v>0.38204711999999996</v>
      </c>
      <c r="CM60" s="296">
        <f t="shared" ref="CM60:CM65" si="296">CA60*1</f>
        <v>0.38204711999999996</v>
      </c>
      <c r="CN60" s="296">
        <f t="shared" ref="CN60:CN65" si="297">CB60*1</f>
        <v>0.38586759120000003</v>
      </c>
      <c r="CO60" s="296">
        <f t="shared" ref="CO60:CO65" si="298">CC60*1</f>
        <v>0.38965060679999997</v>
      </c>
      <c r="CP60" s="296">
        <f t="shared" si="260"/>
        <v>0.39354711286799998</v>
      </c>
      <c r="CQ60" s="296">
        <f t="shared" si="261"/>
        <v>0.40520069242379991</v>
      </c>
      <c r="CR60" s="296">
        <f t="shared" si="262"/>
        <v>0.40520069242379991</v>
      </c>
      <c r="CS60" s="296">
        <f t="shared" ref="CS60:CS65" si="299">CG60*1.02</f>
        <v>0.41743775333499872</v>
      </c>
      <c r="CT60" s="295">
        <f t="shared" ref="CT60:CT65" si="300">CH60*1.02</f>
        <v>0.42161213086834864</v>
      </c>
    </row>
    <row r="61" spans="1:98" s="160" customFormat="1" x14ac:dyDescent="0.25">
      <c r="A61" s="19" t="s">
        <v>168</v>
      </c>
      <c r="B61" s="160" t="s">
        <v>6</v>
      </c>
      <c r="C61" s="165">
        <f t="shared" ref="C61:S61" si="301">IFERROR(C50/C35,"")</f>
        <v>0.25316455696202533</v>
      </c>
      <c r="D61" s="165">
        <f t="shared" si="301"/>
        <v>0.19626168224299065</v>
      </c>
      <c r="E61" s="165">
        <f t="shared" si="301"/>
        <v>0.30882352941176472</v>
      </c>
      <c r="F61" s="165">
        <f t="shared" si="301"/>
        <v>0.32286995515695066</v>
      </c>
      <c r="G61" s="165">
        <f t="shared" si="301"/>
        <v>0.26936026936026936</v>
      </c>
      <c r="H61" s="165">
        <f t="shared" si="301"/>
        <v>0.33023255813953489</v>
      </c>
      <c r="I61" s="165">
        <f t="shared" si="301"/>
        <v>0.31726907630522089</v>
      </c>
      <c r="J61" s="165">
        <f t="shared" si="301"/>
        <v>0.21491228070175439</v>
      </c>
      <c r="K61" s="165">
        <f t="shared" si="301"/>
        <v>0.2930232558139535</v>
      </c>
      <c r="L61" s="165">
        <f t="shared" si="301"/>
        <v>0.28378378378378377</v>
      </c>
      <c r="M61" s="165">
        <f t="shared" si="301"/>
        <v>0.26519337016574585</v>
      </c>
      <c r="N61" s="195">
        <f t="shared" si="301"/>
        <v>0.4098360655737705</v>
      </c>
      <c r="O61" s="165">
        <f t="shared" si="301"/>
        <v>0.15040650406504066</v>
      </c>
      <c r="P61" s="165">
        <f t="shared" si="301"/>
        <v>0.19718309859154928</v>
      </c>
      <c r="Q61" s="165">
        <f t="shared" si="301"/>
        <v>0.33333333333333331</v>
      </c>
      <c r="R61" s="165">
        <f t="shared" si="301"/>
        <v>0.27272727272727271</v>
      </c>
      <c r="S61" s="165">
        <f t="shared" si="301"/>
        <v>0.28640776699029125</v>
      </c>
      <c r="T61" s="165">
        <f t="shared" ref="T61" si="302">IFERROR(T50/T35,"")</f>
        <v>0.31924882629107981</v>
      </c>
      <c r="U61" s="360">
        <v>0.27070063694267515</v>
      </c>
      <c r="V61" s="360">
        <v>0.2857142857142857</v>
      </c>
      <c r="W61" s="321">
        <v>0.32</v>
      </c>
      <c r="X61" s="321">
        <v>0.31</v>
      </c>
      <c r="Y61" s="321">
        <v>0.34</v>
      </c>
      <c r="Z61" s="322">
        <v>0.35</v>
      </c>
      <c r="AA61" s="294">
        <v>0.15</v>
      </c>
      <c r="AB61" s="294">
        <v>0.15</v>
      </c>
      <c r="AC61" s="294">
        <v>0.25</v>
      </c>
      <c r="AD61" s="324">
        <f t="shared" si="265"/>
        <v>0.24</v>
      </c>
      <c r="AE61" s="296">
        <f t="shared" si="266"/>
        <v>0.2424</v>
      </c>
      <c r="AF61" s="296">
        <f t="shared" si="266"/>
        <v>0.24482400000000001</v>
      </c>
      <c r="AG61" s="296">
        <f t="shared" si="251"/>
        <v>0.24727224</v>
      </c>
      <c r="AH61" s="296">
        <f t="shared" si="251"/>
        <v>0.24974496240000002</v>
      </c>
      <c r="AI61" s="296">
        <f t="shared" si="251"/>
        <v>0.252242412024</v>
      </c>
      <c r="AJ61" s="296">
        <f t="shared" si="251"/>
        <v>0.25476483614424</v>
      </c>
      <c r="AK61" s="296">
        <f t="shared" si="251"/>
        <v>0.25731248450568239</v>
      </c>
      <c r="AL61" s="295">
        <f t="shared" si="251"/>
        <v>0.25988560935073923</v>
      </c>
      <c r="AM61" s="294">
        <f t="shared" si="267"/>
        <v>0.153</v>
      </c>
      <c r="AN61" s="294">
        <f t="shared" si="268"/>
        <v>0.153</v>
      </c>
      <c r="AO61" s="294">
        <v>0.25</v>
      </c>
      <c r="AP61" s="296">
        <f t="shared" si="269"/>
        <v>0.245</v>
      </c>
      <c r="AQ61" s="296">
        <f t="shared" ref="AQ61:AQ65" si="303">AP61*1</f>
        <v>0.245</v>
      </c>
      <c r="AR61" s="296">
        <f t="shared" ref="AR61:AX61" si="304">AQ61*1.01</f>
        <v>0.24745</v>
      </c>
      <c r="AS61" s="296">
        <f t="shared" ref="AS61:AS65" si="305">AR61*1</f>
        <v>0.24745</v>
      </c>
      <c r="AT61" s="296">
        <f t="shared" si="304"/>
        <v>0.24992449999999999</v>
      </c>
      <c r="AU61" s="296">
        <f t="shared" si="304"/>
        <v>0.25242374499999998</v>
      </c>
      <c r="AV61" s="296">
        <f t="shared" ref="AV61:AV65" si="306">AU61*1</f>
        <v>0.25242374499999998</v>
      </c>
      <c r="AW61" s="296">
        <f t="shared" si="304"/>
        <v>0.25494798245</v>
      </c>
      <c r="AX61" s="295">
        <f t="shared" si="304"/>
        <v>0.25749746227449999</v>
      </c>
      <c r="AY61" s="308">
        <f t="shared" si="271"/>
        <v>0.16065000000000002</v>
      </c>
      <c r="AZ61" s="296">
        <f t="shared" si="272"/>
        <v>0.16065000000000002</v>
      </c>
      <c r="BA61" s="296">
        <f t="shared" si="254"/>
        <v>0.27</v>
      </c>
      <c r="BB61" s="296">
        <f t="shared" si="273"/>
        <v>0.25480000000000003</v>
      </c>
      <c r="BC61" s="296">
        <f t="shared" si="274"/>
        <v>0.25480000000000003</v>
      </c>
      <c r="BD61" s="296">
        <f t="shared" si="275"/>
        <v>0.25734800000000002</v>
      </c>
      <c r="BE61" s="296">
        <f t="shared" si="276"/>
        <v>0.25734800000000002</v>
      </c>
      <c r="BF61" s="296">
        <f t="shared" si="277"/>
        <v>0.25992147999999998</v>
      </c>
      <c r="BG61" s="296">
        <f t="shared" si="278"/>
        <v>0.26252069480000001</v>
      </c>
      <c r="BH61" s="296">
        <f t="shared" si="279"/>
        <v>0.26252069480000001</v>
      </c>
      <c r="BI61" s="296">
        <f t="shared" si="280"/>
        <v>0.26514590174800001</v>
      </c>
      <c r="BJ61" s="296">
        <f t="shared" si="281"/>
        <v>0.26779736076548</v>
      </c>
      <c r="BK61" s="308">
        <f t="shared" si="282"/>
        <v>0.16065000000000002</v>
      </c>
      <c r="BL61" s="296">
        <f t="shared" si="283"/>
        <v>0.16065000000000002</v>
      </c>
      <c r="BM61" s="296">
        <f t="shared" si="284"/>
        <v>0.27</v>
      </c>
      <c r="BN61" s="296">
        <f t="shared" si="285"/>
        <v>0.25989600000000002</v>
      </c>
      <c r="BO61" s="296">
        <f t="shared" si="286"/>
        <v>0.25989600000000002</v>
      </c>
      <c r="BP61" s="296">
        <f t="shared" si="287"/>
        <v>0.26249496</v>
      </c>
      <c r="BQ61" s="296">
        <f t="shared" si="288"/>
        <v>0.26506844000000002</v>
      </c>
      <c r="BR61" s="296">
        <f t="shared" si="289"/>
        <v>0.26771912440000001</v>
      </c>
      <c r="BS61" s="296">
        <f t="shared" si="256"/>
        <v>0.27564672954000002</v>
      </c>
      <c r="BT61" s="296">
        <f t="shared" si="256"/>
        <v>0.27564672954000002</v>
      </c>
      <c r="BU61" s="296">
        <f t="shared" si="256"/>
        <v>0.27840319683540005</v>
      </c>
      <c r="BV61" s="296">
        <f t="shared" si="256"/>
        <v>0.28118722880375402</v>
      </c>
      <c r="BW61" s="308">
        <f t="shared" si="290"/>
        <v>0.16868250000000001</v>
      </c>
      <c r="BX61" s="296">
        <f t="shared" si="258"/>
        <v>0.16868250000000001</v>
      </c>
      <c r="BY61" s="296">
        <f t="shared" si="258"/>
        <v>0.28350000000000003</v>
      </c>
      <c r="BZ61" s="296">
        <f t="shared" si="258"/>
        <v>0.27289080000000004</v>
      </c>
      <c r="CA61" s="296">
        <f t="shared" si="258"/>
        <v>0.27289080000000004</v>
      </c>
      <c r="CB61" s="296">
        <f t="shared" si="291"/>
        <v>0.27561970800000002</v>
      </c>
      <c r="CC61" s="296">
        <f t="shared" si="258"/>
        <v>0.27832186200000003</v>
      </c>
      <c r="CD61" s="296">
        <f t="shared" si="258"/>
        <v>0.28110508062</v>
      </c>
      <c r="CE61" s="296">
        <f t="shared" si="258"/>
        <v>0.28942906601700003</v>
      </c>
      <c r="CF61" s="296">
        <f t="shared" si="258"/>
        <v>0.28942906601700003</v>
      </c>
      <c r="CG61" s="296">
        <f t="shared" si="258"/>
        <v>0.29232335667717008</v>
      </c>
      <c r="CH61" s="296">
        <f t="shared" si="258"/>
        <v>0.29524659024394173</v>
      </c>
      <c r="CI61" s="308">
        <f t="shared" si="292"/>
        <v>0.16868250000000001</v>
      </c>
      <c r="CJ61" s="296">
        <f t="shared" si="293"/>
        <v>0.16868250000000001</v>
      </c>
      <c r="CK61" s="296">
        <f t="shared" si="294"/>
        <v>0.28350000000000003</v>
      </c>
      <c r="CL61" s="296">
        <f t="shared" si="295"/>
        <v>0.27289080000000004</v>
      </c>
      <c r="CM61" s="296">
        <f t="shared" si="296"/>
        <v>0.27289080000000004</v>
      </c>
      <c r="CN61" s="296">
        <f t="shared" si="297"/>
        <v>0.27561970800000002</v>
      </c>
      <c r="CO61" s="296">
        <f t="shared" si="298"/>
        <v>0.27832186200000003</v>
      </c>
      <c r="CP61" s="296">
        <f t="shared" si="260"/>
        <v>0.28110508062</v>
      </c>
      <c r="CQ61" s="296">
        <f t="shared" si="261"/>
        <v>0.28942906601700003</v>
      </c>
      <c r="CR61" s="296">
        <f t="shared" si="262"/>
        <v>0.28942906601700003</v>
      </c>
      <c r="CS61" s="296">
        <f t="shared" si="299"/>
        <v>0.2981698238107135</v>
      </c>
      <c r="CT61" s="295">
        <f t="shared" si="300"/>
        <v>0.30115152204882056</v>
      </c>
    </row>
    <row r="62" spans="1:98" s="160" customFormat="1" x14ac:dyDescent="0.25">
      <c r="A62" s="19" t="s">
        <v>169</v>
      </c>
      <c r="B62" s="160" t="s">
        <v>7</v>
      </c>
      <c r="C62" s="165">
        <f t="shared" ref="C62:S62" si="307">IFERROR(C51/C36,"")</f>
        <v>0.20270270270270271</v>
      </c>
      <c r="D62" s="165">
        <f t="shared" si="307"/>
        <v>0.14418604651162792</v>
      </c>
      <c r="E62" s="165">
        <f t="shared" si="307"/>
        <v>0.20956719817767655</v>
      </c>
      <c r="F62" s="165">
        <f t="shared" si="307"/>
        <v>0.19259259259259259</v>
      </c>
      <c r="G62" s="165">
        <f t="shared" si="307"/>
        <v>0.28125</v>
      </c>
      <c r="H62" s="165">
        <f t="shared" si="307"/>
        <v>0.31724137931034485</v>
      </c>
      <c r="I62" s="165">
        <f t="shared" si="307"/>
        <v>0.28604651162790695</v>
      </c>
      <c r="J62" s="165">
        <f t="shared" si="307"/>
        <v>0.17209302325581396</v>
      </c>
      <c r="K62" s="165">
        <f t="shared" si="307"/>
        <v>0.26570048309178745</v>
      </c>
      <c r="L62" s="165">
        <f t="shared" si="307"/>
        <v>0.19143576826196473</v>
      </c>
      <c r="M62" s="165">
        <f t="shared" si="307"/>
        <v>0.26884422110552764</v>
      </c>
      <c r="N62" s="195">
        <f t="shared" si="307"/>
        <v>0.3457142857142857</v>
      </c>
      <c r="O62" s="165">
        <f t="shared" si="307"/>
        <v>0.10775862068965517</v>
      </c>
      <c r="P62" s="165">
        <f t="shared" si="307"/>
        <v>0.10566037735849057</v>
      </c>
      <c r="Q62" s="165">
        <f t="shared" si="307"/>
        <v>0.18493150684931506</v>
      </c>
      <c r="R62" s="165">
        <f t="shared" si="307"/>
        <v>0.17857142857142858</v>
      </c>
      <c r="S62" s="165">
        <f t="shared" si="307"/>
        <v>0.20833333333333334</v>
      </c>
      <c r="T62" s="165">
        <f t="shared" ref="T62" si="308">IFERROR(T51/T36,"")</f>
        <v>0.20121951219512196</v>
      </c>
      <c r="U62" s="360">
        <v>0.1825</v>
      </c>
      <c r="V62" s="360">
        <v>0.15230460921843689</v>
      </c>
      <c r="W62" s="321">
        <v>0.22</v>
      </c>
      <c r="X62" s="321">
        <v>0.21</v>
      </c>
      <c r="Y62" s="321">
        <v>0.24</v>
      </c>
      <c r="Z62" s="322">
        <v>0.25</v>
      </c>
      <c r="AA62" s="294">
        <v>0.12</v>
      </c>
      <c r="AB62" s="294">
        <v>0.12</v>
      </c>
      <c r="AC62" s="294">
        <v>0.22</v>
      </c>
      <c r="AD62" s="324">
        <f t="shared" si="265"/>
        <v>0.2112</v>
      </c>
      <c r="AE62" s="296">
        <f t="shared" si="266"/>
        <v>0.213312</v>
      </c>
      <c r="AF62" s="296">
        <f t="shared" si="266"/>
        <v>0.21544511999999999</v>
      </c>
      <c r="AG62" s="296">
        <f t="shared" si="251"/>
        <v>0.21759957119999998</v>
      </c>
      <c r="AH62" s="296">
        <f t="shared" si="251"/>
        <v>0.21977556691199998</v>
      </c>
      <c r="AI62" s="296">
        <f t="shared" si="251"/>
        <v>0.22197332258111999</v>
      </c>
      <c r="AJ62" s="296">
        <f t="shared" si="251"/>
        <v>0.22419305580693119</v>
      </c>
      <c r="AK62" s="296">
        <f t="shared" si="251"/>
        <v>0.22643498636500051</v>
      </c>
      <c r="AL62" s="295">
        <f t="shared" si="251"/>
        <v>0.22869933622865052</v>
      </c>
      <c r="AM62" s="294">
        <f t="shared" si="267"/>
        <v>0.12239999999999999</v>
      </c>
      <c r="AN62" s="294">
        <f t="shared" si="268"/>
        <v>0.12239999999999999</v>
      </c>
      <c r="AO62" s="294">
        <v>0.22</v>
      </c>
      <c r="AP62" s="296">
        <f t="shared" si="269"/>
        <v>0.21559999999999999</v>
      </c>
      <c r="AQ62" s="296">
        <f t="shared" si="303"/>
        <v>0.21559999999999999</v>
      </c>
      <c r="AR62" s="296">
        <f t="shared" ref="AR62:AX62" si="309">AQ62*1.01</f>
        <v>0.21775599999999998</v>
      </c>
      <c r="AS62" s="296">
        <f t="shared" si="305"/>
        <v>0.21775599999999998</v>
      </c>
      <c r="AT62" s="296">
        <f t="shared" si="309"/>
        <v>0.21993355999999997</v>
      </c>
      <c r="AU62" s="296">
        <f t="shared" si="309"/>
        <v>0.22213289559999996</v>
      </c>
      <c r="AV62" s="296">
        <f t="shared" si="306"/>
        <v>0.22213289559999996</v>
      </c>
      <c r="AW62" s="296">
        <f t="shared" si="309"/>
        <v>0.22435422455599996</v>
      </c>
      <c r="AX62" s="295">
        <f t="shared" si="309"/>
        <v>0.22659776680155996</v>
      </c>
      <c r="AY62" s="308">
        <f t="shared" si="271"/>
        <v>0.12852</v>
      </c>
      <c r="AZ62" s="296">
        <f t="shared" si="272"/>
        <v>0.12852</v>
      </c>
      <c r="BA62" s="296">
        <f t="shared" si="254"/>
        <v>0.23760000000000001</v>
      </c>
      <c r="BB62" s="296">
        <f t="shared" si="273"/>
        <v>0.22422400000000001</v>
      </c>
      <c r="BC62" s="296">
        <f t="shared" si="274"/>
        <v>0.22422400000000001</v>
      </c>
      <c r="BD62" s="296">
        <f t="shared" si="275"/>
        <v>0.22646623999999999</v>
      </c>
      <c r="BE62" s="296">
        <f t="shared" si="276"/>
        <v>0.22646623999999999</v>
      </c>
      <c r="BF62" s="296">
        <f t="shared" si="277"/>
        <v>0.22873090239999999</v>
      </c>
      <c r="BG62" s="296">
        <f t="shared" si="278"/>
        <v>0.23101821142399998</v>
      </c>
      <c r="BH62" s="296">
        <f t="shared" si="279"/>
        <v>0.23101821142399998</v>
      </c>
      <c r="BI62" s="296">
        <f t="shared" si="280"/>
        <v>0.23332839353823998</v>
      </c>
      <c r="BJ62" s="296">
        <f t="shared" si="281"/>
        <v>0.23566167747362238</v>
      </c>
      <c r="BK62" s="308">
        <f t="shared" si="282"/>
        <v>0.12852</v>
      </c>
      <c r="BL62" s="296">
        <f t="shared" si="283"/>
        <v>0.12852</v>
      </c>
      <c r="BM62" s="296">
        <f t="shared" si="284"/>
        <v>0.23760000000000001</v>
      </c>
      <c r="BN62" s="296">
        <f t="shared" si="285"/>
        <v>0.22870848000000002</v>
      </c>
      <c r="BO62" s="296">
        <f t="shared" si="286"/>
        <v>0.22870848000000002</v>
      </c>
      <c r="BP62" s="296">
        <f t="shared" si="287"/>
        <v>0.2309955648</v>
      </c>
      <c r="BQ62" s="296">
        <f t="shared" si="288"/>
        <v>0.2332602272</v>
      </c>
      <c r="BR62" s="296">
        <f t="shared" si="289"/>
        <v>0.235592829472</v>
      </c>
      <c r="BS62" s="296">
        <f t="shared" si="256"/>
        <v>0.24256912199519998</v>
      </c>
      <c r="BT62" s="296">
        <f t="shared" si="256"/>
        <v>0.24256912199519998</v>
      </c>
      <c r="BU62" s="296">
        <f t="shared" si="256"/>
        <v>0.24499481321515199</v>
      </c>
      <c r="BV62" s="296">
        <f t="shared" si="256"/>
        <v>0.2474447613473035</v>
      </c>
      <c r="BW62" s="308">
        <f t="shared" si="290"/>
        <v>0.13494600000000001</v>
      </c>
      <c r="BX62" s="296">
        <f t="shared" si="258"/>
        <v>0.13494600000000001</v>
      </c>
      <c r="BY62" s="296">
        <f t="shared" si="258"/>
        <v>0.24948000000000001</v>
      </c>
      <c r="BZ62" s="296">
        <f t="shared" si="258"/>
        <v>0.24014390400000002</v>
      </c>
      <c r="CA62" s="296">
        <f t="shared" si="258"/>
        <v>0.24014390400000002</v>
      </c>
      <c r="CB62" s="296">
        <f t="shared" si="291"/>
        <v>0.24254534304</v>
      </c>
      <c r="CC62" s="296">
        <f t="shared" si="258"/>
        <v>0.24492323856000001</v>
      </c>
      <c r="CD62" s="296">
        <f t="shared" si="258"/>
        <v>0.2473724709456</v>
      </c>
      <c r="CE62" s="296">
        <f t="shared" si="258"/>
        <v>0.25469757809495996</v>
      </c>
      <c r="CF62" s="296">
        <f t="shared" si="258"/>
        <v>0.25469757809495996</v>
      </c>
      <c r="CG62" s="296">
        <f t="shared" si="258"/>
        <v>0.25724455387590961</v>
      </c>
      <c r="CH62" s="296">
        <f t="shared" si="258"/>
        <v>0.25981699941466868</v>
      </c>
      <c r="CI62" s="308">
        <f t="shared" si="292"/>
        <v>0.13494600000000001</v>
      </c>
      <c r="CJ62" s="296">
        <f t="shared" si="293"/>
        <v>0.13494600000000001</v>
      </c>
      <c r="CK62" s="296">
        <f t="shared" si="294"/>
        <v>0.24948000000000001</v>
      </c>
      <c r="CL62" s="296">
        <f t="shared" si="295"/>
        <v>0.24014390400000002</v>
      </c>
      <c r="CM62" s="296">
        <f t="shared" si="296"/>
        <v>0.24014390400000002</v>
      </c>
      <c r="CN62" s="296">
        <f t="shared" si="297"/>
        <v>0.24254534304</v>
      </c>
      <c r="CO62" s="296">
        <f t="shared" si="298"/>
        <v>0.24492323856000001</v>
      </c>
      <c r="CP62" s="296">
        <f t="shared" si="260"/>
        <v>0.2473724709456</v>
      </c>
      <c r="CQ62" s="296">
        <f t="shared" si="261"/>
        <v>0.25469757809495996</v>
      </c>
      <c r="CR62" s="296">
        <f t="shared" si="262"/>
        <v>0.25469757809495996</v>
      </c>
      <c r="CS62" s="296">
        <f t="shared" si="299"/>
        <v>0.26238944495342781</v>
      </c>
      <c r="CT62" s="295">
        <f t="shared" si="300"/>
        <v>0.26501333940296207</v>
      </c>
    </row>
    <row r="63" spans="1:98" s="160" customFormat="1" x14ac:dyDescent="0.25">
      <c r="A63" s="19" t="s">
        <v>170</v>
      </c>
      <c r="B63" s="160" t="s">
        <v>8</v>
      </c>
      <c r="C63" s="165">
        <f t="shared" ref="C63:S63" si="310">IFERROR(C52/C37,"")</f>
        <v>0.17708333333333334</v>
      </c>
      <c r="D63" s="165">
        <f t="shared" si="310"/>
        <v>0.12110726643598616</v>
      </c>
      <c r="E63" s="165">
        <f t="shared" si="310"/>
        <v>0.1853035143769968</v>
      </c>
      <c r="F63" s="165">
        <f t="shared" si="310"/>
        <v>0.22408963585434175</v>
      </c>
      <c r="G63" s="165">
        <f t="shared" si="310"/>
        <v>0.27873563218390807</v>
      </c>
      <c r="H63" s="165">
        <f t="shared" si="310"/>
        <v>0.2834008097165992</v>
      </c>
      <c r="I63" s="165">
        <f t="shared" si="310"/>
        <v>0.2874493927125506</v>
      </c>
      <c r="J63" s="165">
        <f t="shared" si="310"/>
        <v>0.23646723646723647</v>
      </c>
      <c r="K63" s="165">
        <f t="shared" si="310"/>
        <v>0.35128205128205126</v>
      </c>
      <c r="L63" s="165">
        <f t="shared" si="310"/>
        <v>0.23627684964200477</v>
      </c>
      <c r="M63" s="165">
        <f t="shared" si="310"/>
        <v>0.26224783861671469</v>
      </c>
      <c r="N63" s="195">
        <f t="shared" si="310"/>
        <v>0.36656891495601174</v>
      </c>
      <c r="O63" s="165">
        <f t="shared" si="310"/>
        <v>9.7035040431266845E-2</v>
      </c>
      <c r="P63" s="165">
        <f t="shared" si="310"/>
        <v>9.0439276485788117E-2</v>
      </c>
      <c r="Q63" s="165">
        <f t="shared" si="310"/>
        <v>0.17536534446764093</v>
      </c>
      <c r="R63" s="165">
        <f t="shared" si="310"/>
        <v>0.15510204081632653</v>
      </c>
      <c r="S63" s="165">
        <f t="shared" si="310"/>
        <v>0.11980440097799511</v>
      </c>
      <c r="T63" s="165">
        <f t="shared" ref="T63" si="311">IFERROR(T52/T37,"")</f>
        <v>0.21008403361344538</v>
      </c>
      <c r="U63" s="360">
        <v>0.17231638418079095</v>
      </c>
      <c r="V63" s="360">
        <v>0.17353579175704989</v>
      </c>
      <c r="W63" s="321">
        <v>0.18</v>
      </c>
      <c r="X63" s="321">
        <v>0.17</v>
      </c>
      <c r="Y63" s="321">
        <v>0.22</v>
      </c>
      <c r="Z63" s="322">
        <v>0.25</v>
      </c>
      <c r="AA63" s="294">
        <v>0.1</v>
      </c>
      <c r="AB63" s="294">
        <v>0.1</v>
      </c>
      <c r="AC63" s="294">
        <v>0.18</v>
      </c>
      <c r="AD63" s="324">
        <f t="shared" si="265"/>
        <v>0.17279999999999998</v>
      </c>
      <c r="AE63" s="296">
        <f t="shared" si="266"/>
        <v>0.17452799999999999</v>
      </c>
      <c r="AF63" s="296">
        <f t="shared" si="266"/>
        <v>0.17627327999999998</v>
      </c>
      <c r="AG63" s="296">
        <f t="shared" si="251"/>
        <v>0.17803601279999998</v>
      </c>
      <c r="AH63" s="296">
        <f t="shared" si="251"/>
        <v>0.17981637292799998</v>
      </c>
      <c r="AI63" s="296">
        <f t="shared" si="251"/>
        <v>0.18161453665727997</v>
      </c>
      <c r="AJ63" s="296">
        <f t="shared" si="251"/>
        <v>0.18343068202385276</v>
      </c>
      <c r="AK63" s="296">
        <f t="shared" si="251"/>
        <v>0.18526498884409129</v>
      </c>
      <c r="AL63" s="295">
        <f t="shared" si="251"/>
        <v>0.1871176387325322</v>
      </c>
      <c r="AM63" s="294">
        <f t="shared" si="267"/>
        <v>0.10200000000000001</v>
      </c>
      <c r="AN63" s="294">
        <f t="shared" si="268"/>
        <v>0.10200000000000001</v>
      </c>
      <c r="AO63" s="294">
        <v>0.18</v>
      </c>
      <c r="AP63" s="296">
        <f t="shared" si="269"/>
        <v>0.1764</v>
      </c>
      <c r="AQ63" s="296">
        <f t="shared" si="303"/>
        <v>0.1764</v>
      </c>
      <c r="AR63" s="296">
        <f t="shared" ref="AR63:AX63" si="312">AQ63*1.01</f>
        <v>0.17816399999999999</v>
      </c>
      <c r="AS63" s="296">
        <f t="shared" si="305"/>
        <v>0.17816399999999999</v>
      </c>
      <c r="AT63" s="296">
        <f t="shared" si="312"/>
        <v>0.17994563999999999</v>
      </c>
      <c r="AU63" s="296">
        <f t="shared" si="312"/>
        <v>0.1817450964</v>
      </c>
      <c r="AV63" s="296">
        <f t="shared" si="306"/>
        <v>0.1817450964</v>
      </c>
      <c r="AW63" s="296">
        <f t="shared" si="312"/>
        <v>0.18356254736399999</v>
      </c>
      <c r="AX63" s="295">
        <f t="shared" si="312"/>
        <v>0.18539817283763999</v>
      </c>
      <c r="AY63" s="308">
        <f t="shared" si="271"/>
        <v>0.10710000000000001</v>
      </c>
      <c r="AZ63" s="296">
        <f t="shared" si="272"/>
        <v>0.10710000000000001</v>
      </c>
      <c r="BA63" s="296">
        <f t="shared" si="254"/>
        <v>0.19440000000000002</v>
      </c>
      <c r="BB63" s="296">
        <f t="shared" si="273"/>
        <v>0.18345600000000001</v>
      </c>
      <c r="BC63" s="296">
        <f t="shared" si="274"/>
        <v>0.18345600000000001</v>
      </c>
      <c r="BD63" s="296">
        <f t="shared" si="275"/>
        <v>0.18529055999999999</v>
      </c>
      <c r="BE63" s="296">
        <f t="shared" si="276"/>
        <v>0.18529055999999999</v>
      </c>
      <c r="BF63" s="296">
        <f t="shared" si="277"/>
        <v>0.1871434656</v>
      </c>
      <c r="BG63" s="296">
        <f t="shared" si="278"/>
        <v>0.18901490025600001</v>
      </c>
      <c r="BH63" s="296">
        <f t="shared" si="279"/>
        <v>0.18901490025600001</v>
      </c>
      <c r="BI63" s="296">
        <f t="shared" si="280"/>
        <v>0.19090504925856</v>
      </c>
      <c r="BJ63" s="296">
        <f t="shared" si="281"/>
        <v>0.19281409975114558</v>
      </c>
      <c r="BK63" s="308">
        <f t="shared" si="282"/>
        <v>0.10710000000000001</v>
      </c>
      <c r="BL63" s="296">
        <f t="shared" si="283"/>
        <v>0.10710000000000001</v>
      </c>
      <c r="BM63" s="296">
        <f t="shared" si="284"/>
        <v>0.19440000000000002</v>
      </c>
      <c r="BN63" s="296">
        <f t="shared" si="285"/>
        <v>0.18712512000000001</v>
      </c>
      <c r="BO63" s="296">
        <f t="shared" si="286"/>
        <v>0.18712512000000001</v>
      </c>
      <c r="BP63" s="296">
        <f t="shared" si="287"/>
        <v>0.18899637119999999</v>
      </c>
      <c r="BQ63" s="296">
        <f t="shared" si="288"/>
        <v>0.1908492768</v>
      </c>
      <c r="BR63" s="296">
        <f t="shared" si="289"/>
        <v>0.192757769568</v>
      </c>
      <c r="BS63" s="296">
        <f t="shared" si="256"/>
        <v>0.19846564526880003</v>
      </c>
      <c r="BT63" s="296">
        <f t="shared" si="256"/>
        <v>0.19846564526880003</v>
      </c>
      <c r="BU63" s="296">
        <f t="shared" si="256"/>
        <v>0.20045030172148801</v>
      </c>
      <c r="BV63" s="296">
        <f t="shared" si="256"/>
        <v>0.20245480473870286</v>
      </c>
      <c r="BW63" s="308">
        <f t="shared" si="290"/>
        <v>0.11245500000000001</v>
      </c>
      <c r="BX63" s="296">
        <f t="shared" si="258"/>
        <v>0.11245500000000001</v>
      </c>
      <c r="BY63" s="296">
        <f t="shared" si="258"/>
        <v>0.20412000000000002</v>
      </c>
      <c r="BZ63" s="296">
        <f t="shared" si="258"/>
        <v>0.19648137600000001</v>
      </c>
      <c r="CA63" s="296">
        <f t="shared" si="258"/>
        <v>0.19648137600000001</v>
      </c>
      <c r="CB63" s="296">
        <f t="shared" si="291"/>
        <v>0.19844618976</v>
      </c>
      <c r="CC63" s="296">
        <f t="shared" si="258"/>
        <v>0.20039174064000001</v>
      </c>
      <c r="CD63" s="296">
        <f t="shared" si="258"/>
        <v>0.2023956580464</v>
      </c>
      <c r="CE63" s="296">
        <f t="shared" si="258"/>
        <v>0.20838892753224003</v>
      </c>
      <c r="CF63" s="296">
        <f t="shared" si="258"/>
        <v>0.20838892753224003</v>
      </c>
      <c r="CG63" s="296">
        <f t="shared" si="258"/>
        <v>0.21047281680756241</v>
      </c>
      <c r="CH63" s="296">
        <f t="shared" si="258"/>
        <v>0.21257754497563802</v>
      </c>
      <c r="CI63" s="308">
        <f t="shared" si="292"/>
        <v>0.11245500000000001</v>
      </c>
      <c r="CJ63" s="296">
        <f t="shared" si="293"/>
        <v>0.11245500000000001</v>
      </c>
      <c r="CK63" s="296">
        <f t="shared" si="294"/>
        <v>0.20412000000000002</v>
      </c>
      <c r="CL63" s="296">
        <f t="shared" si="295"/>
        <v>0.19648137600000001</v>
      </c>
      <c r="CM63" s="296">
        <f t="shared" si="296"/>
        <v>0.19648137600000001</v>
      </c>
      <c r="CN63" s="296">
        <f t="shared" si="297"/>
        <v>0.19844618976</v>
      </c>
      <c r="CO63" s="296">
        <f t="shared" si="298"/>
        <v>0.20039174064000001</v>
      </c>
      <c r="CP63" s="296">
        <f t="shared" si="260"/>
        <v>0.2023956580464</v>
      </c>
      <c r="CQ63" s="296">
        <f t="shared" si="261"/>
        <v>0.20838892753224003</v>
      </c>
      <c r="CR63" s="296">
        <f t="shared" si="262"/>
        <v>0.20838892753224003</v>
      </c>
      <c r="CS63" s="296">
        <f t="shared" si="299"/>
        <v>0.21468227314371366</v>
      </c>
      <c r="CT63" s="295">
        <f t="shared" si="300"/>
        <v>0.21682909587515078</v>
      </c>
    </row>
    <row r="64" spans="1:98" s="160" customFormat="1" x14ac:dyDescent="0.25">
      <c r="A64" s="19" t="s">
        <v>171</v>
      </c>
      <c r="B64" s="160" t="s">
        <v>1</v>
      </c>
      <c r="C64" s="165">
        <f t="shared" ref="C64:S64" si="313">IFERROR(C53/C38,"")</f>
        <v>0.15656565656565657</v>
      </c>
      <c r="D64" s="165">
        <f t="shared" si="313"/>
        <v>0.12648221343873517</v>
      </c>
      <c r="E64" s="165">
        <f t="shared" si="313"/>
        <v>9.3645484949832769E-2</v>
      </c>
      <c r="F64" s="165">
        <f t="shared" si="313"/>
        <v>0.17595307917888564</v>
      </c>
      <c r="G64" s="165">
        <f t="shared" si="313"/>
        <v>0.234375</v>
      </c>
      <c r="H64" s="165">
        <f t="shared" si="313"/>
        <v>0.30847457627118646</v>
      </c>
      <c r="I64" s="165">
        <f t="shared" si="313"/>
        <v>0.28104575163398693</v>
      </c>
      <c r="J64" s="165">
        <f t="shared" si="313"/>
        <v>0.2435064935064935</v>
      </c>
      <c r="K64" s="165">
        <f t="shared" si="313"/>
        <v>0.37546468401486988</v>
      </c>
      <c r="L64" s="165">
        <f t="shared" si="313"/>
        <v>0.27138643067846607</v>
      </c>
      <c r="M64" s="165">
        <f t="shared" si="313"/>
        <v>0.31873479318734793</v>
      </c>
      <c r="N64" s="195">
        <f t="shared" si="313"/>
        <v>0.34382566585956414</v>
      </c>
      <c r="O64" s="165">
        <f t="shared" si="313"/>
        <v>0.10416666666666667</v>
      </c>
      <c r="P64" s="165">
        <f t="shared" si="313"/>
        <v>9.166666666666666E-2</v>
      </c>
      <c r="Q64" s="165">
        <f t="shared" si="313"/>
        <v>0.16071428571428573</v>
      </c>
      <c r="R64" s="165">
        <f t="shared" si="313"/>
        <v>0.14893617021276595</v>
      </c>
      <c r="S64" s="165">
        <f t="shared" si="313"/>
        <v>0.14806866952789699</v>
      </c>
      <c r="T64" s="165">
        <f t="shared" ref="T64" si="314">IFERROR(T53/T38,"")</f>
        <v>0.18467583497053044</v>
      </c>
      <c r="U64" s="360">
        <v>0.158203125</v>
      </c>
      <c r="V64" s="360">
        <v>0.15711252653927812</v>
      </c>
      <c r="W64" s="321">
        <v>0.18</v>
      </c>
      <c r="X64" s="321">
        <v>0.17</v>
      </c>
      <c r="Y64" s="321">
        <v>0.22</v>
      </c>
      <c r="Z64" s="322">
        <v>0.25</v>
      </c>
      <c r="AA64" s="294">
        <v>0.1</v>
      </c>
      <c r="AB64" s="294">
        <v>0.1</v>
      </c>
      <c r="AC64" s="294">
        <v>0.18</v>
      </c>
      <c r="AD64" s="324">
        <f t="shared" si="265"/>
        <v>0.17279999999999998</v>
      </c>
      <c r="AE64" s="296">
        <f t="shared" si="266"/>
        <v>0.17452799999999999</v>
      </c>
      <c r="AF64" s="296">
        <f t="shared" si="266"/>
        <v>0.17627327999999998</v>
      </c>
      <c r="AG64" s="296">
        <f t="shared" si="251"/>
        <v>0.17803601279999998</v>
      </c>
      <c r="AH64" s="296">
        <f t="shared" si="251"/>
        <v>0.17981637292799998</v>
      </c>
      <c r="AI64" s="296">
        <f t="shared" si="251"/>
        <v>0.18161453665727997</v>
      </c>
      <c r="AJ64" s="296">
        <f t="shared" si="251"/>
        <v>0.18343068202385276</v>
      </c>
      <c r="AK64" s="296">
        <f t="shared" si="251"/>
        <v>0.18526498884409129</v>
      </c>
      <c r="AL64" s="295">
        <f t="shared" si="251"/>
        <v>0.1871176387325322</v>
      </c>
      <c r="AM64" s="294">
        <f t="shared" si="267"/>
        <v>0.10200000000000001</v>
      </c>
      <c r="AN64" s="294">
        <f t="shared" si="268"/>
        <v>0.10200000000000001</v>
      </c>
      <c r="AO64" s="294">
        <v>0.18</v>
      </c>
      <c r="AP64" s="296">
        <f t="shared" si="269"/>
        <v>0.1764</v>
      </c>
      <c r="AQ64" s="296">
        <f t="shared" si="303"/>
        <v>0.1764</v>
      </c>
      <c r="AR64" s="296">
        <f t="shared" ref="AR64:AX64" si="315">AQ64*1.01</f>
        <v>0.17816399999999999</v>
      </c>
      <c r="AS64" s="296">
        <f t="shared" si="305"/>
        <v>0.17816399999999999</v>
      </c>
      <c r="AT64" s="296">
        <f t="shared" si="315"/>
        <v>0.17994563999999999</v>
      </c>
      <c r="AU64" s="296">
        <f t="shared" si="315"/>
        <v>0.1817450964</v>
      </c>
      <c r="AV64" s="296">
        <f t="shared" si="306"/>
        <v>0.1817450964</v>
      </c>
      <c r="AW64" s="296">
        <f t="shared" si="315"/>
        <v>0.18356254736399999</v>
      </c>
      <c r="AX64" s="295">
        <f t="shared" si="315"/>
        <v>0.18539817283763999</v>
      </c>
      <c r="AY64" s="308">
        <f t="shared" si="271"/>
        <v>0.10710000000000001</v>
      </c>
      <c r="AZ64" s="296">
        <f t="shared" si="272"/>
        <v>0.10710000000000001</v>
      </c>
      <c r="BA64" s="296">
        <f t="shared" si="254"/>
        <v>0.19440000000000002</v>
      </c>
      <c r="BB64" s="296">
        <f t="shared" si="273"/>
        <v>0.18345600000000001</v>
      </c>
      <c r="BC64" s="296">
        <f t="shared" si="274"/>
        <v>0.18345600000000001</v>
      </c>
      <c r="BD64" s="296">
        <f t="shared" si="275"/>
        <v>0.18529055999999999</v>
      </c>
      <c r="BE64" s="296">
        <f t="shared" si="276"/>
        <v>0.18529055999999999</v>
      </c>
      <c r="BF64" s="296">
        <f t="shared" si="277"/>
        <v>0.1871434656</v>
      </c>
      <c r="BG64" s="296">
        <f t="shared" si="278"/>
        <v>0.18901490025600001</v>
      </c>
      <c r="BH64" s="296">
        <f t="shared" si="279"/>
        <v>0.18901490025600001</v>
      </c>
      <c r="BI64" s="296">
        <f t="shared" si="280"/>
        <v>0.19090504925856</v>
      </c>
      <c r="BJ64" s="296">
        <f t="shared" si="281"/>
        <v>0.19281409975114558</v>
      </c>
      <c r="BK64" s="308">
        <f t="shared" si="282"/>
        <v>0.10710000000000001</v>
      </c>
      <c r="BL64" s="296">
        <f t="shared" si="283"/>
        <v>0.10710000000000001</v>
      </c>
      <c r="BM64" s="296">
        <f t="shared" si="284"/>
        <v>0.19440000000000002</v>
      </c>
      <c r="BN64" s="296">
        <f t="shared" si="285"/>
        <v>0.18712512000000001</v>
      </c>
      <c r="BO64" s="296">
        <f t="shared" si="286"/>
        <v>0.18712512000000001</v>
      </c>
      <c r="BP64" s="296">
        <f t="shared" si="287"/>
        <v>0.18899637119999999</v>
      </c>
      <c r="BQ64" s="296">
        <f t="shared" si="288"/>
        <v>0.1908492768</v>
      </c>
      <c r="BR64" s="296">
        <f t="shared" si="289"/>
        <v>0.192757769568</v>
      </c>
      <c r="BS64" s="296">
        <f t="shared" si="256"/>
        <v>0.19846564526880003</v>
      </c>
      <c r="BT64" s="296">
        <f t="shared" si="256"/>
        <v>0.19846564526880003</v>
      </c>
      <c r="BU64" s="296">
        <f t="shared" si="256"/>
        <v>0.20045030172148801</v>
      </c>
      <c r="BV64" s="296">
        <f t="shared" si="256"/>
        <v>0.20245480473870286</v>
      </c>
      <c r="BW64" s="308">
        <f t="shared" si="290"/>
        <v>0.11245500000000001</v>
      </c>
      <c r="BX64" s="296">
        <f t="shared" si="258"/>
        <v>0.11245500000000001</v>
      </c>
      <c r="BY64" s="296">
        <f t="shared" si="258"/>
        <v>0.20412000000000002</v>
      </c>
      <c r="BZ64" s="296">
        <f t="shared" si="258"/>
        <v>0.19648137600000001</v>
      </c>
      <c r="CA64" s="296">
        <f t="shared" si="258"/>
        <v>0.19648137600000001</v>
      </c>
      <c r="CB64" s="296">
        <f t="shared" si="291"/>
        <v>0.19844618976</v>
      </c>
      <c r="CC64" s="296">
        <f t="shared" si="258"/>
        <v>0.20039174064000001</v>
      </c>
      <c r="CD64" s="296">
        <f t="shared" si="258"/>
        <v>0.2023956580464</v>
      </c>
      <c r="CE64" s="296">
        <f t="shared" si="258"/>
        <v>0.20838892753224003</v>
      </c>
      <c r="CF64" s="296">
        <f t="shared" si="258"/>
        <v>0.20838892753224003</v>
      </c>
      <c r="CG64" s="296">
        <f t="shared" si="258"/>
        <v>0.21047281680756241</v>
      </c>
      <c r="CH64" s="296">
        <f t="shared" si="258"/>
        <v>0.21257754497563802</v>
      </c>
      <c r="CI64" s="308">
        <f t="shared" si="292"/>
        <v>0.11245500000000001</v>
      </c>
      <c r="CJ64" s="296">
        <f t="shared" si="293"/>
        <v>0.11245500000000001</v>
      </c>
      <c r="CK64" s="296">
        <f t="shared" si="294"/>
        <v>0.20412000000000002</v>
      </c>
      <c r="CL64" s="296">
        <f t="shared" si="295"/>
        <v>0.19648137600000001</v>
      </c>
      <c r="CM64" s="296">
        <f t="shared" si="296"/>
        <v>0.19648137600000001</v>
      </c>
      <c r="CN64" s="296">
        <f t="shared" si="297"/>
        <v>0.19844618976</v>
      </c>
      <c r="CO64" s="296">
        <f t="shared" si="298"/>
        <v>0.20039174064000001</v>
      </c>
      <c r="CP64" s="296">
        <f t="shared" si="260"/>
        <v>0.2023956580464</v>
      </c>
      <c r="CQ64" s="296">
        <f t="shared" si="261"/>
        <v>0.20838892753224003</v>
      </c>
      <c r="CR64" s="296">
        <f t="shared" si="262"/>
        <v>0.20838892753224003</v>
      </c>
      <c r="CS64" s="296">
        <f t="shared" si="299"/>
        <v>0.21468227314371366</v>
      </c>
      <c r="CT64" s="295">
        <f t="shared" si="300"/>
        <v>0.21682909587515078</v>
      </c>
    </row>
    <row r="65" spans="1:98" s="160" customFormat="1" x14ac:dyDescent="0.25">
      <c r="A65" s="19" t="s">
        <v>172</v>
      </c>
      <c r="B65" s="160" t="s">
        <v>2</v>
      </c>
      <c r="C65" s="165">
        <f t="shared" ref="C65:S65" si="316">IFERROR(C54/C39,"")</f>
        <v>0.2441860465116279</v>
      </c>
      <c r="D65" s="165">
        <f t="shared" si="316"/>
        <v>0.12222222222222222</v>
      </c>
      <c r="E65" s="165">
        <f t="shared" si="316"/>
        <v>0.18181818181818182</v>
      </c>
      <c r="F65" s="165">
        <f t="shared" si="316"/>
        <v>0.20454545454545456</v>
      </c>
      <c r="G65" s="165">
        <f t="shared" si="316"/>
        <v>0.27956989247311825</v>
      </c>
      <c r="H65" s="165">
        <f t="shared" si="316"/>
        <v>0.23478260869565218</v>
      </c>
      <c r="I65" s="165">
        <f t="shared" si="316"/>
        <v>0.1875</v>
      </c>
      <c r="J65" s="165">
        <f t="shared" si="316"/>
        <v>0.20547945205479451</v>
      </c>
      <c r="K65" s="165">
        <f t="shared" si="316"/>
        <v>0.37195121951219512</v>
      </c>
      <c r="L65" s="165">
        <f t="shared" si="316"/>
        <v>0.27868852459016391</v>
      </c>
      <c r="M65" s="165">
        <f t="shared" si="316"/>
        <v>0.36597938144329895</v>
      </c>
      <c r="N65" s="195">
        <f t="shared" si="316"/>
        <v>0.41474654377880182</v>
      </c>
      <c r="O65" s="165">
        <f t="shared" si="316"/>
        <v>9.8901098901098897E-2</v>
      </c>
      <c r="P65" s="165">
        <f t="shared" si="316"/>
        <v>8.8888888888888892E-2</v>
      </c>
      <c r="Q65" s="165">
        <f t="shared" si="316"/>
        <v>0.17868338557993729</v>
      </c>
      <c r="R65" s="165">
        <f t="shared" si="316"/>
        <v>0.14713896457765668</v>
      </c>
      <c r="S65" s="165">
        <f t="shared" si="316"/>
        <v>0.12984054669703873</v>
      </c>
      <c r="T65" s="165">
        <f t="shared" ref="T65" si="317">IFERROR(T54/T39,"")</f>
        <v>0.23608017817371937</v>
      </c>
      <c r="U65" s="360">
        <v>0.14315352697095435</v>
      </c>
      <c r="V65" s="360">
        <v>0.10465116279069768</v>
      </c>
      <c r="W65" s="321">
        <v>0.18</v>
      </c>
      <c r="X65" s="321">
        <v>0.17</v>
      </c>
      <c r="Y65" s="321">
        <v>0.22</v>
      </c>
      <c r="Z65" s="322">
        <v>0.25</v>
      </c>
      <c r="AA65" s="294">
        <v>0.1</v>
      </c>
      <c r="AB65" s="294">
        <v>0.1</v>
      </c>
      <c r="AC65" s="294">
        <v>0.18</v>
      </c>
      <c r="AD65" s="324">
        <f t="shared" si="265"/>
        <v>0.17279999999999998</v>
      </c>
      <c r="AE65" s="296">
        <f t="shared" si="266"/>
        <v>0.17452799999999999</v>
      </c>
      <c r="AF65" s="296">
        <f t="shared" si="266"/>
        <v>0.17627327999999998</v>
      </c>
      <c r="AG65" s="296">
        <f t="shared" si="251"/>
        <v>0.17803601279999998</v>
      </c>
      <c r="AH65" s="296">
        <f t="shared" si="251"/>
        <v>0.17981637292799998</v>
      </c>
      <c r="AI65" s="296">
        <f t="shared" si="251"/>
        <v>0.18161453665727997</v>
      </c>
      <c r="AJ65" s="296">
        <f t="shared" si="251"/>
        <v>0.18343068202385276</v>
      </c>
      <c r="AK65" s="296">
        <f t="shared" si="251"/>
        <v>0.18526498884409129</v>
      </c>
      <c r="AL65" s="295">
        <f t="shared" si="251"/>
        <v>0.1871176387325322</v>
      </c>
      <c r="AM65" s="294">
        <f t="shared" si="267"/>
        <v>0.10200000000000001</v>
      </c>
      <c r="AN65" s="294">
        <f t="shared" si="268"/>
        <v>0.10200000000000001</v>
      </c>
      <c r="AO65" s="294">
        <v>0.18</v>
      </c>
      <c r="AP65" s="296">
        <f t="shared" si="269"/>
        <v>0.1764</v>
      </c>
      <c r="AQ65" s="296">
        <f t="shared" si="303"/>
        <v>0.1764</v>
      </c>
      <c r="AR65" s="296">
        <f t="shared" ref="AR65:AX65" si="318">AQ65*1.01</f>
        <v>0.17816399999999999</v>
      </c>
      <c r="AS65" s="296">
        <f t="shared" si="305"/>
        <v>0.17816399999999999</v>
      </c>
      <c r="AT65" s="296">
        <f t="shared" si="318"/>
        <v>0.17994563999999999</v>
      </c>
      <c r="AU65" s="296">
        <f t="shared" si="318"/>
        <v>0.1817450964</v>
      </c>
      <c r="AV65" s="296">
        <f t="shared" si="306"/>
        <v>0.1817450964</v>
      </c>
      <c r="AW65" s="296">
        <f t="shared" si="318"/>
        <v>0.18356254736399999</v>
      </c>
      <c r="AX65" s="295">
        <f t="shared" si="318"/>
        <v>0.18539817283763999</v>
      </c>
      <c r="AY65" s="308">
        <f t="shared" si="271"/>
        <v>0.10710000000000001</v>
      </c>
      <c r="AZ65" s="296">
        <f t="shared" si="272"/>
        <v>0.10710000000000001</v>
      </c>
      <c r="BA65" s="296">
        <f t="shared" si="254"/>
        <v>0.19440000000000002</v>
      </c>
      <c r="BB65" s="296">
        <f t="shared" si="273"/>
        <v>0.18345600000000001</v>
      </c>
      <c r="BC65" s="296">
        <f t="shared" si="274"/>
        <v>0.18345600000000001</v>
      </c>
      <c r="BD65" s="296">
        <f t="shared" si="275"/>
        <v>0.18529055999999999</v>
      </c>
      <c r="BE65" s="296">
        <f t="shared" si="276"/>
        <v>0.18529055999999999</v>
      </c>
      <c r="BF65" s="296">
        <f t="shared" si="277"/>
        <v>0.1871434656</v>
      </c>
      <c r="BG65" s="296">
        <f t="shared" si="278"/>
        <v>0.18901490025600001</v>
      </c>
      <c r="BH65" s="296">
        <f t="shared" si="279"/>
        <v>0.18901490025600001</v>
      </c>
      <c r="BI65" s="296">
        <f t="shared" si="280"/>
        <v>0.19090504925856</v>
      </c>
      <c r="BJ65" s="296">
        <f t="shared" si="281"/>
        <v>0.19281409975114558</v>
      </c>
      <c r="BK65" s="308">
        <f t="shared" si="282"/>
        <v>0.10710000000000001</v>
      </c>
      <c r="BL65" s="296">
        <f t="shared" si="283"/>
        <v>0.10710000000000001</v>
      </c>
      <c r="BM65" s="296">
        <f t="shared" si="284"/>
        <v>0.19440000000000002</v>
      </c>
      <c r="BN65" s="296">
        <f t="shared" si="285"/>
        <v>0.18712512000000001</v>
      </c>
      <c r="BO65" s="296">
        <f t="shared" si="286"/>
        <v>0.18712512000000001</v>
      </c>
      <c r="BP65" s="296">
        <f t="shared" si="287"/>
        <v>0.18899637119999999</v>
      </c>
      <c r="BQ65" s="296">
        <f t="shared" si="288"/>
        <v>0.1908492768</v>
      </c>
      <c r="BR65" s="296">
        <f t="shared" si="289"/>
        <v>0.192757769568</v>
      </c>
      <c r="BS65" s="296">
        <f t="shared" si="256"/>
        <v>0.19846564526880003</v>
      </c>
      <c r="BT65" s="296">
        <f t="shared" si="256"/>
        <v>0.19846564526880003</v>
      </c>
      <c r="BU65" s="296">
        <f t="shared" si="256"/>
        <v>0.20045030172148801</v>
      </c>
      <c r="BV65" s="296">
        <f t="shared" si="256"/>
        <v>0.20245480473870286</v>
      </c>
      <c r="BW65" s="308">
        <f t="shared" si="290"/>
        <v>0.11245500000000001</v>
      </c>
      <c r="BX65" s="296">
        <f t="shared" si="258"/>
        <v>0.11245500000000001</v>
      </c>
      <c r="BY65" s="296">
        <f t="shared" si="258"/>
        <v>0.20412000000000002</v>
      </c>
      <c r="BZ65" s="296">
        <f t="shared" si="258"/>
        <v>0.19648137600000001</v>
      </c>
      <c r="CA65" s="296">
        <f t="shared" si="258"/>
        <v>0.19648137600000001</v>
      </c>
      <c r="CB65" s="296">
        <f t="shared" si="291"/>
        <v>0.19844618976</v>
      </c>
      <c r="CC65" s="296">
        <f t="shared" si="258"/>
        <v>0.20039174064000001</v>
      </c>
      <c r="CD65" s="296">
        <f t="shared" si="258"/>
        <v>0.2023956580464</v>
      </c>
      <c r="CE65" s="296">
        <f t="shared" si="258"/>
        <v>0.20838892753224003</v>
      </c>
      <c r="CF65" s="296">
        <f t="shared" si="258"/>
        <v>0.20838892753224003</v>
      </c>
      <c r="CG65" s="296">
        <f t="shared" si="258"/>
        <v>0.21047281680756241</v>
      </c>
      <c r="CH65" s="296">
        <f t="shared" si="258"/>
        <v>0.21257754497563802</v>
      </c>
      <c r="CI65" s="308">
        <f t="shared" si="292"/>
        <v>0.11245500000000001</v>
      </c>
      <c r="CJ65" s="296">
        <f t="shared" si="293"/>
        <v>0.11245500000000001</v>
      </c>
      <c r="CK65" s="296">
        <f t="shared" si="294"/>
        <v>0.20412000000000002</v>
      </c>
      <c r="CL65" s="296">
        <f t="shared" si="295"/>
        <v>0.19648137600000001</v>
      </c>
      <c r="CM65" s="296">
        <f t="shared" si="296"/>
        <v>0.19648137600000001</v>
      </c>
      <c r="CN65" s="296">
        <f t="shared" si="297"/>
        <v>0.19844618976</v>
      </c>
      <c r="CO65" s="296">
        <f t="shared" si="298"/>
        <v>0.20039174064000001</v>
      </c>
      <c r="CP65" s="296">
        <f t="shared" si="260"/>
        <v>0.2023956580464</v>
      </c>
      <c r="CQ65" s="296">
        <f t="shared" si="261"/>
        <v>0.20838892753224003</v>
      </c>
      <c r="CR65" s="296">
        <f t="shared" si="262"/>
        <v>0.20838892753224003</v>
      </c>
      <c r="CS65" s="296">
        <f t="shared" si="299"/>
        <v>0.21468227314371366</v>
      </c>
      <c r="CT65" s="295">
        <f t="shared" si="300"/>
        <v>0.21682909587515078</v>
      </c>
    </row>
    <row r="66" spans="1:98" s="169" customFormat="1" x14ac:dyDescent="0.25">
      <c r="A66" s="5"/>
      <c r="B66" s="169" t="s">
        <v>3</v>
      </c>
      <c r="C66" s="169">
        <f t="shared" ref="C66:BN66" si="319">IFERROR(C55/C40,"")</f>
        <v>0.21787296898079764</v>
      </c>
      <c r="D66" s="169">
        <f t="shared" si="319"/>
        <v>0.16413593637020968</v>
      </c>
      <c r="E66" s="169">
        <f t="shared" si="319"/>
        <v>0.20759837177747625</v>
      </c>
      <c r="F66" s="169">
        <f t="shared" si="319"/>
        <v>0.24539877300613497</v>
      </c>
      <c r="G66" s="169">
        <f t="shared" si="319"/>
        <v>0.29363579080025204</v>
      </c>
      <c r="H66" s="169">
        <f t="shared" si="319"/>
        <v>0.33725247524752477</v>
      </c>
      <c r="I66" s="169">
        <f t="shared" si="319"/>
        <v>0.31425091352009743</v>
      </c>
      <c r="J66" s="169">
        <f t="shared" si="319"/>
        <v>0.24153757888697647</v>
      </c>
      <c r="K66" s="169">
        <f t="shared" si="319"/>
        <v>0.34644303065355697</v>
      </c>
      <c r="L66" s="169">
        <f t="shared" si="319"/>
        <v>0.27474972191323693</v>
      </c>
      <c r="M66" s="169">
        <f t="shared" si="319"/>
        <v>0.32241014799154333</v>
      </c>
      <c r="N66" s="170">
        <f t="shared" si="319"/>
        <v>0.39480519480519483</v>
      </c>
      <c r="O66" s="169">
        <f t="shared" si="319"/>
        <v>0.1244192049561177</v>
      </c>
      <c r="P66" s="169">
        <f t="shared" si="319"/>
        <v>0.12028910686628808</v>
      </c>
      <c r="Q66" s="169">
        <f t="shared" si="319"/>
        <v>0.22302854378326076</v>
      </c>
      <c r="R66" s="169">
        <f t="shared" si="319"/>
        <v>0.20094339622641511</v>
      </c>
      <c r="S66" s="169">
        <f t="shared" si="319"/>
        <v>0.19344560764679108</v>
      </c>
      <c r="T66" s="169">
        <f t="shared" si="319"/>
        <v>0.25381596162232883</v>
      </c>
      <c r="U66" s="169">
        <f t="shared" si="319"/>
        <v>0.18839360807401179</v>
      </c>
      <c r="V66" s="169">
        <f t="shared" si="319"/>
        <v>0.1716</v>
      </c>
      <c r="W66" s="169">
        <f t="shared" si="319"/>
        <v>0.21834800815547215</v>
      </c>
      <c r="X66" s="169">
        <f t="shared" si="319"/>
        <v>0.21776131940533627</v>
      </c>
      <c r="Y66" s="169">
        <f t="shared" si="319"/>
        <v>0.25904191669452858</v>
      </c>
      <c r="Z66" s="170">
        <f t="shared" si="319"/>
        <v>0.27811282409985272</v>
      </c>
      <c r="AA66" s="169">
        <f t="shared" si="319"/>
        <v>0.10887124198067767</v>
      </c>
      <c r="AB66" s="169">
        <f t="shared" si="319"/>
        <v>0.10467021340047815</v>
      </c>
      <c r="AC66" s="169">
        <f t="shared" si="319"/>
        <v>0.19776051487215796</v>
      </c>
      <c r="AD66" s="169">
        <f t="shared" si="319"/>
        <v>0.19247711685366234</v>
      </c>
      <c r="AE66" s="169">
        <f t="shared" si="319"/>
        <v>0.19873342789282575</v>
      </c>
      <c r="AF66" s="169">
        <f t="shared" si="319"/>
        <v>0.20367368797017069</v>
      </c>
      <c r="AG66" s="169">
        <f t="shared" si="319"/>
        <v>0.20322022488914207</v>
      </c>
      <c r="AH66" s="169">
        <f t="shared" si="319"/>
        <v>0.20575943825024359</v>
      </c>
      <c r="AI66" s="169">
        <f t="shared" si="319"/>
        <v>0.20984660042509928</v>
      </c>
      <c r="AJ66" s="169">
        <f t="shared" si="319"/>
        <v>0.20950695119653034</v>
      </c>
      <c r="AK66" s="169">
        <f t="shared" si="319"/>
        <v>0.21276593075064282</v>
      </c>
      <c r="AL66" s="170">
        <f t="shared" si="319"/>
        <v>0.21528347250146493</v>
      </c>
      <c r="AM66" s="169">
        <f t="shared" si="319"/>
        <v>0.11038528521941145</v>
      </c>
      <c r="AN66" s="169">
        <f t="shared" si="319"/>
        <v>0.10724553840449787</v>
      </c>
      <c r="AO66" s="169">
        <f t="shared" si="319"/>
        <v>0.20466405387646858</v>
      </c>
      <c r="AP66" s="169">
        <f t="shared" si="319"/>
        <v>0.20704527726740909</v>
      </c>
      <c r="AQ66" s="169">
        <f t="shared" si="319"/>
        <v>0.2126583790418263</v>
      </c>
      <c r="AR66" s="169">
        <f t="shared" si="319"/>
        <v>0.21834850264731781</v>
      </c>
      <c r="AS66" s="169">
        <f t="shared" si="319"/>
        <v>0.2136110798312526</v>
      </c>
      <c r="AT66" s="169">
        <f t="shared" si="319"/>
        <v>0.21304602183178437</v>
      </c>
      <c r="AU66" s="169">
        <f t="shared" si="319"/>
        <v>0.21571617929865958</v>
      </c>
      <c r="AV66" s="169">
        <f t="shared" si="319"/>
        <v>0.21333687221542563</v>
      </c>
      <c r="AW66" s="169">
        <f t="shared" si="319"/>
        <v>0.2147845601929104</v>
      </c>
      <c r="AX66" s="170">
        <f t="shared" si="319"/>
        <v>0.21717408135140204</v>
      </c>
      <c r="AY66" s="169">
        <f t="shared" si="319"/>
        <v>0.11658978287409952</v>
      </c>
      <c r="AZ66" s="169">
        <f t="shared" si="319"/>
        <v>0.11177430772990563</v>
      </c>
      <c r="BA66" s="169">
        <f t="shared" si="319"/>
        <v>0.21897701077193196</v>
      </c>
      <c r="BB66" s="169">
        <f t="shared" si="319"/>
        <v>0.21158432159104221</v>
      </c>
      <c r="BC66" s="169">
        <f t="shared" si="319"/>
        <v>0.21413087750737567</v>
      </c>
      <c r="BD66" s="169">
        <f t="shared" si="319"/>
        <v>0.21694731656299182</v>
      </c>
      <c r="BE66" s="169">
        <f t="shared" si="319"/>
        <v>0.21492944268644179</v>
      </c>
      <c r="BF66" s="169">
        <f t="shared" si="319"/>
        <v>0.21586403015325914</v>
      </c>
      <c r="BG66" s="169">
        <f t="shared" si="319"/>
        <v>0.2181502965176195</v>
      </c>
      <c r="BH66" s="169">
        <f t="shared" si="319"/>
        <v>0.21668775050909295</v>
      </c>
      <c r="BI66" s="169">
        <f t="shared" si="319"/>
        <v>0.21874474312430053</v>
      </c>
      <c r="BJ66" s="170">
        <f t="shared" si="319"/>
        <v>0.22217751799943486</v>
      </c>
      <c r="BK66" s="169">
        <f t="shared" si="319"/>
        <v>0.11545696784439805</v>
      </c>
      <c r="BL66" s="169">
        <f t="shared" si="319"/>
        <v>0.11133186852601563</v>
      </c>
      <c r="BM66" s="169">
        <f t="shared" si="319"/>
        <v>0.21699221171728234</v>
      </c>
      <c r="BN66" s="169">
        <f t="shared" si="319"/>
        <v>0.21333170267960994</v>
      </c>
      <c r="BO66" s="169">
        <f t="shared" ref="BO66:CT66" si="320">IFERROR(BO55/BO40,"")</f>
        <v>0.21593834666791403</v>
      </c>
      <c r="BP66" s="169">
        <f t="shared" si="320"/>
        <v>0.21815097829964208</v>
      </c>
      <c r="BQ66" s="169">
        <f t="shared" si="320"/>
        <v>0.2190911178339866</v>
      </c>
      <c r="BR66" s="169">
        <f t="shared" si="320"/>
        <v>0.22049923369854812</v>
      </c>
      <c r="BS66" s="169">
        <f t="shared" si="320"/>
        <v>0.22658412949692072</v>
      </c>
      <c r="BT66" s="169">
        <f t="shared" si="320"/>
        <v>0.22551844395898779</v>
      </c>
      <c r="BU66" s="169">
        <f t="shared" si="320"/>
        <v>0.22770945336232881</v>
      </c>
      <c r="BV66" s="170">
        <f t="shared" si="320"/>
        <v>0.23024863882023361</v>
      </c>
      <c r="BW66" s="169">
        <f t="shared" si="320"/>
        <v>0.12014567762940763</v>
      </c>
      <c r="BX66" s="169">
        <f t="shared" si="320"/>
        <v>0.11626838055718493</v>
      </c>
      <c r="BY66" s="169">
        <f t="shared" si="320"/>
        <v>0.22655495254377084</v>
      </c>
      <c r="BZ66" s="169">
        <f t="shared" si="320"/>
        <v>0.2228042753124119</v>
      </c>
      <c r="CA66" s="169">
        <f t="shared" si="320"/>
        <v>0.22556972185683755</v>
      </c>
      <c r="CB66" s="169">
        <f t="shared" si="320"/>
        <v>0.22781036940848806</v>
      </c>
      <c r="CC66" s="169">
        <f t="shared" si="320"/>
        <v>0.22921960745138417</v>
      </c>
      <c r="CD66" s="169">
        <f t="shared" si="320"/>
        <v>0.2310064408913742</v>
      </c>
      <c r="CE66" s="169">
        <f t="shared" si="320"/>
        <v>0.23739696112261491</v>
      </c>
      <c r="CF66" s="169">
        <f t="shared" si="320"/>
        <v>0.23649036028059978</v>
      </c>
      <c r="CG66" s="169">
        <f t="shared" si="320"/>
        <v>0.2388735053880518</v>
      </c>
      <c r="CH66" s="170">
        <f t="shared" si="320"/>
        <v>0.24144963178971687</v>
      </c>
      <c r="CI66" s="169">
        <f t="shared" si="320"/>
        <v>0.11995920956173207</v>
      </c>
      <c r="CJ66" s="169">
        <f t="shared" si="320"/>
        <v>0.11609678440358949</v>
      </c>
      <c r="CK66" s="169">
        <f t="shared" si="320"/>
        <v>0.22602327137150313</v>
      </c>
      <c r="CL66" s="169">
        <f t="shared" si="320"/>
        <v>0.22214847069351915</v>
      </c>
      <c r="CM66" s="169">
        <f t="shared" si="320"/>
        <v>0.22482048509218239</v>
      </c>
      <c r="CN66" s="169">
        <f t="shared" si="320"/>
        <v>0.22699662007818353</v>
      </c>
      <c r="CO66" s="169">
        <f t="shared" si="320"/>
        <v>0.22846055196138035</v>
      </c>
      <c r="CP66" s="169">
        <f t="shared" si="320"/>
        <v>0.23041071359470425</v>
      </c>
      <c r="CQ66" s="169">
        <f t="shared" si="320"/>
        <v>0.23677594821158862</v>
      </c>
      <c r="CR66" s="169">
        <f t="shared" si="320"/>
        <v>0.23584234881039645</v>
      </c>
      <c r="CS66" s="169">
        <f t="shared" si="320"/>
        <v>0.24295834138171732</v>
      </c>
      <c r="CT66" s="170">
        <f t="shared" si="320"/>
        <v>0.24547215450608553</v>
      </c>
    </row>
    <row r="68" spans="1:98" s="4" customFormat="1" x14ac:dyDescent="0.25">
      <c r="A68" s="116"/>
      <c r="B68"/>
      <c r="C6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12"/>
    </row>
    <row r="69" spans="1:98" s="104" customFormat="1" x14ac:dyDescent="0.25">
      <c r="B69" s="104" t="s">
        <v>12</v>
      </c>
      <c r="C69" s="104">
        <f t="shared" ref="C69:BN69" si="321">C32</f>
        <v>42005</v>
      </c>
      <c r="D69" s="104">
        <f t="shared" si="321"/>
        <v>42036</v>
      </c>
      <c r="E69" s="104">
        <f t="shared" si="321"/>
        <v>42064</v>
      </c>
      <c r="F69" s="104">
        <f t="shared" si="321"/>
        <v>42095</v>
      </c>
      <c r="G69" s="104">
        <f t="shared" si="321"/>
        <v>42125</v>
      </c>
      <c r="H69" s="104">
        <f t="shared" si="321"/>
        <v>42156</v>
      </c>
      <c r="I69" s="104">
        <f t="shared" si="321"/>
        <v>42186</v>
      </c>
      <c r="J69" s="104">
        <f t="shared" si="321"/>
        <v>42217</v>
      </c>
      <c r="K69" s="104">
        <f t="shared" si="321"/>
        <v>42248</v>
      </c>
      <c r="L69" s="104">
        <f t="shared" si="321"/>
        <v>42278</v>
      </c>
      <c r="M69" s="104">
        <f t="shared" si="321"/>
        <v>42309</v>
      </c>
      <c r="N69" s="105">
        <f t="shared" si="321"/>
        <v>42339</v>
      </c>
      <c r="O69" s="104">
        <f t="shared" si="321"/>
        <v>42370</v>
      </c>
      <c r="P69" s="104">
        <f t="shared" si="321"/>
        <v>42401</v>
      </c>
      <c r="Q69" s="104">
        <f t="shared" si="321"/>
        <v>42430</v>
      </c>
      <c r="R69" s="104">
        <f t="shared" si="321"/>
        <v>42461</v>
      </c>
      <c r="S69" s="104">
        <f t="shared" si="321"/>
        <v>42491</v>
      </c>
      <c r="T69" s="104">
        <f t="shared" si="321"/>
        <v>42522</v>
      </c>
      <c r="U69" s="113">
        <f t="shared" si="321"/>
        <v>42552</v>
      </c>
      <c r="V69" s="113">
        <f t="shared" si="321"/>
        <v>42583</v>
      </c>
      <c r="W69" s="113">
        <f t="shared" si="321"/>
        <v>42614</v>
      </c>
      <c r="X69" s="113">
        <f t="shared" si="321"/>
        <v>42644</v>
      </c>
      <c r="Y69" s="113">
        <f t="shared" si="321"/>
        <v>42675</v>
      </c>
      <c r="Z69" s="117">
        <f t="shared" si="321"/>
        <v>42705</v>
      </c>
      <c r="AA69" s="104">
        <f t="shared" si="321"/>
        <v>42752</v>
      </c>
      <c r="AB69" s="104">
        <f t="shared" si="321"/>
        <v>42783</v>
      </c>
      <c r="AC69" s="104">
        <f t="shared" si="321"/>
        <v>42811</v>
      </c>
      <c r="AD69" s="104">
        <f t="shared" si="321"/>
        <v>42842</v>
      </c>
      <c r="AE69" s="104">
        <f t="shared" si="321"/>
        <v>42872</v>
      </c>
      <c r="AF69" s="104">
        <f t="shared" si="321"/>
        <v>42903</v>
      </c>
      <c r="AG69" s="104">
        <f t="shared" si="321"/>
        <v>42933</v>
      </c>
      <c r="AH69" s="104">
        <f t="shared" si="321"/>
        <v>42964</v>
      </c>
      <c r="AI69" s="104">
        <f t="shared" si="321"/>
        <v>42995</v>
      </c>
      <c r="AJ69" s="104">
        <f t="shared" si="321"/>
        <v>43025</v>
      </c>
      <c r="AK69" s="104">
        <f t="shared" si="321"/>
        <v>43056</v>
      </c>
      <c r="AL69" s="105">
        <f t="shared" si="321"/>
        <v>43086</v>
      </c>
      <c r="AM69" s="104">
        <f t="shared" si="321"/>
        <v>43118</v>
      </c>
      <c r="AN69" s="104">
        <f t="shared" si="321"/>
        <v>43149</v>
      </c>
      <c r="AO69" s="104">
        <f t="shared" si="321"/>
        <v>43177</v>
      </c>
      <c r="AP69" s="104">
        <f t="shared" si="321"/>
        <v>43208</v>
      </c>
      <c r="AQ69" s="104">
        <f t="shared" si="321"/>
        <v>43238</v>
      </c>
      <c r="AR69" s="104">
        <f t="shared" si="321"/>
        <v>43269</v>
      </c>
      <c r="AS69" s="104">
        <f t="shared" si="321"/>
        <v>43299</v>
      </c>
      <c r="AT69" s="104">
        <f t="shared" si="321"/>
        <v>43330</v>
      </c>
      <c r="AU69" s="104">
        <f t="shared" si="321"/>
        <v>43361</v>
      </c>
      <c r="AV69" s="104">
        <f t="shared" si="321"/>
        <v>43391</v>
      </c>
      <c r="AW69" s="104">
        <f t="shared" si="321"/>
        <v>43422</v>
      </c>
      <c r="AX69" s="105">
        <f t="shared" si="321"/>
        <v>43452</v>
      </c>
      <c r="AY69" s="104">
        <f t="shared" si="321"/>
        <v>43483</v>
      </c>
      <c r="AZ69" s="104">
        <f t="shared" si="321"/>
        <v>43514</v>
      </c>
      <c r="BA69" s="104">
        <f t="shared" si="321"/>
        <v>43542</v>
      </c>
      <c r="BB69" s="104">
        <f t="shared" si="321"/>
        <v>43573</v>
      </c>
      <c r="BC69" s="104">
        <f t="shared" si="321"/>
        <v>43603</v>
      </c>
      <c r="BD69" s="104">
        <f t="shared" si="321"/>
        <v>43634</v>
      </c>
      <c r="BE69" s="104">
        <f t="shared" si="321"/>
        <v>43664</v>
      </c>
      <c r="BF69" s="104">
        <f t="shared" si="321"/>
        <v>43695</v>
      </c>
      <c r="BG69" s="104">
        <f t="shared" si="321"/>
        <v>43726</v>
      </c>
      <c r="BH69" s="104">
        <f t="shared" si="321"/>
        <v>43756</v>
      </c>
      <c r="BI69" s="104">
        <f t="shared" si="321"/>
        <v>43787</v>
      </c>
      <c r="BJ69" s="105">
        <f t="shared" si="321"/>
        <v>43817</v>
      </c>
      <c r="BK69" s="104">
        <f t="shared" si="321"/>
        <v>43848</v>
      </c>
      <c r="BL69" s="104">
        <f t="shared" si="321"/>
        <v>43879</v>
      </c>
      <c r="BM69" s="104">
        <f t="shared" si="321"/>
        <v>43908</v>
      </c>
      <c r="BN69" s="104">
        <f t="shared" si="321"/>
        <v>43939</v>
      </c>
      <c r="BO69" s="104">
        <f t="shared" ref="BO69:CT69" si="322">BO32</f>
        <v>43969</v>
      </c>
      <c r="BP69" s="104">
        <f t="shared" si="322"/>
        <v>44000</v>
      </c>
      <c r="BQ69" s="104">
        <f t="shared" si="322"/>
        <v>44030</v>
      </c>
      <c r="BR69" s="104">
        <f t="shared" si="322"/>
        <v>44061</v>
      </c>
      <c r="BS69" s="104">
        <f t="shared" si="322"/>
        <v>44092</v>
      </c>
      <c r="BT69" s="104">
        <f t="shared" si="322"/>
        <v>44122</v>
      </c>
      <c r="BU69" s="104">
        <f t="shared" si="322"/>
        <v>44153</v>
      </c>
      <c r="BV69" s="105">
        <f t="shared" si="322"/>
        <v>44183</v>
      </c>
      <c r="BW69" s="104">
        <f t="shared" si="322"/>
        <v>44214</v>
      </c>
      <c r="BX69" s="104">
        <f t="shared" si="322"/>
        <v>44245</v>
      </c>
      <c r="BY69" s="104">
        <f t="shared" si="322"/>
        <v>44273</v>
      </c>
      <c r="BZ69" s="104">
        <f t="shared" si="322"/>
        <v>44304</v>
      </c>
      <c r="CA69" s="104">
        <f t="shared" si="322"/>
        <v>44334</v>
      </c>
      <c r="CB69" s="104">
        <f t="shared" si="322"/>
        <v>44365</v>
      </c>
      <c r="CC69" s="104">
        <f t="shared" si="322"/>
        <v>44395</v>
      </c>
      <c r="CD69" s="104">
        <f t="shared" si="322"/>
        <v>44426</v>
      </c>
      <c r="CE69" s="104">
        <f t="shared" si="322"/>
        <v>44457</v>
      </c>
      <c r="CF69" s="104">
        <f t="shared" si="322"/>
        <v>44487</v>
      </c>
      <c r="CG69" s="104">
        <f t="shared" si="322"/>
        <v>44518</v>
      </c>
      <c r="CH69" s="105">
        <f t="shared" si="322"/>
        <v>44548</v>
      </c>
      <c r="CI69" s="104">
        <f t="shared" si="322"/>
        <v>44579</v>
      </c>
      <c r="CJ69" s="104">
        <f t="shared" si="322"/>
        <v>44610</v>
      </c>
      <c r="CK69" s="104">
        <f t="shared" si="322"/>
        <v>44638</v>
      </c>
      <c r="CL69" s="104">
        <f t="shared" si="322"/>
        <v>44669</v>
      </c>
      <c r="CM69" s="104">
        <f t="shared" si="322"/>
        <v>44699</v>
      </c>
      <c r="CN69" s="104">
        <f t="shared" si="322"/>
        <v>44730</v>
      </c>
      <c r="CO69" s="104">
        <f t="shared" si="322"/>
        <v>44760</v>
      </c>
      <c r="CP69" s="104">
        <f t="shared" si="322"/>
        <v>44791</v>
      </c>
      <c r="CQ69" s="104">
        <f t="shared" si="322"/>
        <v>44822</v>
      </c>
      <c r="CR69" s="104">
        <f t="shared" si="322"/>
        <v>44852</v>
      </c>
      <c r="CS69" s="104">
        <f t="shared" si="322"/>
        <v>44883</v>
      </c>
      <c r="CT69" s="105">
        <f t="shared" si="322"/>
        <v>44913</v>
      </c>
    </row>
    <row r="70" spans="1:98" s="15" customFormat="1" x14ac:dyDescent="0.25">
      <c r="A70" s="4" t="s">
        <v>145</v>
      </c>
      <c r="B70" s="15" t="s">
        <v>4</v>
      </c>
      <c r="C70" s="15">
        <v>60</v>
      </c>
      <c r="D70" s="15">
        <v>58</v>
      </c>
      <c r="E70" s="15">
        <v>115</v>
      </c>
      <c r="F70" s="15">
        <v>150</v>
      </c>
      <c r="G70" s="15">
        <v>99.5</v>
      </c>
      <c r="H70" s="15">
        <v>121.5</v>
      </c>
      <c r="I70" s="15">
        <v>126</v>
      </c>
      <c r="J70" s="15">
        <v>70.5</v>
      </c>
      <c r="K70" s="15">
        <v>141.5</v>
      </c>
      <c r="L70" s="15">
        <v>141.5</v>
      </c>
      <c r="M70" s="15">
        <v>124</v>
      </c>
      <c r="N70" s="96">
        <v>192.5</v>
      </c>
      <c r="O70" s="15">
        <v>47</v>
      </c>
      <c r="P70" s="15">
        <v>55</v>
      </c>
      <c r="Q70" s="15">
        <v>120</v>
      </c>
      <c r="R70" s="15">
        <v>152</v>
      </c>
      <c r="S70" s="15">
        <v>88</v>
      </c>
      <c r="T70" s="15">
        <v>100</v>
      </c>
      <c r="U70" s="24">
        <v>76</v>
      </c>
      <c r="V70" s="24">
        <v>73.5</v>
      </c>
      <c r="W70" s="24">
        <f t="shared" ref="W70:Z70" si="323">W81*W48</f>
        <v>151.20000000000002</v>
      </c>
      <c r="X70" s="24">
        <f t="shared" si="323"/>
        <v>123.2</v>
      </c>
      <c r="Y70" s="24">
        <f t="shared" si="323"/>
        <v>154.69999999999999</v>
      </c>
      <c r="Z70" s="145">
        <f t="shared" si="323"/>
        <v>159.25</v>
      </c>
      <c r="AA70" s="15">
        <f t="shared" ref="AA70:CL70" si="324">AA81*AA48</f>
        <v>44.099999999999994</v>
      </c>
      <c r="AB70" s="15">
        <f t="shared" si="324"/>
        <v>44.099999999999994</v>
      </c>
      <c r="AC70" s="15">
        <f t="shared" si="324"/>
        <v>100.8</v>
      </c>
      <c r="AD70" s="15">
        <f t="shared" si="324"/>
        <v>91.929599999999994</v>
      </c>
      <c r="AE70" s="15">
        <f t="shared" si="324"/>
        <v>125.66016</v>
      </c>
      <c r="AF70" s="15">
        <f t="shared" si="324"/>
        <v>126.91676160000002</v>
      </c>
      <c r="AG70" s="15">
        <f t="shared" si="324"/>
        <v>121.77663275520001</v>
      </c>
      <c r="AH70" s="15">
        <f t="shared" si="324"/>
        <v>129.46778850816003</v>
      </c>
      <c r="AI70" s="15">
        <f t="shared" si="324"/>
        <v>130.7624663932416</v>
      </c>
      <c r="AJ70" s="15">
        <f t="shared" si="324"/>
        <v>125.46658650431533</v>
      </c>
      <c r="AK70" s="15">
        <f t="shared" si="324"/>
        <v>133.3907919677458</v>
      </c>
      <c r="AL70" s="96">
        <f t="shared" si="324"/>
        <v>134.72469988742324</v>
      </c>
      <c r="AM70" s="15">
        <f t="shared" si="324"/>
        <v>56.62733999999999</v>
      </c>
      <c r="AN70" s="15">
        <f t="shared" si="324"/>
        <v>56.077559999999991</v>
      </c>
      <c r="AO70" s="15">
        <f t="shared" si="324"/>
        <v>125.66399999999999</v>
      </c>
      <c r="AP70" s="15">
        <f t="shared" si="324"/>
        <v>116.993184</v>
      </c>
      <c r="AQ70" s="15">
        <f t="shared" si="324"/>
        <v>158.33664000000002</v>
      </c>
      <c r="AR70" s="15">
        <f t="shared" si="324"/>
        <v>158.33664000000002</v>
      </c>
      <c r="AS70" s="15">
        <f t="shared" si="324"/>
        <v>153.36921600000002</v>
      </c>
      <c r="AT70" s="15">
        <f t="shared" si="324"/>
        <v>162.99360000000001</v>
      </c>
      <c r="AU70" s="15">
        <f t="shared" si="324"/>
        <v>164.62353600000003</v>
      </c>
      <c r="AV70" s="15">
        <f t="shared" si="324"/>
        <v>156.39235920000002</v>
      </c>
      <c r="AW70" s="15">
        <f t="shared" si="324"/>
        <v>166.26977135999999</v>
      </c>
      <c r="AX70" s="96">
        <f t="shared" si="324"/>
        <v>167.9324690736</v>
      </c>
      <c r="AY70" s="15">
        <f t="shared" si="324"/>
        <v>73.782850049999993</v>
      </c>
      <c r="AZ70" s="15">
        <f t="shared" si="324"/>
        <v>73.066511700000007</v>
      </c>
      <c r="BA70" s="15">
        <f t="shared" si="324"/>
        <v>168.41260800000001</v>
      </c>
      <c r="BB70" s="15">
        <f t="shared" si="324"/>
        <v>150.985021824</v>
      </c>
      <c r="BC70" s="15">
        <f t="shared" si="324"/>
        <v>204.34063104000003</v>
      </c>
      <c r="BD70" s="15">
        <f t="shared" si="324"/>
        <v>204.34063104000003</v>
      </c>
      <c r="BE70" s="15">
        <f t="shared" si="324"/>
        <v>197.92994457600003</v>
      </c>
      <c r="BF70" s="15">
        <f t="shared" si="324"/>
        <v>210.35064960000003</v>
      </c>
      <c r="BG70" s="15">
        <f t="shared" si="324"/>
        <v>212.45415609600002</v>
      </c>
      <c r="BH70" s="15">
        <f t="shared" si="324"/>
        <v>201.83144829120005</v>
      </c>
      <c r="BI70" s="15">
        <f t="shared" si="324"/>
        <v>214.57869765696003</v>
      </c>
      <c r="BJ70" s="96">
        <f t="shared" si="324"/>
        <v>216.72448463352961</v>
      </c>
      <c r="BK70" s="15">
        <f t="shared" si="324"/>
        <v>87.688079482500001</v>
      </c>
      <c r="BL70" s="15">
        <f t="shared" si="324"/>
        <v>86.836738905000004</v>
      </c>
      <c r="BM70" s="15">
        <f t="shared" si="324"/>
        <v>200.15190720000007</v>
      </c>
      <c r="BN70" s="15">
        <f t="shared" si="324"/>
        <v>183.02868914803202</v>
      </c>
      <c r="BO70" s="15">
        <f t="shared" si="324"/>
        <v>247.70800035072006</v>
      </c>
      <c r="BP70" s="15">
        <f t="shared" si="324"/>
        <v>247.70800035072006</v>
      </c>
      <c r="BQ70" s="15">
        <f t="shared" si="324"/>
        <v>242.28909023155205</v>
      </c>
      <c r="BR70" s="15">
        <f t="shared" si="324"/>
        <v>257.49346633920004</v>
      </c>
      <c r="BS70" s="15">
        <f t="shared" si="324"/>
        <v>265.11827286672002</v>
      </c>
      <c r="BT70" s="15">
        <f t="shared" si="324"/>
        <v>251.86235922338406</v>
      </c>
      <c r="BU70" s="15">
        <f t="shared" si="324"/>
        <v>267.76945559538723</v>
      </c>
      <c r="BV70" s="96">
        <f t="shared" si="324"/>
        <v>270.44715015134108</v>
      </c>
      <c r="BW70" s="15">
        <f t="shared" si="324"/>
        <v>103.35501635004002</v>
      </c>
      <c r="BX70" s="15">
        <f t="shared" si="324"/>
        <v>102.35156958936003</v>
      </c>
      <c r="BY70" s="15">
        <f t="shared" si="324"/>
        <v>235.91238128640006</v>
      </c>
      <c r="BZ70" s="15">
        <f t="shared" si="324"/>
        <v>215.7298149424804</v>
      </c>
      <c r="CA70" s="15">
        <f t="shared" si="324"/>
        <v>306.56342123405113</v>
      </c>
      <c r="CB70" s="15">
        <f t="shared" si="324"/>
        <v>306.56342123405113</v>
      </c>
      <c r="CC70" s="15">
        <f t="shared" si="324"/>
        <v>299.85697807056886</v>
      </c>
      <c r="CD70" s="15">
        <f t="shared" si="324"/>
        <v>318.67391394139406</v>
      </c>
      <c r="CE70" s="15">
        <f t="shared" si="324"/>
        <v>328.11037449985275</v>
      </c>
      <c r="CF70" s="15">
        <f t="shared" si="324"/>
        <v>311.70485577486016</v>
      </c>
      <c r="CG70" s="15">
        <f t="shared" si="324"/>
        <v>331.39147824485121</v>
      </c>
      <c r="CH70" s="96">
        <f t="shared" si="324"/>
        <v>334.70539302729975</v>
      </c>
      <c r="CI70" s="15">
        <f t="shared" si="324"/>
        <v>121.29015154019403</v>
      </c>
      <c r="CJ70" s="15">
        <f t="shared" si="324"/>
        <v>120.11257725339603</v>
      </c>
      <c r="CK70" s="15">
        <f t="shared" si="324"/>
        <v>276.85011803904007</v>
      </c>
      <c r="CL70" s="15">
        <f t="shared" si="324"/>
        <v>253.1652828295579</v>
      </c>
      <c r="CM70" s="15">
        <f t="shared" ref="CM70:CT70" si="325">CM81*CM48</f>
        <v>359.76119138937179</v>
      </c>
      <c r="CN70" s="15">
        <f t="shared" si="325"/>
        <v>359.76119138937179</v>
      </c>
      <c r="CO70" s="15">
        <f t="shared" si="325"/>
        <v>351.890983088697</v>
      </c>
      <c r="CP70" s="15">
        <f t="shared" si="325"/>
        <v>373.97321077240071</v>
      </c>
      <c r="CQ70" s="15">
        <f t="shared" si="325"/>
        <v>385.04717478070961</v>
      </c>
      <c r="CR70" s="15">
        <f t="shared" si="325"/>
        <v>365.79481604167415</v>
      </c>
      <c r="CS70" s="15">
        <f t="shared" si="325"/>
        <v>396.67559945908692</v>
      </c>
      <c r="CT70" s="96">
        <f t="shared" si="325"/>
        <v>400.64235545367785</v>
      </c>
    </row>
    <row r="71" spans="1:98" s="15" customFormat="1" x14ac:dyDescent="0.25">
      <c r="A71" s="4" t="s">
        <v>146</v>
      </c>
      <c r="B71" s="15" t="s">
        <v>5</v>
      </c>
      <c r="C71" s="15">
        <v>53</v>
      </c>
      <c r="D71" s="15">
        <v>24</v>
      </c>
      <c r="E71" s="15">
        <v>97</v>
      </c>
      <c r="F71" s="15">
        <v>108</v>
      </c>
      <c r="G71" s="15">
        <v>90</v>
      </c>
      <c r="H71" s="15">
        <v>140</v>
      </c>
      <c r="I71" s="15">
        <v>136</v>
      </c>
      <c r="J71" s="15">
        <v>102</v>
      </c>
      <c r="K71" s="15">
        <v>121</v>
      </c>
      <c r="L71" s="15">
        <v>96</v>
      </c>
      <c r="M71" s="15">
        <v>200</v>
      </c>
      <c r="N71" s="96">
        <v>277</v>
      </c>
      <c r="O71" s="15">
        <v>19</v>
      </c>
      <c r="P71" s="15">
        <v>35</v>
      </c>
      <c r="Q71" s="15">
        <v>229</v>
      </c>
      <c r="R71" s="15">
        <v>116</v>
      </c>
      <c r="S71" s="15">
        <v>102</v>
      </c>
      <c r="T71" s="15">
        <v>200</v>
      </c>
      <c r="U71" s="24">
        <v>120</v>
      </c>
      <c r="V71" s="24">
        <v>139</v>
      </c>
      <c r="W71" s="24">
        <f t="shared" ref="W71:Z76" si="326">W82*W49</f>
        <v>262.37794757184002</v>
      </c>
      <c r="X71" s="24">
        <f t="shared" si="326"/>
        <v>295.55368555622397</v>
      </c>
      <c r="Y71" s="24">
        <f t="shared" si="326"/>
        <v>358.21214485650427</v>
      </c>
      <c r="Z71" s="145">
        <f t="shared" si="326"/>
        <v>379.3743716984352</v>
      </c>
      <c r="AA71" s="15">
        <f t="shared" ref="AA71:CL71" si="327">AA82*AA49</f>
        <v>37.711457171428677</v>
      </c>
      <c r="AB71" s="15">
        <f t="shared" si="327"/>
        <v>39.377165234571834</v>
      </c>
      <c r="AC71" s="15">
        <f t="shared" si="327"/>
        <v>245.60763822893566</v>
      </c>
      <c r="AD71" s="15">
        <f t="shared" si="327"/>
        <v>213.16532734984546</v>
      </c>
      <c r="AE71" s="15">
        <f t="shared" si="327"/>
        <v>308.96997285753889</v>
      </c>
      <c r="AF71" s="15">
        <f t="shared" si="327"/>
        <v>379.10076040435763</v>
      </c>
      <c r="AG71" s="15">
        <f t="shared" si="327"/>
        <v>272.69615775198713</v>
      </c>
      <c r="AH71" s="15">
        <f t="shared" si="327"/>
        <v>346.24079869640661</v>
      </c>
      <c r="AI71" s="15">
        <f t="shared" si="327"/>
        <v>424.49041134305276</v>
      </c>
      <c r="AJ71" s="15">
        <f t="shared" si="327"/>
        <v>320.99283543199886</v>
      </c>
      <c r="AK71" s="15">
        <f t="shared" si="327"/>
        <v>386.20111038608979</v>
      </c>
      <c r="AL71" s="96">
        <f t="shared" si="327"/>
        <v>463.09129873291846</v>
      </c>
      <c r="AM71" s="15">
        <f t="shared" si="327"/>
        <v>50.299665193471199</v>
      </c>
      <c r="AN71" s="15">
        <f t="shared" si="327"/>
        <v>51.721842037494383</v>
      </c>
      <c r="AO71" s="15">
        <f t="shared" si="327"/>
        <v>377.29141831961391</v>
      </c>
      <c r="AP71" s="15">
        <f t="shared" si="327"/>
        <v>355.03037909409659</v>
      </c>
      <c r="AQ71" s="15">
        <f t="shared" si="327"/>
        <v>436.96122906313803</v>
      </c>
      <c r="AR71" s="15">
        <f t="shared" si="327"/>
        <v>498.84671326414446</v>
      </c>
      <c r="AS71" s="15">
        <f t="shared" si="327"/>
        <v>418.38634309511366</v>
      </c>
      <c r="AT71" s="15">
        <f t="shared" si="327"/>
        <v>469.08229432262596</v>
      </c>
      <c r="AU71" s="15">
        <f t="shared" si="327"/>
        <v>540.03546686461004</v>
      </c>
      <c r="AV71" s="15">
        <f t="shared" si="327"/>
        <v>447.60649024085092</v>
      </c>
      <c r="AW71" s="15">
        <f t="shared" si="327"/>
        <v>498.75400021599074</v>
      </c>
      <c r="AX71" s="96">
        <f t="shared" si="327"/>
        <v>527.15216944646079</v>
      </c>
      <c r="AY71" s="15">
        <f t="shared" si="327"/>
        <v>50.812107966430929</v>
      </c>
      <c r="AZ71" s="15">
        <f t="shared" si="327"/>
        <v>52.050206733721147</v>
      </c>
      <c r="BA71" s="15">
        <f t="shared" si="327"/>
        <v>464.54630131290332</v>
      </c>
      <c r="BB71" s="15">
        <f t="shared" si="327"/>
        <v>390.3353577167457</v>
      </c>
      <c r="BC71" s="15">
        <f t="shared" si="327"/>
        <v>479.62646406401734</v>
      </c>
      <c r="BD71" s="15">
        <f t="shared" si="327"/>
        <v>528.25943722442537</v>
      </c>
      <c r="BE71" s="15">
        <f t="shared" si="327"/>
        <v>462.47520792529809</v>
      </c>
      <c r="BF71" s="15">
        <f t="shared" si="327"/>
        <v>517.20516824686661</v>
      </c>
      <c r="BG71" s="15">
        <f t="shared" si="327"/>
        <v>572.46517925769524</v>
      </c>
      <c r="BH71" s="15">
        <f t="shared" si="327"/>
        <v>494.93568294887859</v>
      </c>
      <c r="BI71" s="15">
        <f t="shared" si="327"/>
        <v>549.52759348159975</v>
      </c>
      <c r="BJ71" s="96">
        <f t="shared" si="327"/>
        <v>608.43744366032922</v>
      </c>
      <c r="BK71" s="15">
        <f t="shared" si="327"/>
        <v>58.51847157400038</v>
      </c>
      <c r="BL71" s="15">
        <f t="shared" si="327"/>
        <v>60.03095650598619</v>
      </c>
      <c r="BM71" s="15">
        <f t="shared" si="327"/>
        <v>514.5574727670803</v>
      </c>
      <c r="BN71" s="15">
        <f t="shared" si="327"/>
        <v>438.80201059900924</v>
      </c>
      <c r="BO71" s="15">
        <f t="shared" si="327"/>
        <v>536.16121406540776</v>
      </c>
      <c r="BP71" s="15">
        <f t="shared" si="327"/>
        <v>558.55076260658552</v>
      </c>
      <c r="BQ71" s="15">
        <f t="shared" si="327"/>
        <v>509.0919103840202</v>
      </c>
      <c r="BR71" s="15">
        <f t="shared" si="327"/>
        <v>565.84681431307865</v>
      </c>
      <c r="BS71" s="15">
        <f t="shared" si="327"/>
        <v>603.61223712972026</v>
      </c>
      <c r="BT71" s="15">
        <f t="shared" si="327"/>
        <v>536.83651737163734</v>
      </c>
      <c r="BU71" s="15">
        <f t="shared" si="327"/>
        <v>592.88031507875712</v>
      </c>
      <c r="BV71" s="96">
        <f t="shared" si="327"/>
        <v>621.49151765570764</v>
      </c>
      <c r="BW71" s="15">
        <f t="shared" si="327"/>
        <v>65.403058378823204</v>
      </c>
      <c r="BX71" s="15">
        <f t="shared" si="327"/>
        <v>67.208135764370766</v>
      </c>
      <c r="BY71" s="15">
        <f t="shared" si="327"/>
        <v>577.3210211198234</v>
      </c>
      <c r="BZ71" s="15">
        <f t="shared" si="327"/>
        <v>499.88308173643958</v>
      </c>
      <c r="CA71" s="15">
        <f t="shared" si="327"/>
        <v>611.3913108028845</v>
      </c>
      <c r="CB71" s="15">
        <f t="shared" si="327"/>
        <v>637.65290964517874</v>
      </c>
      <c r="CC71" s="15">
        <f t="shared" si="327"/>
        <v>589.23401857223894</v>
      </c>
      <c r="CD71" s="15">
        <f t="shared" si="327"/>
        <v>654.85728144264613</v>
      </c>
      <c r="CE71" s="15">
        <f t="shared" si="327"/>
        <v>698.53554043536656</v>
      </c>
      <c r="CF71" s="15">
        <f t="shared" si="327"/>
        <v>630.50287421796622</v>
      </c>
      <c r="CG71" s="15">
        <f t="shared" si="327"/>
        <v>695.87686713377173</v>
      </c>
      <c r="CH71" s="96">
        <f t="shared" si="327"/>
        <v>729.17694051619992</v>
      </c>
      <c r="CI71" s="15">
        <f t="shared" si="327"/>
        <v>73.648650711210351</v>
      </c>
      <c r="CJ71" s="15">
        <f t="shared" si="327"/>
        <v>75.692897730631785</v>
      </c>
      <c r="CK71" s="15">
        <f t="shared" si="327"/>
        <v>651.57367750811579</v>
      </c>
      <c r="CL71" s="15">
        <f t="shared" si="327"/>
        <v>564.60748778675622</v>
      </c>
      <c r="CM71" s="15">
        <f t="shared" ref="CM71:CT71" si="328">CM82*CM49</f>
        <v>690.8917231873188</v>
      </c>
      <c r="CN71" s="15">
        <f t="shared" si="328"/>
        <v>721.01159466400918</v>
      </c>
      <c r="CO71" s="15">
        <f t="shared" si="328"/>
        <v>666.9612274607</v>
      </c>
      <c r="CP71" s="15">
        <f t="shared" si="328"/>
        <v>741.44198669957393</v>
      </c>
      <c r="CQ71" s="15">
        <f t="shared" si="328"/>
        <v>791.16591419178974</v>
      </c>
      <c r="CR71" s="15">
        <f t="shared" si="328"/>
        <v>714.75173492800502</v>
      </c>
      <c r="CS71" s="15">
        <f t="shared" si="328"/>
        <v>805.05895517823433</v>
      </c>
      <c r="CT71" s="96">
        <f t="shared" si="328"/>
        <v>844.21436484206777</v>
      </c>
    </row>
    <row r="72" spans="1:98" s="15" customFormat="1" x14ac:dyDescent="0.25">
      <c r="A72" s="4" t="s">
        <v>147</v>
      </c>
      <c r="B72" s="15" t="s">
        <v>6</v>
      </c>
      <c r="C72" s="15">
        <v>76</v>
      </c>
      <c r="D72" s="15">
        <v>54</v>
      </c>
      <c r="E72" s="15">
        <v>37</v>
      </c>
      <c r="F72" s="15">
        <v>115</v>
      </c>
      <c r="G72" s="15">
        <v>119</v>
      </c>
      <c r="H72" s="15">
        <v>118</v>
      </c>
      <c r="I72" s="15">
        <v>109</v>
      </c>
      <c r="J72" s="15">
        <v>74</v>
      </c>
      <c r="K72" s="15">
        <v>111.5</v>
      </c>
      <c r="L72" s="15">
        <v>95</v>
      </c>
      <c r="M72" s="15">
        <v>99</v>
      </c>
      <c r="N72" s="96">
        <v>255.5</v>
      </c>
      <c r="O72" s="15">
        <v>62</v>
      </c>
      <c r="P72" s="15">
        <v>21</v>
      </c>
      <c r="Q72" s="15">
        <v>51</v>
      </c>
      <c r="R72" s="15">
        <v>150</v>
      </c>
      <c r="S72" s="15">
        <v>100</v>
      </c>
      <c r="T72" s="15">
        <v>132.5</v>
      </c>
      <c r="U72" s="24">
        <v>133</v>
      </c>
      <c r="V72" s="24">
        <v>95</v>
      </c>
      <c r="W72" s="24">
        <f t="shared" si="326"/>
        <v>144.70399999999998</v>
      </c>
      <c r="X72" s="24">
        <f t="shared" si="326"/>
        <v>219.83017228992</v>
      </c>
      <c r="Y72" s="24">
        <f t="shared" si="326"/>
        <v>295.55368555622402</v>
      </c>
      <c r="Z72" s="145">
        <f t="shared" si="326"/>
        <v>366.5913763151359</v>
      </c>
      <c r="AA72" s="15">
        <f t="shared" ref="AA72:CL72" si="329">AA83*AA50</f>
        <v>110.65085841204359</v>
      </c>
      <c r="AB72" s="15">
        <f t="shared" si="329"/>
        <v>37.711457171428677</v>
      </c>
      <c r="AC72" s="15">
        <f t="shared" si="329"/>
        <v>89.067397554388677</v>
      </c>
      <c r="AD72" s="15">
        <f t="shared" si="329"/>
        <v>189.99505157281237</v>
      </c>
      <c r="AE72" s="15">
        <f t="shared" si="329"/>
        <v>192.22944698512848</v>
      </c>
      <c r="AF72" s="15">
        <f t="shared" si="329"/>
        <v>235.28308647365759</v>
      </c>
      <c r="AG72" s="15">
        <f t="shared" si="329"/>
        <v>274.25382589490641</v>
      </c>
      <c r="AH72" s="15">
        <f t="shared" si="329"/>
        <v>218.58977724564048</v>
      </c>
      <c r="AI72" s="15">
        <f t="shared" si="329"/>
        <v>263.66511615016037</v>
      </c>
      <c r="AJ72" s="15">
        <f t="shared" si="329"/>
        <v>307.09017634879058</v>
      </c>
      <c r="AK72" s="15">
        <f t="shared" si="329"/>
        <v>257.30378078279273</v>
      </c>
      <c r="AL72" s="96">
        <f t="shared" si="329"/>
        <v>294.09521064718501</v>
      </c>
      <c r="AM72" s="15">
        <f t="shared" si="329"/>
        <v>156.00572615527037</v>
      </c>
      <c r="AN72" s="15">
        <f t="shared" si="329"/>
        <v>49.811318929456917</v>
      </c>
      <c r="AO72" s="15">
        <f t="shared" si="329"/>
        <v>114.69596156773966</v>
      </c>
      <c r="AP72" s="15">
        <f t="shared" si="329"/>
        <v>297.94231690427006</v>
      </c>
      <c r="AQ72" s="15">
        <f t="shared" si="329"/>
        <v>316.99140990544339</v>
      </c>
      <c r="AR72" s="15">
        <f t="shared" si="329"/>
        <v>332.749443877842</v>
      </c>
      <c r="AS72" s="15">
        <f t="shared" si="329"/>
        <v>364.3149121301945</v>
      </c>
      <c r="AT72" s="15">
        <f t="shared" si="329"/>
        <v>338.59792189588524</v>
      </c>
      <c r="AU72" s="15">
        <f t="shared" si="329"/>
        <v>357.20989000203144</v>
      </c>
      <c r="AV72" s="15">
        <f t="shared" si="329"/>
        <v>386.81111813119895</v>
      </c>
      <c r="AW72" s="15">
        <f t="shared" si="329"/>
        <v>358.79567868512657</v>
      </c>
      <c r="AX72" s="96">
        <f t="shared" si="329"/>
        <v>379.80512952955803</v>
      </c>
      <c r="AY72" s="15">
        <f t="shared" si="329"/>
        <v>188.19517920192143</v>
      </c>
      <c r="AZ72" s="15">
        <f t="shared" si="329"/>
        <v>50.318786529863644</v>
      </c>
      <c r="BA72" s="15">
        <f t="shared" si="329"/>
        <v>118.72196013693897</v>
      </c>
      <c r="BB72" s="15">
        <f t="shared" si="329"/>
        <v>353.25950334329133</v>
      </c>
      <c r="BC72" s="15">
        <f t="shared" si="329"/>
        <v>348.51371224709442</v>
      </c>
      <c r="BD72" s="15">
        <f t="shared" si="329"/>
        <v>365.23935894398784</v>
      </c>
      <c r="BE72" s="15">
        <f t="shared" si="329"/>
        <v>385.79544645101589</v>
      </c>
      <c r="BF72" s="15">
        <f t="shared" si="329"/>
        <v>374.27881410621075</v>
      </c>
      <c r="BG72" s="15">
        <f t="shared" si="329"/>
        <v>393.85584042291151</v>
      </c>
      <c r="BH72" s="15">
        <f t="shared" si="329"/>
        <v>410.0395430794207</v>
      </c>
      <c r="BI72" s="15">
        <f t="shared" si="329"/>
        <v>396.73415855425986</v>
      </c>
      <c r="BJ72" s="96">
        <f t="shared" si="329"/>
        <v>418.46962376634531</v>
      </c>
      <c r="BK72" s="15">
        <f t="shared" si="329"/>
        <v>204.88162759111185</v>
      </c>
      <c r="BL72" s="15">
        <f t="shared" si="329"/>
        <v>57.95033107328193</v>
      </c>
      <c r="BM72" s="15">
        <f t="shared" si="329"/>
        <v>136.92535097403808</v>
      </c>
      <c r="BN72" s="15">
        <f t="shared" si="329"/>
        <v>399.11578908862913</v>
      </c>
      <c r="BO72" s="15">
        <f t="shared" si="329"/>
        <v>391.78750946340114</v>
      </c>
      <c r="BP72" s="15">
        <f t="shared" si="329"/>
        <v>408.29101975853854</v>
      </c>
      <c r="BQ72" s="15">
        <f t="shared" si="329"/>
        <v>411.91682850614336</v>
      </c>
      <c r="BR72" s="15">
        <f t="shared" si="329"/>
        <v>412.00547234604198</v>
      </c>
      <c r="BS72" s="15">
        <f t="shared" si="329"/>
        <v>439.26376887815456</v>
      </c>
      <c r="BT72" s="15">
        <f t="shared" si="329"/>
        <v>432.34924127743869</v>
      </c>
      <c r="BU72" s="15">
        <f t="shared" si="329"/>
        <v>430.32133535345542</v>
      </c>
      <c r="BV72" s="96">
        <f t="shared" si="329"/>
        <v>451.48306533179965</v>
      </c>
      <c r="BW72" s="15">
        <f t="shared" si="329"/>
        <v>211.30919850679089</v>
      </c>
      <c r="BX72" s="15">
        <f t="shared" si="329"/>
        <v>64.768077229514248</v>
      </c>
      <c r="BY72" s="15">
        <f t="shared" si="329"/>
        <v>153.29586788992128</v>
      </c>
      <c r="BZ72" s="15">
        <f t="shared" si="329"/>
        <v>447.79824819683949</v>
      </c>
      <c r="CA72" s="15">
        <f t="shared" si="329"/>
        <v>446.32418012182109</v>
      </c>
      <c r="CB72" s="15">
        <f t="shared" si="329"/>
        <v>465.57933548838702</v>
      </c>
      <c r="CC72" s="15">
        <f t="shared" si="329"/>
        <v>470.2526284325578</v>
      </c>
      <c r="CD72" s="15">
        <f t="shared" si="329"/>
        <v>476.86406951759727</v>
      </c>
      <c r="CE72" s="15">
        <f t="shared" si="329"/>
        <v>508.36210480923876</v>
      </c>
      <c r="CF72" s="15">
        <f t="shared" si="329"/>
        <v>500.33994066898293</v>
      </c>
      <c r="CG72" s="15">
        <f t="shared" si="329"/>
        <v>505.40309758741756</v>
      </c>
      <c r="CH72" s="96">
        <f t="shared" si="329"/>
        <v>529.91575715464626</v>
      </c>
      <c r="CI72" s="15">
        <f t="shared" si="329"/>
        <v>238.38711837828711</v>
      </c>
      <c r="CJ72" s="15">
        <f t="shared" si="329"/>
        <v>72.933615267412193</v>
      </c>
      <c r="CK72" s="15">
        <f t="shared" si="329"/>
        <v>172.64886637238936</v>
      </c>
      <c r="CL72" s="15">
        <f t="shared" si="329"/>
        <v>505.39221799572897</v>
      </c>
      <c r="CM72" s="15">
        <f t="shared" ref="CM72:CT72" si="330">CM83*CM50</f>
        <v>504.11382838103231</v>
      </c>
      <c r="CN72" s="15">
        <f t="shared" si="330"/>
        <v>526.11953047478755</v>
      </c>
      <c r="CO72" s="15">
        <f t="shared" si="330"/>
        <v>531.72751569465663</v>
      </c>
      <c r="CP72" s="15">
        <f t="shared" si="330"/>
        <v>539.7683010699576</v>
      </c>
      <c r="CQ72" s="15">
        <f t="shared" si="330"/>
        <v>575.57733514420818</v>
      </c>
      <c r="CR72" s="15">
        <f t="shared" si="330"/>
        <v>566.68828377626232</v>
      </c>
      <c r="CS72" s="15">
        <f t="shared" si="330"/>
        <v>584.39463279589768</v>
      </c>
      <c r="CT72" s="96">
        <f t="shared" si="330"/>
        <v>613.05878372501274</v>
      </c>
    </row>
    <row r="73" spans="1:98" s="15" customFormat="1" x14ac:dyDescent="0.25">
      <c r="A73" s="4" t="s">
        <v>148</v>
      </c>
      <c r="B73" s="15" t="s">
        <v>7</v>
      </c>
      <c r="C73" s="15">
        <v>77</v>
      </c>
      <c r="D73" s="15">
        <v>86</v>
      </c>
      <c r="E73" s="15">
        <v>126</v>
      </c>
      <c r="F73" s="15">
        <v>84</v>
      </c>
      <c r="G73" s="15">
        <v>94.5</v>
      </c>
      <c r="H73" s="15">
        <v>189.5</v>
      </c>
      <c r="I73" s="15">
        <v>161</v>
      </c>
      <c r="J73" s="15">
        <v>95</v>
      </c>
      <c r="K73" s="15">
        <v>146</v>
      </c>
      <c r="L73" s="15">
        <v>110</v>
      </c>
      <c r="M73" s="15">
        <v>197</v>
      </c>
      <c r="N73" s="96">
        <v>219</v>
      </c>
      <c r="O73" s="15">
        <v>70.5</v>
      </c>
      <c r="P73" s="15">
        <v>77</v>
      </c>
      <c r="Q73" s="15">
        <v>112</v>
      </c>
      <c r="R73" s="15">
        <v>50</v>
      </c>
      <c r="S73" s="15">
        <v>134</v>
      </c>
      <c r="T73" s="15">
        <v>197.5</v>
      </c>
      <c r="U73" s="24">
        <v>143</v>
      </c>
      <c r="V73" s="24">
        <v>129</v>
      </c>
      <c r="W73" s="24">
        <f t="shared" si="326"/>
        <v>102.82799999999999</v>
      </c>
      <c r="X73" s="24">
        <f t="shared" si="326"/>
        <v>90.213899999999981</v>
      </c>
      <c r="Y73" s="24">
        <f t="shared" si="326"/>
        <v>179.64616230144</v>
      </c>
      <c r="Z73" s="145">
        <f t="shared" si="326"/>
        <v>252.33137369792001</v>
      </c>
      <c r="AA73" s="15">
        <f t="shared" ref="AA73:CL73" si="331">AA84*AA51</f>
        <v>83.582833799850974</v>
      </c>
      <c r="AB73" s="15">
        <f t="shared" si="331"/>
        <v>84.094652393153126</v>
      </c>
      <c r="AC73" s="15">
        <f t="shared" si="331"/>
        <v>75.063757607891375</v>
      </c>
      <c r="AD73" s="15">
        <f t="shared" si="331"/>
        <v>71.481930581250182</v>
      </c>
      <c r="AE73" s="15">
        <f t="shared" si="331"/>
        <v>177.75537035570068</v>
      </c>
      <c r="AF73" s="15">
        <f t="shared" si="331"/>
        <v>170.85353248038217</v>
      </c>
      <c r="AG73" s="15">
        <f t="shared" si="331"/>
        <v>198.66362689489745</v>
      </c>
      <c r="AH73" s="15">
        <f t="shared" si="331"/>
        <v>256.58610574251878</v>
      </c>
      <c r="AI73" s="15">
        <f t="shared" si="331"/>
        <v>194.28259401592521</v>
      </c>
      <c r="AJ73" s="15">
        <f t="shared" si="331"/>
        <v>222.6282774725494</v>
      </c>
      <c r="AK73" s="15">
        <f t="shared" si="331"/>
        <v>287.30710393558422</v>
      </c>
      <c r="AL73" s="96">
        <f t="shared" si="331"/>
        <v>228.69160035974619</v>
      </c>
      <c r="AM73" s="15">
        <f t="shared" si="331"/>
        <v>99.867091689063187</v>
      </c>
      <c r="AN73" s="15">
        <f t="shared" si="331"/>
        <v>117.41324166559765</v>
      </c>
      <c r="AO73" s="15">
        <f t="shared" si="331"/>
        <v>97.204161122843104</v>
      </c>
      <c r="AP73" s="15">
        <f t="shared" si="331"/>
        <v>93.968107393217736</v>
      </c>
      <c r="AQ73" s="15">
        <f t="shared" si="331"/>
        <v>275.98867250079752</v>
      </c>
      <c r="AR73" s="15">
        <f t="shared" si="331"/>
        <v>281.74196512395804</v>
      </c>
      <c r="AS73" s="15">
        <f t="shared" si="331"/>
        <v>283.63301616191268</v>
      </c>
      <c r="AT73" s="15">
        <f t="shared" si="331"/>
        <v>344.12272125139947</v>
      </c>
      <c r="AU73" s="15">
        <f t="shared" si="331"/>
        <v>300.94583298106278</v>
      </c>
      <c r="AV73" s="15">
        <f t="shared" si="331"/>
        <v>298.62746804169819</v>
      </c>
      <c r="AW73" s="15">
        <f t="shared" si="331"/>
        <v>361.89233873158901</v>
      </c>
      <c r="AX73" s="96">
        <f t="shared" si="331"/>
        <v>318.89759921534045</v>
      </c>
      <c r="AY73" s="15">
        <f t="shared" si="331"/>
        <v>136.67650167235192</v>
      </c>
      <c r="AZ73" s="15">
        <f t="shared" si="331"/>
        <v>141.63971157022277</v>
      </c>
      <c r="BA73" s="15">
        <f t="shared" si="331"/>
        <v>101.00001329883796</v>
      </c>
      <c r="BB73" s="15">
        <f t="shared" si="331"/>
        <v>93.66406351947316</v>
      </c>
      <c r="BC73" s="15">
        <f t="shared" si="331"/>
        <v>327.22985572852258</v>
      </c>
      <c r="BD73" s="15">
        <f t="shared" si="331"/>
        <v>309.75898744521754</v>
      </c>
      <c r="BE73" s="15">
        <f t="shared" si="331"/>
        <v>311.3271649414321</v>
      </c>
      <c r="BF73" s="15">
        <f t="shared" si="331"/>
        <v>364.41269478334613</v>
      </c>
      <c r="BG73" s="15">
        <f t="shared" si="331"/>
        <v>332.65900997760008</v>
      </c>
      <c r="BH73" s="15">
        <f t="shared" si="331"/>
        <v>329.26348259355393</v>
      </c>
      <c r="BI73" s="15">
        <f t="shared" si="331"/>
        <v>383.62436409367268</v>
      </c>
      <c r="BJ73" s="96">
        <f t="shared" si="331"/>
        <v>352.61732012302616</v>
      </c>
      <c r="BK73" s="15">
        <f t="shared" si="331"/>
        <v>142.04029093885526</v>
      </c>
      <c r="BL73" s="15">
        <f t="shared" si="331"/>
        <v>154.19828903750474</v>
      </c>
      <c r="BM73" s="15">
        <f t="shared" si="331"/>
        <v>116.31807149403046</v>
      </c>
      <c r="BN73" s="15">
        <f t="shared" si="331"/>
        <v>110.18588685185864</v>
      </c>
      <c r="BO73" s="15">
        <f t="shared" si="331"/>
        <v>369.70725726104592</v>
      </c>
      <c r="BP73" s="15">
        <f t="shared" si="331"/>
        <v>348.22073841107101</v>
      </c>
      <c r="BQ73" s="15">
        <f t="shared" si="331"/>
        <v>351.43606357692215</v>
      </c>
      <c r="BR73" s="15">
        <f t="shared" si="331"/>
        <v>389.08629659420365</v>
      </c>
      <c r="BS73" s="15">
        <f t="shared" si="331"/>
        <v>373.30095826429147</v>
      </c>
      <c r="BT73" s="15">
        <f t="shared" si="331"/>
        <v>367.22451078213709</v>
      </c>
      <c r="BU73" s="15">
        <f t="shared" si="331"/>
        <v>404.49684804988146</v>
      </c>
      <c r="BV73" s="96">
        <f t="shared" si="331"/>
        <v>382.46960286215108</v>
      </c>
      <c r="BW73" s="15">
        <f t="shared" si="331"/>
        <v>154.73380108998134</v>
      </c>
      <c r="BX73" s="15">
        <f t="shared" si="331"/>
        <v>159.03581619656731</v>
      </c>
      <c r="BY73" s="15">
        <f t="shared" si="331"/>
        <v>130.00267122178607</v>
      </c>
      <c r="BZ73" s="15">
        <f t="shared" si="331"/>
        <v>123.35948773561284</v>
      </c>
      <c r="CA73" s="15">
        <f t="shared" si="331"/>
        <v>414.80258780338818</v>
      </c>
      <c r="CB73" s="15">
        <f t="shared" si="331"/>
        <v>396.69293129227464</v>
      </c>
      <c r="CC73" s="15">
        <f t="shared" si="331"/>
        <v>400.74692077127446</v>
      </c>
      <c r="CD73" s="15">
        <f t="shared" si="331"/>
        <v>444.18882890526328</v>
      </c>
      <c r="CE73" s="15">
        <f t="shared" si="331"/>
        <v>432.06662547242951</v>
      </c>
      <c r="CF73" s="15">
        <f t="shared" si="331"/>
        <v>424.99071962052352</v>
      </c>
      <c r="CG73" s="15">
        <f t="shared" si="331"/>
        <v>468.10751501746523</v>
      </c>
      <c r="CH73" s="96">
        <f t="shared" si="331"/>
        <v>449.20227313569654</v>
      </c>
      <c r="CI73" s="15">
        <f t="shared" si="331"/>
        <v>174.62934437264474</v>
      </c>
      <c r="CJ73" s="15">
        <f t="shared" si="331"/>
        <v>179.41523705519236</v>
      </c>
      <c r="CK73" s="15">
        <f t="shared" si="331"/>
        <v>146.39256269761486</v>
      </c>
      <c r="CL73" s="15">
        <f t="shared" si="331"/>
        <v>138.93313633949879</v>
      </c>
      <c r="CM73" s="15">
        <f t="shared" ref="CM73:CT73" si="332">CM84*CM51</f>
        <v>468.15279140656997</v>
      </c>
      <c r="CN73" s="15">
        <f t="shared" si="332"/>
        <v>448.05637066506148</v>
      </c>
      <c r="CO73" s="15">
        <f t="shared" si="332"/>
        <v>452.85682959753882</v>
      </c>
      <c r="CP73" s="15">
        <f t="shared" si="332"/>
        <v>502.25646431870575</v>
      </c>
      <c r="CQ73" s="15">
        <f t="shared" si="332"/>
        <v>489.06152358303609</v>
      </c>
      <c r="CR73" s="15">
        <f t="shared" si="332"/>
        <v>481.18265218055791</v>
      </c>
      <c r="CS73" s="15">
        <f t="shared" si="332"/>
        <v>540.7852605818407</v>
      </c>
      <c r="CT73" s="96">
        <f t="shared" si="332"/>
        <v>519.40994962899367</v>
      </c>
    </row>
    <row r="74" spans="1:98" s="15" customFormat="1" x14ac:dyDescent="0.25">
      <c r="A74" s="4" t="s">
        <v>149</v>
      </c>
      <c r="B74" s="15" t="s">
        <v>8</v>
      </c>
      <c r="C74" s="15">
        <v>53</v>
      </c>
      <c r="D74" s="15">
        <v>43</v>
      </c>
      <c r="E74" s="15">
        <v>83</v>
      </c>
      <c r="F74" s="15">
        <v>106</v>
      </c>
      <c r="G74" s="15">
        <v>114</v>
      </c>
      <c r="H74" s="15">
        <v>92</v>
      </c>
      <c r="I74" s="15">
        <v>88</v>
      </c>
      <c r="J74" s="15">
        <v>116</v>
      </c>
      <c r="K74" s="15">
        <v>179</v>
      </c>
      <c r="L74" s="15">
        <v>128.5</v>
      </c>
      <c r="M74" s="15">
        <v>183</v>
      </c>
      <c r="N74" s="96">
        <v>193</v>
      </c>
      <c r="O74" s="15">
        <v>49.5</v>
      </c>
      <c r="P74" s="15">
        <v>46</v>
      </c>
      <c r="Q74" s="15">
        <v>147</v>
      </c>
      <c r="R74" s="15">
        <v>164</v>
      </c>
      <c r="S74" s="15">
        <v>78</v>
      </c>
      <c r="T74" s="15">
        <v>83</v>
      </c>
      <c r="U74" s="24">
        <v>95</v>
      </c>
      <c r="V74" s="24">
        <v>128</v>
      </c>
      <c r="W74" s="24">
        <f t="shared" si="326"/>
        <v>188.892</v>
      </c>
      <c r="X74" s="24">
        <f t="shared" si="326"/>
        <v>176.06730000000002</v>
      </c>
      <c r="Y74" s="24">
        <f t="shared" si="326"/>
        <v>242.70400000000001</v>
      </c>
      <c r="Z74" s="145">
        <f t="shared" si="326"/>
        <v>346.15278818560006</v>
      </c>
      <c r="AA74" s="15">
        <f t="shared" ref="AA74:CL74" si="333">AA85*AA52</f>
        <v>112.68842263974399</v>
      </c>
      <c r="AB74" s="15">
        <f t="shared" si="333"/>
        <v>139.07455847627776</v>
      </c>
      <c r="AC74" s="15">
        <f t="shared" si="333"/>
        <v>388.0357096432549</v>
      </c>
      <c r="AD74" s="15">
        <f t="shared" si="333"/>
        <v>271.42873285442687</v>
      </c>
      <c r="AE74" s="15">
        <f t="shared" si="333"/>
        <v>206.59173108057468</v>
      </c>
      <c r="AF74" s="15">
        <f t="shared" si="333"/>
        <v>207.95744757821598</v>
      </c>
      <c r="AG74" s="15">
        <f t="shared" si="333"/>
        <v>254.85864348420631</v>
      </c>
      <c r="AH74" s="15">
        <f t="shared" si="333"/>
        <v>345.23392487276624</v>
      </c>
      <c r="AI74" s="15">
        <f t="shared" si="333"/>
        <v>398.12378521897477</v>
      </c>
      <c r="AJ74" s="15">
        <f t="shared" si="333"/>
        <v>384.11546790993623</v>
      </c>
      <c r="AK74" s="15">
        <f t="shared" si="333"/>
        <v>419.16671770720433</v>
      </c>
      <c r="AL74" s="96">
        <f t="shared" si="333"/>
        <v>447.48947466982071</v>
      </c>
      <c r="AM74" s="15">
        <f t="shared" si="333"/>
        <v>179.23528363686103</v>
      </c>
      <c r="AN74" s="15">
        <f t="shared" si="333"/>
        <v>181.42450669656006</v>
      </c>
      <c r="AO74" s="15">
        <f t="shared" si="333"/>
        <v>476.76522654906142</v>
      </c>
      <c r="AP74" s="15">
        <f t="shared" si="333"/>
        <v>353.73276243486578</v>
      </c>
      <c r="AQ74" s="15">
        <f t="shared" si="333"/>
        <v>278.25421869980931</v>
      </c>
      <c r="AR74" s="15">
        <f t="shared" si="333"/>
        <v>302.0025438501965</v>
      </c>
      <c r="AS74" s="15">
        <f t="shared" si="333"/>
        <v>400.81098744557704</v>
      </c>
      <c r="AT74" s="15">
        <f t="shared" si="333"/>
        <v>536.12180876622244</v>
      </c>
      <c r="AU74" s="15">
        <f t="shared" si="333"/>
        <v>577.7306173537014</v>
      </c>
      <c r="AV74" s="15">
        <f t="shared" si="333"/>
        <v>546.992024650703</v>
      </c>
      <c r="AW74" s="15">
        <f t="shared" si="333"/>
        <v>583.39203749895569</v>
      </c>
      <c r="AX74" s="96">
        <f t="shared" si="333"/>
        <v>603.79237760797355</v>
      </c>
      <c r="AY74" s="15">
        <f t="shared" si="333"/>
        <v>252.30838334951997</v>
      </c>
      <c r="AZ74" s="15">
        <f t="shared" si="333"/>
        <v>252.18344383659007</v>
      </c>
      <c r="BA74" s="15">
        <f t="shared" si="333"/>
        <v>649.49014064195785</v>
      </c>
      <c r="BB74" s="15">
        <f t="shared" si="333"/>
        <v>430.17529689654424</v>
      </c>
      <c r="BC74" s="15">
        <f t="shared" si="333"/>
        <v>307.81412786982156</v>
      </c>
      <c r="BD74" s="15">
        <f t="shared" si="333"/>
        <v>337.49383515643314</v>
      </c>
      <c r="BE74" s="15">
        <f t="shared" si="333"/>
        <v>449.56906808889158</v>
      </c>
      <c r="BF74" s="15">
        <f t="shared" si="333"/>
        <v>601.96979052186305</v>
      </c>
      <c r="BG74" s="15">
        <f t="shared" si="333"/>
        <v>625.15354692526523</v>
      </c>
      <c r="BH74" s="15">
        <f t="shared" si="333"/>
        <v>594.22543823932745</v>
      </c>
      <c r="BI74" s="15">
        <f t="shared" si="333"/>
        <v>635.83889925149163</v>
      </c>
      <c r="BJ74" s="96">
        <f t="shared" si="333"/>
        <v>655.46485235213788</v>
      </c>
      <c r="BK74" s="15">
        <f t="shared" si="333"/>
        <v>258.98707924180405</v>
      </c>
      <c r="BL74" s="15">
        <f t="shared" si="333"/>
        <v>259.30692557275432</v>
      </c>
      <c r="BM74" s="15">
        <f t="shared" si="333"/>
        <v>688.37131748564877</v>
      </c>
      <c r="BN74" s="15">
        <f t="shared" si="333"/>
        <v>473.34426674413686</v>
      </c>
      <c r="BO74" s="15">
        <f t="shared" si="333"/>
        <v>349.98161253367078</v>
      </c>
      <c r="BP74" s="15">
        <f t="shared" si="333"/>
        <v>386.33328200035629</v>
      </c>
      <c r="BQ74" s="15">
        <f t="shared" si="333"/>
        <v>514.07374817226548</v>
      </c>
      <c r="BR74" s="15">
        <f t="shared" si="333"/>
        <v>682.89715297252212</v>
      </c>
      <c r="BS74" s="15">
        <f t="shared" si="333"/>
        <v>704.68378960762482</v>
      </c>
      <c r="BT74" s="15">
        <f t="shared" si="333"/>
        <v>664.44802906103337</v>
      </c>
      <c r="BU74" s="15">
        <f t="shared" si="333"/>
        <v>705.38142042831737</v>
      </c>
      <c r="BV74" s="96">
        <f t="shared" si="333"/>
        <v>715.98772907589307</v>
      </c>
      <c r="BW74" s="15">
        <f t="shared" si="333"/>
        <v>283.05700119479002</v>
      </c>
      <c r="BX74" s="15">
        <f t="shared" si="333"/>
        <v>281.03619712858347</v>
      </c>
      <c r="BY74" s="15">
        <f t="shared" si="333"/>
        <v>734.6861802420724</v>
      </c>
      <c r="BZ74" s="15">
        <f t="shared" si="333"/>
        <v>504.69740047798979</v>
      </c>
      <c r="CA74" s="15">
        <f t="shared" si="333"/>
        <v>373.83216733206439</v>
      </c>
      <c r="CB74" s="15">
        <f t="shared" si="333"/>
        <v>433.03293797083791</v>
      </c>
      <c r="CC74" s="15">
        <f t="shared" si="333"/>
        <v>580.67711916355472</v>
      </c>
      <c r="CD74" s="15">
        <f t="shared" si="333"/>
        <v>774.75614036141144</v>
      </c>
      <c r="CE74" s="15">
        <f t="shared" si="333"/>
        <v>803.70423573451171</v>
      </c>
      <c r="CF74" s="15">
        <f t="shared" si="333"/>
        <v>762.15895446383183</v>
      </c>
      <c r="CG74" s="15">
        <f t="shared" si="333"/>
        <v>813.08854431896702</v>
      </c>
      <c r="CH74" s="96">
        <f t="shared" si="333"/>
        <v>828.62609315612235</v>
      </c>
      <c r="CI74" s="15">
        <f t="shared" si="333"/>
        <v>316.70566821871313</v>
      </c>
      <c r="CJ74" s="15">
        <f t="shared" si="333"/>
        <v>315.9246432879757</v>
      </c>
      <c r="CK74" s="15">
        <f t="shared" si="333"/>
        <v>829.17181118299243</v>
      </c>
      <c r="CL74" s="15">
        <f t="shared" si="333"/>
        <v>569.2848768423944</v>
      </c>
      <c r="CM74" s="15">
        <f t="shared" ref="CM74:CT74" si="334">CM85*CM52</f>
        <v>421.410424569741</v>
      </c>
      <c r="CN74" s="15">
        <f t="shared" si="334"/>
        <v>488.37443249397427</v>
      </c>
      <c r="CO74" s="15">
        <f t="shared" si="334"/>
        <v>655.43509724697844</v>
      </c>
      <c r="CP74" s="15">
        <f t="shared" si="334"/>
        <v>875.03851702989721</v>
      </c>
      <c r="CQ74" s="15">
        <f t="shared" si="334"/>
        <v>908.30808891787785</v>
      </c>
      <c r="CR74" s="15">
        <f t="shared" si="334"/>
        <v>861.97789797710664</v>
      </c>
      <c r="CS74" s="15">
        <f t="shared" si="334"/>
        <v>938.56077939107615</v>
      </c>
      <c r="CT74" s="96">
        <f t="shared" si="334"/>
        <v>957.00749642365417</v>
      </c>
    </row>
    <row r="75" spans="1:98" s="15" customFormat="1" x14ac:dyDescent="0.25">
      <c r="A75" s="4" t="s">
        <v>150</v>
      </c>
      <c r="B75" s="15" t="s">
        <v>1</v>
      </c>
      <c r="C75" s="15">
        <v>30</v>
      </c>
      <c r="D75" s="15">
        <v>39</v>
      </c>
      <c r="E75" s="15">
        <v>35</v>
      </c>
      <c r="F75" s="15">
        <v>77</v>
      </c>
      <c r="G75" s="15">
        <v>99</v>
      </c>
      <c r="H75" s="15">
        <v>111.5</v>
      </c>
      <c r="I75" s="15">
        <v>128</v>
      </c>
      <c r="J75" s="15">
        <v>94</v>
      </c>
      <c r="K75" s="15">
        <v>170</v>
      </c>
      <c r="L75" s="15">
        <v>120</v>
      </c>
      <c r="M75" s="15">
        <v>278</v>
      </c>
      <c r="N75" s="96">
        <v>281</v>
      </c>
      <c r="O75" s="15">
        <v>60</v>
      </c>
      <c r="P75" s="15">
        <v>56</v>
      </c>
      <c r="Q75" s="15">
        <v>123</v>
      </c>
      <c r="R75" s="15">
        <v>107</v>
      </c>
      <c r="S75" s="15">
        <v>95</v>
      </c>
      <c r="T75" s="15">
        <v>161</v>
      </c>
      <c r="U75" s="24">
        <v>127</v>
      </c>
      <c r="V75" s="24">
        <v>131.5</v>
      </c>
      <c r="W75" s="24">
        <f t="shared" si="326"/>
        <v>185.47650000000002</v>
      </c>
      <c r="X75" s="24">
        <f t="shared" si="326"/>
        <v>164.25569999999999</v>
      </c>
      <c r="Y75" s="24">
        <f t="shared" si="326"/>
        <v>263.07600000000002</v>
      </c>
      <c r="Z75" s="145">
        <f t="shared" si="326"/>
        <v>468.40000000000003</v>
      </c>
      <c r="AA75" s="15">
        <f t="shared" ref="AA75:CL75" si="335">AA86*AA53</f>
        <v>194.89400000000001</v>
      </c>
      <c r="AB75" s="15">
        <f t="shared" si="335"/>
        <v>232.34400000000002</v>
      </c>
      <c r="AC75" s="15">
        <f t="shared" si="335"/>
        <v>505.27800000000002</v>
      </c>
      <c r="AD75" s="15">
        <f t="shared" si="335"/>
        <v>492.4799999999999</v>
      </c>
      <c r="AE75" s="15">
        <f t="shared" si="335"/>
        <v>532.61582399999998</v>
      </c>
      <c r="AF75" s="15">
        <f t="shared" si="335"/>
        <v>584.67643559999999</v>
      </c>
      <c r="AG75" s="15">
        <f t="shared" si="335"/>
        <v>483.68156322455991</v>
      </c>
      <c r="AH75" s="15">
        <f t="shared" si="335"/>
        <v>493.33654004976347</v>
      </c>
      <c r="AI75" s="15">
        <f t="shared" si="335"/>
        <v>508.27895306765572</v>
      </c>
      <c r="AJ75" s="15">
        <f t="shared" si="335"/>
        <v>460.15147407176119</v>
      </c>
      <c r="AK75" s="15">
        <f t="shared" si="335"/>
        <v>436.0413418512972</v>
      </c>
      <c r="AL75" s="96">
        <f t="shared" si="335"/>
        <v>543.55059370349477</v>
      </c>
      <c r="AM75" s="15">
        <f t="shared" si="335"/>
        <v>292.60936455908825</v>
      </c>
      <c r="AN75" s="15">
        <f t="shared" si="335"/>
        <v>234.98325921100383</v>
      </c>
      <c r="AO75" s="15">
        <f t="shared" si="335"/>
        <v>356.43796586570124</v>
      </c>
      <c r="AP75" s="15">
        <f t="shared" si="335"/>
        <v>282.02659488307603</v>
      </c>
      <c r="AQ75" s="15">
        <f t="shared" si="335"/>
        <v>202.28624770962728</v>
      </c>
      <c r="AR75" s="15">
        <f t="shared" si="335"/>
        <v>152.58162454321982</v>
      </c>
      <c r="AS75" s="15">
        <f t="shared" si="335"/>
        <v>155.1415294878787</v>
      </c>
      <c r="AT75" s="15">
        <f t="shared" si="335"/>
        <v>171.87306065228401</v>
      </c>
      <c r="AU75" s="15">
        <f t="shared" si="335"/>
        <v>192.86143010803428</v>
      </c>
      <c r="AV75" s="15">
        <f t="shared" si="335"/>
        <v>205.05378197470108</v>
      </c>
      <c r="AW75" s="15">
        <f t="shared" si="335"/>
        <v>250.49454179743225</v>
      </c>
      <c r="AX75" s="96">
        <f t="shared" si="335"/>
        <v>257.34702627042486</v>
      </c>
      <c r="AY75" s="15">
        <f t="shared" si="335"/>
        <v>159.6591075504484</v>
      </c>
      <c r="AZ75" s="15">
        <f t="shared" si="335"/>
        <v>187.69240344748468</v>
      </c>
      <c r="BA75" s="15">
        <f t="shared" si="335"/>
        <v>391.52276714002551</v>
      </c>
      <c r="BB75" s="15">
        <f t="shared" si="335"/>
        <v>354.04024393277405</v>
      </c>
      <c r="BC75" s="15">
        <f t="shared" si="335"/>
        <v>395.00905433526896</v>
      </c>
      <c r="BD75" s="15">
        <f t="shared" si="335"/>
        <v>414.4473260033941</v>
      </c>
      <c r="BE75" s="15">
        <f t="shared" si="335"/>
        <v>352.64276169687798</v>
      </c>
      <c r="BF75" s="15">
        <f t="shared" si="335"/>
        <v>335.07792108244928</v>
      </c>
      <c r="BG75" s="15">
        <f t="shared" si="335"/>
        <v>368.47637357386498</v>
      </c>
      <c r="BH75" s="15">
        <f t="shared" si="335"/>
        <v>374.24458712624232</v>
      </c>
      <c r="BI75" s="15">
        <f t="shared" si="335"/>
        <v>423.82458143188518</v>
      </c>
      <c r="BJ75" s="96">
        <f t="shared" si="335"/>
        <v>439.7469016290554</v>
      </c>
      <c r="BK75" s="15">
        <f t="shared" si="335"/>
        <v>259.18380740902296</v>
      </c>
      <c r="BL75" s="15">
        <f t="shared" si="335"/>
        <v>285.6190280303054</v>
      </c>
      <c r="BM75" s="15">
        <f t="shared" si="335"/>
        <v>566.68111094848041</v>
      </c>
      <c r="BN75" s="15">
        <f t="shared" si="335"/>
        <v>528.56100923491135</v>
      </c>
      <c r="BO75" s="15">
        <f t="shared" si="335"/>
        <v>573.17527993976694</v>
      </c>
      <c r="BP75" s="15">
        <f t="shared" si="335"/>
        <v>589.71460761439198</v>
      </c>
      <c r="BQ75" s="15">
        <f t="shared" si="335"/>
        <v>498.2441554073576</v>
      </c>
      <c r="BR75" s="15">
        <f t="shared" si="335"/>
        <v>460.45280132496748</v>
      </c>
      <c r="BS75" s="15">
        <f t="shared" si="335"/>
        <v>498.66876094264813</v>
      </c>
      <c r="BT75" s="15">
        <f t="shared" si="335"/>
        <v>495.78025692736554</v>
      </c>
      <c r="BU75" s="15">
        <f t="shared" si="335"/>
        <v>555.70038255496047</v>
      </c>
      <c r="BV75" s="96">
        <f t="shared" si="335"/>
        <v>585.14447078444164</v>
      </c>
      <c r="BW75" s="15">
        <f t="shared" si="335"/>
        <v>344.90092912546203</v>
      </c>
      <c r="BX75" s="15">
        <f t="shared" si="335"/>
        <v>372.24212120389643</v>
      </c>
      <c r="BY75" s="15">
        <f t="shared" si="335"/>
        <v>732.27776979029488</v>
      </c>
      <c r="BZ75" s="15">
        <f t="shared" si="335"/>
        <v>674.36673505711758</v>
      </c>
      <c r="CA75" s="15">
        <f t="shared" si="335"/>
        <v>718.12476468424006</v>
      </c>
      <c r="CB75" s="15">
        <f t="shared" si="335"/>
        <v>735.90280566118497</v>
      </c>
      <c r="CC75" s="15">
        <f t="shared" si="335"/>
        <v>618.09251743385528</v>
      </c>
      <c r="CD75" s="15">
        <f t="shared" si="335"/>
        <v>562.98591517643433</v>
      </c>
      <c r="CE75" s="15">
        <f t="shared" si="335"/>
        <v>618.03466270831666</v>
      </c>
      <c r="CF75" s="15">
        <f t="shared" si="335"/>
        <v>620.25899963543975</v>
      </c>
      <c r="CG75" s="15">
        <f t="shared" si="335"/>
        <v>696.00850905381924</v>
      </c>
      <c r="CH75" s="96">
        <f t="shared" si="335"/>
        <v>752.90709419527877</v>
      </c>
      <c r="CI75" s="15">
        <f t="shared" si="335"/>
        <v>428.60860689418553</v>
      </c>
      <c r="CJ75" s="15">
        <f t="shared" si="335"/>
        <v>459.56294789136257</v>
      </c>
      <c r="CK75" s="15">
        <f t="shared" si="335"/>
        <v>907.32478115326137</v>
      </c>
      <c r="CL75" s="15">
        <f t="shared" si="335"/>
        <v>838.7554144500549</v>
      </c>
      <c r="CM75" s="15">
        <f t="shared" ref="CM75:CT75" si="336">CM86*CM53</f>
        <v>895.98569378638285</v>
      </c>
      <c r="CN75" s="15">
        <f t="shared" si="336"/>
        <v>921.19374272359209</v>
      </c>
      <c r="CO75" s="15">
        <f t="shared" si="336"/>
        <v>772.06049598283005</v>
      </c>
      <c r="CP75" s="15">
        <f t="shared" si="336"/>
        <v>701.32616896056459</v>
      </c>
      <c r="CQ75" s="15">
        <f t="shared" si="336"/>
        <v>770.77684192394554</v>
      </c>
      <c r="CR75" s="15">
        <f t="shared" si="336"/>
        <v>771.83359588240262</v>
      </c>
      <c r="CS75" s="15">
        <f t="shared" si="336"/>
        <v>881.78445639212714</v>
      </c>
      <c r="CT75" s="96">
        <f t="shared" si="336"/>
        <v>961.82227698795032</v>
      </c>
    </row>
    <row r="76" spans="1:98" s="15" customFormat="1" x14ac:dyDescent="0.25">
      <c r="A76" s="4" t="s">
        <v>151</v>
      </c>
      <c r="B76" s="15" t="s">
        <v>2</v>
      </c>
      <c r="C76" s="15">
        <v>24</v>
      </c>
      <c r="D76" s="15">
        <v>13</v>
      </c>
      <c r="E76" s="15">
        <v>22</v>
      </c>
      <c r="F76" s="15">
        <v>18</v>
      </c>
      <c r="G76" s="15">
        <v>28</v>
      </c>
      <c r="H76" s="15">
        <v>33.5</v>
      </c>
      <c r="I76" s="15">
        <v>33</v>
      </c>
      <c r="J76" s="15">
        <v>41.5</v>
      </c>
      <c r="K76" s="15">
        <v>80</v>
      </c>
      <c r="L76" s="15">
        <v>67</v>
      </c>
      <c r="M76" s="15">
        <v>126</v>
      </c>
      <c r="N76" s="96">
        <v>190</v>
      </c>
      <c r="O76" s="15">
        <v>41</v>
      </c>
      <c r="P76" s="15">
        <v>44</v>
      </c>
      <c r="Q76" s="15">
        <v>93</v>
      </c>
      <c r="R76" s="15">
        <v>70</v>
      </c>
      <c r="S76" s="15">
        <v>75</v>
      </c>
      <c r="T76" s="15">
        <v>154</v>
      </c>
      <c r="U76" s="24">
        <v>99</v>
      </c>
      <c r="V76" s="24">
        <v>75</v>
      </c>
      <c r="W76" s="24">
        <f t="shared" si="326"/>
        <v>158.94899999999996</v>
      </c>
      <c r="X76" s="24">
        <f t="shared" si="326"/>
        <v>144.68258</v>
      </c>
      <c r="Y76" s="24">
        <f t="shared" si="326"/>
        <v>207.28620000000001</v>
      </c>
      <c r="Z76" s="145">
        <f t="shared" si="326"/>
        <v>268.8</v>
      </c>
      <c r="AA76" s="15">
        <f t="shared" ref="AA76:CL76" si="337">AA87*AA54</f>
        <v>83.72</v>
      </c>
      <c r="AB76" s="15">
        <f t="shared" si="337"/>
        <v>75.039999999999992</v>
      </c>
      <c r="AC76" s="15">
        <f t="shared" si="337"/>
        <v>154.76400000000001</v>
      </c>
      <c r="AD76" s="15">
        <f t="shared" si="337"/>
        <v>139.37183999999996</v>
      </c>
      <c r="AE76" s="15">
        <f t="shared" si="337"/>
        <v>151.10634240000002</v>
      </c>
      <c r="AF76" s="15">
        <f t="shared" si="337"/>
        <v>153.04046169600002</v>
      </c>
      <c r="AG76" s="15">
        <f t="shared" si="337"/>
        <v>146.63936194271997</v>
      </c>
      <c r="AH76" s="15">
        <f t="shared" si="337"/>
        <v>173.91839589596162</v>
      </c>
      <c r="AI76" s="15">
        <f t="shared" si="337"/>
        <v>210.52330828080449</v>
      </c>
      <c r="AJ76" s="15">
        <f t="shared" si="337"/>
        <v>219.03242986529034</v>
      </c>
      <c r="AK76" s="15">
        <f t="shared" si="337"/>
        <v>268.18148774500207</v>
      </c>
      <c r="AL76" s="96">
        <f t="shared" si="337"/>
        <v>306.10603224897545</v>
      </c>
      <c r="AM76" s="15">
        <f t="shared" si="337"/>
        <v>133.38729133032368</v>
      </c>
      <c r="AN76" s="15">
        <f t="shared" si="337"/>
        <v>129.11048811674283</v>
      </c>
      <c r="AO76" s="15">
        <f t="shared" si="337"/>
        <v>263.45086385845087</v>
      </c>
      <c r="AP76" s="15">
        <f t="shared" si="337"/>
        <v>247.37454269553871</v>
      </c>
      <c r="AQ76" s="15">
        <f t="shared" si="337"/>
        <v>262.55499720802544</v>
      </c>
      <c r="AR76" s="15">
        <f t="shared" si="337"/>
        <v>273.84036138414723</v>
      </c>
      <c r="AS76" s="15">
        <f t="shared" si="337"/>
        <v>259.12689472054683</v>
      </c>
      <c r="AT76" s="15">
        <f t="shared" si="337"/>
        <v>314.90061948150992</v>
      </c>
      <c r="AU76" s="15">
        <f t="shared" si="337"/>
        <v>366.16883548218698</v>
      </c>
      <c r="AV76" s="15">
        <f t="shared" si="337"/>
        <v>356.20870184716091</v>
      </c>
      <c r="AW76" s="15">
        <f t="shared" si="337"/>
        <v>396.73941365403988</v>
      </c>
      <c r="AX76" s="96">
        <f t="shared" si="337"/>
        <v>421.27980728106576</v>
      </c>
      <c r="AY76" s="15">
        <f t="shared" si="337"/>
        <v>212.01777608175215</v>
      </c>
      <c r="AZ76" s="15">
        <f t="shared" si="337"/>
        <v>197.37345472190043</v>
      </c>
      <c r="BA76" s="15">
        <f t="shared" si="337"/>
        <v>395.91214641789236</v>
      </c>
      <c r="BB76" s="15">
        <f t="shared" si="337"/>
        <v>354.92425076407312</v>
      </c>
      <c r="BC76" s="15">
        <f t="shared" si="337"/>
        <v>390.88965369966593</v>
      </c>
      <c r="BD76" s="15">
        <f t="shared" si="337"/>
        <v>414.45786998676118</v>
      </c>
      <c r="BE76" s="15">
        <f t="shared" si="337"/>
        <v>398.62894988946175</v>
      </c>
      <c r="BF76" s="15">
        <f t="shared" si="337"/>
        <v>480.02056893761215</v>
      </c>
      <c r="BG76" s="15">
        <f t="shared" si="337"/>
        <v>547.37926847036158</v>
      </c>
      <c r="BH76" s="15">
        <f t="shared" si="337"/>
        <v>524.67734159571671</v>
      </c>
      <c r="BI76" s="15">
        <f t="shared" si="337"/>
        <v>565.74022472290073</v>
      </c>
      <c r="BJ76" s="96">
        <f t="shared" si="337"/>
        <v>580.3073894504937</v>
      </c>
      <c r="BK76" s="15">
        <f t="shared" si="337"/>
        <v>270.33300498250986</v>
      </c>
      <c r="BL76" s="15">
        <f t="shared" si="337"/>
        <v>240.90403240660049</v>
      </c>
      <c r="BM76" s="15">
        <f t="shared" si="337"/>
        <v>469.38818396395504</v>
      </c>
      <c r="BN76" s="15">
        <f t="shared" si="337"/>
        <v>415.19129733458129</v>
      </c>
      <c r="BO76" s="15">
        <f t="shared" si="337"/>
        <v>436.17898030304355</v>
      </c>
      <c r="BP76" s="15">
        <f t="shared" si="337"/>
        <v>442.86385262408169</v>
      </c>
      <c r="BQ76" s="15">
        <f t="shared" si="337"/>
        <v>423.93807381651914</v>
      </c>
      <c r="BR76" s="15">
        <f t="shared" si="337"/>
        <v>513.34638196323704</v>
      </c>
      <c r="BS76" s="15">
        <f t="shared" si="337"/>
        <v>595.84828980071973</v>
      </c>
      <c r="BT76" s="15">
        <f t="shared" si="337"/>
        <v>565.73256508903444</v>
      </c>
      <c r="BU76" s="15">
        <f t="shared" si="337"/>
        <v>610.28358812969486</v>
      </c>
      <c r="BV76" s="96">
        <f t="shared" si="337"/>
        <v>630.90863850685105</v>
      </c>
      <c r="BW76" s="15">
        <f t="shared" si="337"/>
        <v>300.04222208830276</v>
      </c>
      <c r="BX76" s="15">
        <f t="shared" si="337"/>
        <v>268.9684770584272</v>
      </c>
      <c r="BY76" s="15">
        <f t="shared" si="337"/>
        <v>529.85056766977436</v>
      </c>
      <c r="BZ76" s="15">
        <f t="shared" si="337"/>
        <v>477.14044145255673</v>
      </c>
      <c r="CA76" s="15">
        <f t="shared" si="337"/>
        <v>505.54390187912264</v>
      </c>
      <c r="CB76" s="15">
        <f t="shared" si="337"/>
        <v>512.92636506906388</v>
      </c>
      <c r="CC76" s="15">
        <f t="shared" si="337"/>
        <v>489.48845731359461</v>
      </c>
      <c r="CD76" s="15">
        <f t="shared" si="337"/>
        <v>588.7821409077286</v>
      </c>
      <c r="CE76" s="15">
        <f t="shared" si="337"/>
        <v>673.82619372204442</v>
      </c>
      <c r="CF76" s="15">
        <f t="shared" si="337"/>
        <v>633.40094100146359</v>
      </c>
      <c r="CG76" s="15">
        <f t="shared" si="337"/>
        <v>676.66016857674799</v>
      </c>
      <c r="CH76" s="96">
        <f t="shared" si="337"/>
        <v>687.41456832741733</v>
      </c>
      <c r="CI76" s="15">
        <f t="shared" si="337"/>
        <v>314.30292810178094</v>
      </c>
      <c r="CJ76" s="15">
        <f t="shared" si="337"/>
        <v>280.3719757385083</v>
      </c>
      <c r="CK76" s="15">
        <f t="shared" si="337"/>
        <v>552.2104277836562</v>
      </c>
      <c r="CL76" s="15">
        <f t="shared" si="337"/>
        <v>503.20907184593642</v>
      </c>
      <c r="CM76" s="15">
        <f t="shared" ref="CM76:CT76" si="338">CM87*CM54</f>
        <v>536.96959757852915</v>
      </c>
      <c r="CN76" s="15">
        <f t="shared" si="338"/>
        <v>549.37371820057285</v>
      </c>
      <c r="CO76" s="15">
        <f t="shared" si="338"/>
        <v>535.34673724441825</v>
      </c>
      <c r="CP76" s="15">
        <f t="shared" si="338"/>
        <v>646.27143658567354</v>
      </c>
      <c r="CQ76" s="15">
        <f t="shared" si="338"/>
        <v>741.77398968960108</v>
      </c>
      <c r="CR76" s="15">
        <f t="shared" si="338"/>
        <v>701.8597439821624</v>
      </c>
      <c r="CS76" s="15">
        <f t="shared" si="338"/>
        <v>768.03637877444032</v>
      </c>
      <c r="CT76" s="96">
        <f t="shared" si="338"/>
        <v>783.46713064136236</v>
      </c>
    </row>
    <row r="77" spans="1:98" s="16" customFormat="1" x14ac:dyDescent="0.25">
      <c r="A77" s="5"/>
      <c r="B77" s="16" t="s">
        <v>3</v>
      </c>
      <c r="C77" s="16">
        <f>SUM(C70:C76)</f>
        <v>373</v>
      </c>
      <c r="D77" s="16">
        <f t="shared" ref="D77:T77" si="339">SUM(D70:D76)</f>
        <v>317</v>
      </c>
      <c r="E77" s="16">
        <f t="shared" si="339"/>
        <v>515</v>
      </c>
      <c r="F77" s="16">
        <f t="shared" si="339"/>
        <v>658</v>
      </c>
      <c r="G77" s="16">
        <f t="shared" si="339"/>
        <v>644</v>
      </c>
      <c r="H77" s="16">
        <f t="shared" si="339"/>
        <v>806</v>
      </c>
      <c r="I77" s="16">
        <f t="shared" si="339"/>
        <v>781</v>
      </c>
      <c r="J77" s="16">
        <f t="shared" si="339"/>
        <v>593</v>
      </c>
      <c r="K77" s="16">
        <f t="shared" si="339"/>
        <v>949</v>
      </c>
      <c r="L77" s="16">
        <f t="shared" si="339"/>
        <v>758</v>
      </c>
      <c r="M77" s="16">
        <f t="shared" si="339"/>
        <v>1207</v>
      </c>
      <c r="N77" s="97">
        <f t="shared" si="339"/>
        <v>1608</v>
      </c>
      <c r="O77" s="16">
        <f t="shared" si="339"/>
        <v>349</v>
      </c>
      <c r="P77" s="16">
        <f t="shared" si="339"/>
        <v>334</v>
      </c>
      <c r="Q77" s="16">
        <f t="shared" si="339"/>
        <v>875</v>
      </c>
      <c r="R77" s="16">
        <f t="shared" si="339"/>
        <v>809</v>
      </c>
      <c r="S77" s="16">
        <f t="shared" si="339"/>
        <v>672</v>
      </c>
      <c r="T77" s="16">
        <f t="shared" si="339"/>
        <v>1028</v>
      </c>
      <c r="U77" s="146">
        <f t="shared" ref="U77:Z77" si="340">SUM(U71:U76)</f>
        <v>717</v>
      </c>
      <c r="V77" s="146">
        <f t="shared" si="340"/>
        <v>697.5</v>
      </c>
      <c r="W77" s="146">
        <f t="shared" si="340"/>
        <v>1043.22744757184</v>
      </c>
      <c r="X77" s="146">
        <f t="shared" si="340"/>
        <v>1090.6033378461439</v>
      </c>
      <c r="Y77" s="146">
        <f t="shared" si="340"/>
        <v>1546.4781927141682</v>
      </c>
      <c r="Z77" s="147">
        <f t="shared" si="340"/>
        <v>2081.6499098970912</v>
      </c>
      <c r="AA77" s="16">
        <f t="shared" ref="AA77:CL77" si="341">SUM(AA71:AA76)</f>
        <v>623.24757202306728</v>
      </c>
      <c r="AB77" s="16">
        <f t="shared" si="341"/>
        <v>607.6418332754314</v>
      </c>
      <c r="AC77" s="16">
        <f t="shared" si="341"/>
        <v>1457.8165030344708</v>
      </c>
      <c r="AD77" s="16">
        <f t="shared" si="341"/>
        <v>1377.9228823583348</v>
      </c>
      <c r="AE77" s="16">
        <f t="shared" si="341"/>
        <v>1569.2686876789426</v>
      </c>
      <c r="AF77" s="16">
        <f t="shared" si="341"/>
        <v>1730.9117242326133</v>
      </c>
      <c r="AG77" s="16">
        <f t="shared" si="341"/>
        <v>1630.793179193277</v>
      </c>
      <c r="AH77" s="16">
        <f t="shared" si="341"/>
        <v>1833.9055425030572</v>
      </c>
      <c r="AI77" s="16">
        <f t="shared" si="341"/>
        <v>1999.3641680765734</v>
      </c>
      <c r="AJ77" s="16">
        <f t="shared" si="341"/>
        <v>1914.0106611003266</v>
      </c>
      <c r="AK77" s="16">
        <f t="shared" si="341"/>
        <v>2054.2015424079705</v>
      </c>
      <c r="AL77" s="97">
        <f t="shared" si="341"/>
        <v>2283.0242103621404</v>
      </c>
      <c r="AM77" s="16">
        <f t="shared" si="341"/>
        <v>911.40442256407778</v>
      </c>
      <c r="AN77" s="16">
        <f t="shared" si="341"/>
        <v>764.4646566568556</v>
      </c>
      <c r="AO77" s="16">
        <f t="shared" si="341"/>
        <v>1685.8455972834101</v>
      </c>
      <c r="AP77" s="16">
        <f t="shared" si="341"/>
        <v>1630.0747034050651</v>
      </c>
      <c r="AQ77" s="16">
        <f t="shared" si="341"/>
        <v>1773.0367750868411</v>
      </c>
      <c r="AR77" s="16">
        <f t="shared" si="341"/>
        <v>1841.7626520435081</v>
      </c>
      <c r="AS77" s="16">
        <f t="shared" si="341"/>
        <v>1881.4136830412231</v>
      </c>
      <c r="AT77" s="16">
        <f t="shared" si="341"/>
        <v>2174.6984263699269</v>
      </c>
      <c r="AU77" s="16">
        <f t="shared" si="341"/>
        <v>2334.952072791627</v>
      </c>
      <c r="AV77" s="16">
        <f t="shared" si="341"/>
        <v>2241.2995848863129</v>
      </c>
      <c r="AW77" s="16">
        <f t="shared" si="341"/>
        <v>2450.0680105831339</v>
      </c>
      <c r="AX77" s="97">
        <f t="shared" si="341"/>
        <v>2508.2741093508234</v>
      </c>
      <c r="AY77" s="16">
        <f t="shared" si="341"/>
        <v>999.66905582242487</v>
      </c>
      <c r="AZ77" s="16">
        <f t="shared" si="341"/>
        <v>881.25800683978275</v>
      </c>
      <c r="BA77" s="16">
        <f t="shared" si="341"/>
        <v>2121.193328948556</v>
      </c>
      <c r="BB77" s="16">
        <f t="shared" si="341"/>
        <v>1976.3987161729017</v>
      </c>
      <c r="BC77" s="16">
        <f t="shared" si="341"/>
        <v>2249.0828679443907</v>
      </c>
      <c r="BD77" s="16">
        <f t="shared" si="341"/>
        <v>2369.6568147602193</v>
      </c>
      <c r="BE77" s="16">
        <f t="shared" si="341"/>
        <v>2360.4385989929774</v>
      </c>
      <c r="BF77" s="16">
        <f t="shared" si="341"/>
        <v>2672.9649576783481</v>
      </c>
      <c r="BG77" s="16">
        <f t="shared" si="341"/>
        <v>2839.9892186276988</v>
      </c>
      <c r="BH77" s="16">
        <f t="shared" si="341"/>
        <v>2727.3860755831402</v>
      </c>
      <c r="BI77" s="16">
        <f t="shared" si="341"/>
        <v>2955.28982153581</v>
      </c>
      <c r="BJ77" s="97">
        <f t="shared" si="341"/>
        <v>3055.0435309813879</v>
      </c>
      <c r="BK77" s="16">
        <f t="shared" si="341"/>
        <v>1193.9442817373044</v>
      </c>
      <c r="BL77" s="16">
        <f t="shared" si="341"/>
        <v>1058.0095626264331</v>
      </c>
      <c r="BM77" s="16">
        <f t="shared" si="341"/>
        <v>2492.2415076332331</v>
      </c>
      <c r="BN77" s="16">
        <f t="shared" si="341"/>
        <v>2365.2002598531262</v>
      </c>
      <c r="BO77" s="16">
        <f t="shared" si="341"/>
        <v>2656.9918535663364</v>
      </c>
      <c r="BP77" s="16">
        <f t="shared" si="341"/>
        <v>2733.9742630150249</v>
      </c>
      <c r="BQ77" s="16">
        <f t="shared" si="341"/>
        <v>2708.700779863228</v>
      </c>
      <c r="BR77" s="16">
        <f t="shared" si="341"/>
        <v>3023.634919514051</v>
      </c>
      <c r="BS77" s="16">
        <f t="shared" si="341"/>
        <v>3215.3778046231587</v>
      </c>
      <c r="BT77" s="16">
        <f t="shared" si="341"/>
        <v>3062.3711205086461</v>
      </c>
      <c r="BU77" s="16">
        <f t="shared" si="341"/>
        <v>3299.0638895950669</v>
      </c>
      <c r="BV77" s="97">
        <f t="shared" si="341"/>
        <v>3387.4850242168441</v>
      </c>
      <c r="BW77" s="16">
        <f t="shared" si="341"/>
        <v>1359.4462103841502</v>
      </c>
      <c r="BX77" s="16">
        <f t="shared" si="341"/>
        <v>1213.2588245813595</v>
      </c>
      <c r="BY77" s="16">
        <f t="shared" si="341"/>
        <v>2857.4340779336726</v>
      </c>
      <c r="BZ77" s="16">
        <f t="shared" si="341"/>
        <v>2727.2453946565561</v>
      </c>
      <c r="CA77" s="16">
        <f t="shared" si="341"/>
        <v>3070.0189126235205</v>
      </c>
      <c r="CB77" s="16">
        <f t="shared" si="341"/>
        <v>3181.7872851269276</v>
      </c>
      <c r="CC77" s="16">
        <f t="shared" si="341"/>
        <v>3148.491661687076</v>
      </c>
      <c r="CD77" s="16">
        <f t="shared" si="341"/>
        <v>3502.4343763110815</v>
      </c>
      <c r="CE77" s="16">
        <f t="shared" si="341"/>
        <v>3734.5293628819081</v>
      </c>
      <c r="CF77" s="16">
        <f t="shared" si="341"/>
        <v>3571.6524296082084</v>
      </c>
      <c r="CG77" s="16">
        <f t="shared" si="341"/>
        <v>3855.1447016881884</v>
      </c>
      <c r="CH77" s="97">
        <f t="shared" si="341"/>
        <v>3977.2427264853609</v>
      </c>
      <c r="CI77" s="16">
        <f t="shared" si="341"/>
        <v>1546.2823166768219</v>
      </c>
      <c r="CJ77" s="16">
        <f t="shared" si="341"/>
        <v>1383.9013169710829</v>
      </c>
      <c r="CK77" s="16">
        <f t="shared" si="341"/>
        <v>3259.3221266980299</v>
      </c>
      <c r="CL77" s="16">
        <f t="shared" si="341"/>
        <v>3120.1822052603698</v>
      </c>
      <c r="CM77" s="16">
        <f t="shared" ref="CM77:CT77" si="342">SUM(CM71:CM76)</f>
        <v>3517.5240589095738</v>
      </c>
      <c r="CN77" s="16">
        <f t="shared" si="342"/>
        <v>3654.1293892219974</v>
      </c>
      <c r="CO77" s="16">
        <f t="shared" si="342"/>
        <v>3614.3879032271225</v>
      </c>
      <c r="CP77" s="16">
        <f t="shared" si="342"/>
        <v>4006.1028746643728</v>
      </c>
      <c r="CQ77" s="16">
        <f t="shared" si="342"/>
        <v>4276.6636934504586</v>
      </c>
      <c r="CR77" s="16">
        <f t="shared" si="342"/>
        <v>4098.2939087264967</v>
      </c>
      <c r="CS77" s="16">
        <f t="shared" si="342"/>
        <v>4518.6204631136161</v>
      </c>
      <c r="CT77" s="97">
        <f t="shared" si="342"/>
        <v>4678.9800022490408</v>
      </c>
    </row>
    <row r="79" spans="1:98" s="4" customFormat="1" x14ac:dyDescent="0.25">
      <c r="A79" s="116"/>
      <c r="B79"/>
      <c r="C79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12"/>
    </row>
    <row r="80" spans="1:98" s="104" customFormat="1" x14ac:dyDescent="0.25">
      <c r="B80" s="104" t="s">
        <v>13</v>
      </c>
      <c r="C80" s="104">
        <f t="shared" ref="C80:BN80" si="343">C47</f>
        <v>42005</v>
      </c>
      <c r="D80" s="104">
        <f t="shared" si="343"/>
        <v>42036</v>
      </c>
      <c r="E80" s="104">
        <f t="shared" si="343"/>
        <v>42064</v>
      </c>
      <c r="F80" s="104">
        <f t="shared" si="343"/>
        <v>42095</v>
      </c>
      <c r="G80" s="104">
        <f t="shared" si="343"/>
        <v>42125</v>
      </c>
      <c r="H80" s="104">
        <f t="shared" si="343"/>
        <v>42156</v>
      </c>
      <c r="I80" s="104">
        <f t="shared" si="343"/>
        <v>42186</v>
      </c>
      <c r="J80" s="104">
        <f t="shared" si="343"/>
        <v>42217</v>
      </c>
      <c r="K80" s="104">
        <f t="shared" si="343"/>
        <v>42248</v>
      </c>
      <c r="L80" s="104">
        <f t="shared" si="343"/>
        <v>42278</v>
      </c>
      <c r="M80" s="104">
        <f t="shared" si="343"/>
        <v>42309</v>
      </c>
      <c r="N80" s="105">
        <f t="shared" si="343"/>
        <v>42339</v>
      </c>
      <c r="O80" s="104">
        <f t="shared" si="343"/>
        <v>42370</v>
      </c>
      <c r="P80" s="104">
        <f t="shared" si="343"/>
        <v>42401</v>
      </c>
      <c r="Q80" s="104">
        <f t="shared" si="343"/>
        <v>42430</v>
      </c>
      <c r="R80" s="104">
        <f t="shared" si="343"/>
        <v>42461</v>
      </c>
      <c r="S80" s="104">
        <f t="shared" si="343"/>
        <v>42491</v>
      </c>
      <c r="T80" s="104">
        <f t="shared" si="343"/>
        <v>42522</v>
      </c>
      <c r="U80" s="113">
        <f t="shared" si="343"/>
        <v>42552</v>
      </c>
      <c r="V80" s="113">
        <f t="shared" si="343"/>
        <v>42583</v>
      </c>
      <c r="W80" s="113">
        <f t="shared" si="343"/>
        <v>42614</v>
      </c>
      <c r="X80" s="113">
        <f t="shared" si="343"/>
        <v>42644</v>
      </c>
      <c r="Y80" s="113">
        <f t="shared" si="343"/>
        <v>42675</v>
      </c>
      <c r="Z80" s="117">
        <f t="shared" si="343"/>
        <v>42705</v>
      </c>
      <c r="AA80" s="104">
        <f t="shared" si="343"/>
        <v>42752</v>
      </c>
      <c r="AB80" s="104">
        <f t="shared" si="343"/>
        <v>42783</v>
      </c>
      <c r="AC80" s="104">
        <f t="shared" si="343"/>
        <v>42811</v>
      </c>
      <c r="AD80" s="104">
        <f t="shared" si="343"/>
        <v>42842</v>
      </c>
      <c r="AE80" s="104">
        <f t="shared" si="343"/>
        <v>42872</v>
      </c>
      <c r="AF80" s="104">
        <f t="shared" si="343"/>
        <v>42903</v>
      </c>
      <c r="AG80" s="104">
        <f t="shared" si="343"/>
        <v>42933</v>
      </c>
      <c r="AH80" s="104">
        <f t="shared" si="343"/>
        <v>42964</v>
      </c>
      <c r="AI80" s="104">
        <f t="shared" si="343"/>
        <v>42995</v>
      </c>
      <c r="AJ80" s="104">
        <f t="shared" si="343"/>
        <v>43025</v>
      </c>
      <c r="AK80" s="104">
        <f t="shared" si="343"/>
        <v>43056</v>
      </c>
      <c r="AL80" s="105">
        <f t="shared" si="343"/>
        <v>43086</v>
      </c>
      <c r="AM80" s="104">
        <f t="shared" si="343"/>
        <v>43118</v>
      </c>
      <c r="AN80" s="104">
        <f t="shared" si="343"/>
        <v>43149</v>
      </c>
      <c r="AO80" s="104">
        <f t="shared" si="343"/>
        <v>43177</v>
      </c>
      <c r="AP80" s="104">
        <f t="shared" si="343"/>
        <v>43208</v>
      </c>
      <c r="AQ80" s="104">
        <f t="shared" si="343"/>
        <v>43238</v>
      </c>
      <c r="AR80" s="104">
        <f t="shared" si="343"/>
        <v>43269</v>
      </c>
      <c r="AS80" s="104">
        <f t="shared" si="343"/>
        <v>43299</v>
      </c>
      <c r="AT80" s="104">
        <f t="shared" si="343"/>
        <v>43330</v>
      </c>
      <c r="AU80" s="104">
        <f t="shared" si="343"/>
        <v>43361</v>
      </c>
      <c r="AV80" s="104">
        <f t="shared" si="343"/>
        <v>43391</v>
      </c>
      <c r="AW80" s="104">
        <f t="shared" si="343"/>
        <v>43422</v>
      </c>
      <c r="AX80" s="105">
        <f t="shared" si="343"/>
        <v>43452</v>
      </c>
      <c r="AY80" s="104">
        <f t="shared" si="343"/>
        <v>43483</v>
      </c>
      <c r="AZ80" s="104">
        <f t="shared" si="343"/>
        <v>43514</v>
      </c>
      <c r="BA80" s="104">
        <f t="shared" si="343"/>
        <v>43542</v>
      </c>
      <c r="BB80" s="104">
        <f t="shared" si="343"/>
        <v>43573</v>
      </c>
      <c r="BC80" s="104">
        <f t="shared" si="343"/>
        <v>43603</v>
      </c>
      <c r="BD80" s="104">
        <f t="shared" si="343"/>
        <v>43634</v>
      </c>
      <c r="BE80" s="104">
        <f t="shared" si="343"/>
        <v>43664</v>
      </c>
      <c r="BF80" s="104">
        <f t="shared" si="343"/>
        <v>43695</v>
      </c>
      <c r="BG80" s="104">
        <f t="shared" si="343"/>
        <v>43726</v>
      </c>
      <c r="BH80" s="104">
        <f t="shared" si="343"/>
        <v>43756</v>
      </c>
      <c r="BI80" s="104">
        <f t="shared" si="343"/>
        <v>43787</v>
      </c>
      <c r="BJ80" s="105">
        <f t="shared" si="343"/>
        <v>43817</v>
      </c>
      <c r="BK80" s="104">
        <f t="shared" si="343"/>
        <v>43848</v>
      </c>
      <c r="BL80" s="104">
        <f t="shared" si="343"/>
        <v>43879</v>
      </c>
      <c r="BM80" s="104">
        <f t="shared" si="343"/>
        <v>43908</v>
      </c>
      <c r="BN80" s="104">
        <f t="shared" si="343"/>
        <v>43939</v>
      </c>
      <c r="BO80" s="104">
        <f t="shared" ref="BO80:CT80" si="344">BO47</f>
        <v>43969</v>
      </c>
      <c r="BP80" s="104">
        <f t="shared" si="344"/>
        <v>44000</v>
      </c>
      <c r="BQ80" s="104">
        <f t="shared" si="344"/>
        <v>44030</v>
      </c>
      <c r="BR80" s="104">
        <f t="shared" si="344"/>
        <v>44061</v>
      </c>
      <c r="BS80" s="104">
        <f t="shared" si="344"/>
        <v>44092</v>
      </c>
      <c r="BT80" s="104">
        <f t="shared" si="344"/>
        <v>44122</v>
      </c>
      <c r="BU80" s="104">
        <f t="shared" si="344"/>
        <v>44153</v>
      </c>
      <c r="BV80" s="105">
        <f t="shared" si="344"/>
        <v>44183</v>
      </c>
      <c r="BW80" s="104">
        <f t="shared" si="344"/>
        <v>44214</v>
      </c>
      <c r="BX80" s="104">
        <f t="shared" si="344"/>
        <v>44245</v>
      </c>
      <c r="BY80" s="104">
        <f t="shared" si="344"/>
        <v>44273</v>
      </c>
      <c r="BZ80" s="104">
        <f t="shared" si="344"/>
        <v>44304</v>
      </c>
      <c r="CA80" s="104">
        <f t="shared" si="344"/>
        <v>44334</v>
      </c>
      <c r="CB80" s="104">
        <f t="shared" si="344"/>
        <v>44365</v>
      </c>
      <c r="CC80" s="104">
        <f t="shared" si="344"/>
        <v>44395</v>
      </c>
      <c r="CD80" s="104">
        <f t="shared" si="344"/>
        <v>44426</v>
      </c>
      <c r="CE80" s="104">
        <f t="shared" si="344"/>
        <v>44457</v>
      </c>
      <c r="CF80" s="104">
        <f t="shared" si="344"/>
        <v>44487</v>
      </c>
      <c r="CG80" s="104">
        <f t="shared" si="344"/>
        <v>44518</v>
      </c>
      <c r="CH80" s="105">
        <f t="shared" si="344"/>
        <v>44548</v>
      </c>
      <c r="CI80" s="104">
        <f t="shared" si="344"/>
        <v>44579</v>
      </c>
      <c r="CJ80" s="104">
        <f t="shared" si="344"/>
        <v>44610</v>
      </c>
      <c r="CK80" s="104">
        <f t="shared" si="344"/>
        <v>44638</v>
      </c>
      <c r="CL80" s="104">
        <f t="shared" si="344"/>
        <v>44669</v>
      </c>
      <c r="CM80" s="104">
        <f t="shared" si="344"/>
        <v>44699</v>
      </c>
      <c r="CN80" s="104">
        <f t="shared" si="344"/>
        <v>44730</v>
      </c>
      <c r="CO80" s="104">
        <f t="shared" si="344"/>
        <v>44760</v>
      </c>
      <c r="CP80" s="104">
        <f t="shared" si="344"/>
        <v>44791</v>
      </c>
      <c r="CQ80" s="104">
        <f t="shared" si="344"/>
        <v>44822</v>
      </c>
      <c r="CR80" s="104">
        <f t="shared" si="344"/>
        <v>44852</v>
      </c>
      <c r="CS80" s="104">
        <f t="shared" si="344"/>
        <v>44883</v>
      </c>
      <c r="CT80" s="105">
        <f t="shared" si="344"/>
        <v>44913</v>
      </c>
    </row>
    <row r="81" spans="1:98" s="160" customFormat="1" x14ac:dyDescent="0.25">
      <c r="A81" s="4" t="s">
        <v>173</v>
      </c>
      <c r="B81" s="160" t="s">
        <v>4</v>
      </c>
      <c r="C81" s="186">
        <f>IFERROR(C70/C48,"")</f>
        <v>2.2222222222222223</v>
      </c>
      <c r="D81" s="186">
        <f t="shared" ref="D81:T81" si="345">IFERROR(D70/D48,"")</f>
        <v>2.3199999999999998</v>
      </c>
      <c r="E81" s="186">
        <f t="shared" si="345"/>
        <v>3.8333333333333335</v>
      </c>
      <c r="F81" s="186">
        <f t="shared" si="345"/>
        <v>3.5714285714285716</v>
      </c>
      <c r="G81" s="186">
        <f t="shared" si="345"/>
        <v>2.3139534883720931</v>
      </c>
      <c r="H81" s="186">
        <f t="shared" si="345"/>
        <v>2.9634146341463414</v>
      </c>
      <c r="I81" s="186">
        <f t="shared" si="345"/>
        <v>3.3157894736842106</v>
      </c>
      <c r="J81" s="186">
        <f t="shared" si="345"/>
        <v>2.0735294117647061</v>
      </c>
      <c r="K81" s="186">
        <f t="shared" si="345"/>
        <v>2.9479166666666665</v>
      </c>
      <c r="L81" s="186">
        <f t="shared" si="345"/>
        <v>3.3690476190476191</v>
      </c>
      <c r="M81" s="186">
        <f t="shared" si="345"/>
        <v>2.9523809523809526</v>
      </c>
      <c r="N81" s="187">
        <f t="shared" si="345"/>
        <v>4.583333333333333</v>
      </c>
      <c r="O81" s="186">
        <f t="shared" si="345"/>
        <v>1.4242424242424243</v>
      </c>
      <c r="P81" s="186">
        <f t="shared" si="345"/>
        <v>1.6666666666666667</v>
      </c>
      <c r="Q81" s="186">
        <f t="shared" si="345"/>
        <v>2.5531914893617023</v>
      </c>
      <c r="R81" s="186">
        <f t="shared" si="345"/>
        <v>4</v>
      </c>
      <c r="S81" s="186">
        <f t="shared" si="345"/>
        <v>2.3783783783783785</v>
      </c>
      <c r="T81" s="186">
        <f t="shared" si="345"/>
        <v>2.0408163265306123</v>
      </c>
      <c r="U81" s="186">
        <f t="shared" ref="U81:V81" si="346">IFERROR(U70/U48,"")</f>
        <v>2.4516129032258065</v>
      </c>
      <c r="V81" s="186">
        <f t="shared" si="346"/>
        <v>2.1</v>
      </c>
      <c r="W81" s="325">
        <v>3.6</v>
      </c>
      <c r="X81" s="325">
        <v>3.2</v>
      </c>
      <c r="Y81" s="325">
        <v>3.4</v>
      </c>
      <c r="Z81" s="326">
        <v>3.5</v>
      </c>
      <c r="AA81" s="327">
        <v>1.4</v>
      </c>
      <c r="AB81" s="327">
        <v>1.4</v>
      </c>
      <c r="AC81" s="327">
        <v>2.8</v>
      </c>
      <c r="AD81" s="327">
        <f>AC81*0.95</f>
        <v>2.6599999999999997</v>
      </c>
      <c r="AE81" s="327">
        <v>3.6</v>
      </c>
      <c r="AF81" s="327">
        <v>3.6</v>
      </c>
      <c r="AG81" s="327">
        <f>AF81*0.95</f>
        <v>3.42</v>
      </c>
      <c r="AH81" s="327">
        <v>3.6</v>
      </c>
      <c r="AI81" s="327">
        <v>3.6</v>
      </c>
      <c r="AJ81" s="327">
        <f>AI81*0.95</f>
        <v>3.42</v>
      </c>
      <c r="AK81" s="327">
        <v>3.6</v>
      </c>
      <c r="AL81" s="328">
        <v>3.6</v>
      </c>
      <c r="AM81" s="329">
        <f>AA81*1.03</f>
        <v>1.4419999999999999</v>
      </c>
      <c r="AN81" s="330">
        <f t="shared" ref="AN81:AN87" si="347">AB81*1.02</f>
        <v>1.4279999999999999</v>
      </c>
      <c r="AO81" s="330">
        <f>AC81*1.02</f>
        <v>2.8559999999999999</v>
      </c>
      <c r="AP81" s="330">
        <f t="shared" ref="AP81:AP87" si="348">AD81*1.02</f>
        <v>2.7131999999999996</v>
      </c>
      <c r="AQ81" s="330">
        <f>AE81*1.02</f>
        <v>3.6720000000000002</v>
      </c>
      <c r="AR81" s="330">
        <f t="shared" ref="AR81:AR87" si="349">AF81*1.02</f>
        <v>3.6720000000000002</v>
      </c>
      <c r="AS81" s="330">
        <f t="shared" ref="AS81:AS87" si="350">AG81*1.04</f>
        <v>3.5568</v>
      </c>
      <c r="AT81" s="330">
        <f t="shared" ref="AT81:AY81" si="351">AH81*1.05</f>
        <v>3.7800000000000002</v>
      </c>
      <c r="AU81" s="330">
        <f t="shared" si="351"/>
        <v>3.7800000000000002</v>
      </c>
      <c r="AV81" s="330">
        <f t="shared" si="351"/>
        <v>3.5910000000000002</v>
      </c>
      <c r="AW81" s="330">
        <f t="shared" si="351"/>
        <v>3.7800000000000002</v>
      </c>
      <c r="AX81" s="331">
        <f t="shared" si="351"/>
        <v>3.7800000000000002</v>
      </c>
      <c r="AY81" s="329">
        <f t="shared" si="351"/>
        <v>1.5141</v>
      </c>
      <c r="AZ81" s="330">
        <f t="shared" ref="AZ81:AZ87" si="352">AN81*1.05</f>
        <v>1.4994000000000001</v>
      </c>
      <c r="BA81" s="330">
        <f t="shared" ref="BA81:BA87" si="353">AO81*1.05</f>
        <v>2.9988000000000001</v>
      </c>
      <c r="BB81" s="330">
        <f t="shared" ref="BB81:BB87" si="354">AP81*1.05</f>
        <v>2.8488599999999997</v>
      </c>
      <c r="BC81" s="330">
        <f t="shared" ref="BC81:BC87" si="355">AQ81*1.05</f>
        <v>3.8556000000000004</v>
      </c>
      <c r="BD81" s="330">
        <f t="shared" ref="BD81:BD87" si="356">AR81*1.05</f>
        <v>3.8556000000000004</v>
      </c>
      <c r="BE81" s="330">
        <f t="shared" ref="BE81:BE87" si="357">AS81*1.05</f>
        <v>3.7346400000000002</v>
      </c>
      <c r="BF81" s="330">
        <f t="shared" ref="BF81:BF87" si="358">AT81*1.05</f>
        <v>3.9690000000000003</v>
      </c>
      <c r="BG81" s="330">
        <f t="shared" ref="BG81:BG87" si="359">AU81*1.05</f>
        <v>3.9690000000000003</v>
      </c>
      <c r="BH81" s="330">
        <f t="shared" ref="BH81:BH87" si="360">AV81*1.05</f>
        <v>3.7705500000000005</v>
      </c>
      <c r="BI81" s="330">
        <f t="shared" ref="BI81:BI87" si="361">AW81*1.05</f>
        <v>3.9690000000000003</v>
      </c>
      <c r="BJ81" s="330">
        <f t="shared" ref="BJ81:BJ87" si="362">AX81*1.05</f>
        <v>3.9690000000000003</v>
      </c>
      <c r="BK81" s="329">
        <f>AY81*1.03</f>
        <v>1.559523</v>
      </c>
      <c r="BL81" s="330">
        <f>AZ81*1.03</f>
        <v>1.5443820000000001</v>
      </c>
      <c r="BM81" s="330">
        <f t="shared" ref="BM81:BV87" si="363">BA81*1.03</f>
        <v>3.0887640000000003</v>
      </c>
      <c r="BN81" s="330">
        <f t="shared" si="363"/>
        <v>2.9343257999999999</v>
      </c>
      <c r="BO81" s="330">
        <f t="shared" si="363"/>
        <v>3.9712680000000007</v>
      </c>
      <c r="BP81" s="330">
        <f t="shared" si="363"/>
        <v>3.9712680000000007</v>
      </c>
      <c r="BQ81" s="330">
        <f t="shared" si="363"/>
        <v>3.8466792000000001</v>
      </c>
      <c r="BR81" s="330">
        <f t="shared" si="363"/>
        <v>4.0880700000000001</v>
      </c>
      <c r="BS81" s="330">
        <f t="shared" si="363"/>
        <v>4.0880700000000001</v>
      </c>
      <c r="BT81" s="330">
        <f t="shared" si="363"/>
        <v>3.8836665000000008</v>
      </c>
      <c r="BU81" s="330">
        <f t="shared" si="363"/>
        <v>4.0880700000000001</v>
      </c>
      <c r="BV81" s="330">
        <f t="shared" si="363"/>
        <v>4.0880700000000001</v>
      </c>
      <c r="BW81" s="329">
        <f>BK81*1.04</f>
        <v>1.6219039200000001</v>
      </c>
      <c r="BX81" s="330">
        <f t="shared" ref="BX81:CH87" si="364">BL81*1.04</f>
        <v>1.6061572800000001</v>
      </c>
      <c r="BY81" s="330">
        <f t="shared" si="364"/>
        <v>3.2123145600000003</v>
      </c>
      <c r="BZ81" s="330">
        <f t="shared" si="364"/>
        <v>3.051698832</v>
      </c>
      <c r="CA81" s="330">
        <f t="shared" si="364"/>
        <v>4.1301187200000005</v>
      </c>
      <c r="CB81" s="330">
        <f t="shared" si="364"/>
        <v>4.1301187200000005</v>
      </c>
      <c r="CC81" s="330">
        <f t="shared" si="364"/>
        <v>4.0005463680000002</v>
      </c>
      <c r="CD81" s="330">
        <f t="shared" si="364"/>
        <v>4.2515928000000001</v>
      </c>
      <c r="CE81" s="330">
        <f t="shared" si="364"/>
        <v>4.2515928000000001</v>
      </c>
      <c r="CF81" s="330">
        <f t="shared" si="364"/>
        <v>4.0390131600000005</v>
      </c>
      <c r="CG81" s="330">
        <f t="shared" si="364"/>
        <v>4.2515928000000001</v>
      </c>
      <c r="CH81" s="331">
        <f t="shared" si="364"/>
        <v>4.2515928000000001</v>
      </c>
      <c r="CI81" s="329">
        <f>BW81*1.05</f>
        <v>1.7029991160000002</v>
      </c>
      <c r="CJ81" s="330">
        <f t="shared" ref="CJ81:CT87" si="365">BX81*1.05</f>
        <v>1.6864651440000002</v>
      </c>
      <c r="CK81" s="330">
        <f t="shared" si="365"/>
        <v>3.3729302880000005</v>
      </c>
      <c r="CL81" s="330">
        <f t="shared" si="365"/>
        <v>3.2042837736000003</v>
      </c>
      <c r="CM81" s="330">
        <f t="shared" si="365"/>
        <v>4.3366246560000006</v>
      </c>
      <c r="CN81" s="330">
        <f t="shared" si="365"/>
        <v>4.3366246560000006</v>
      </c>
      <c r="CO81" s="330">
        <f t="shared" si="365"/>
        <v>4.2005736864000003</v>
      </c>
      <c r="CP81" s="330">
        <f t="shared" si="365"/>
        <v>4.4641724400000005</v>
      </c>
      <c r="CQ81" s="330">
        <f t="shared" si="365"/>
        <v>4.4641724400000005</v>
      </c>
      <c r="CR81" s="330">
        <f t="shared" si="365"/>
        <v>4.2409638180000009</v>
      </c>
      <c r="CS81" s="330">
        <f t="shared" si="365"/>
        <v>4.4641724400000005</v>
      </c>
      <c r="CT81" s="331">
        <f t="shared" si="365"/>
        <v>4.4641724400000005</v>
      </c>
    </row>
    <row r="82" spans="1:98" s="160" customFormat="1" x14ac:dyDescent="0.25">
      <c r="A82" s="4" t="s">
        <v>174</v>
      </c>
      <c r="B82" s="160" t="s">
        <v>5</v>
      </c>
      <c r="C82" s="186">
        <f t="shared" ref="C82:T82" si="366">IFERROR(C71/C49,"")</f>
        <v>1.1777777777777778</v>
      </c>
      <c r="D82" s="186">
        <f t="shared" si="366"/>
        <v>1.2</v>
      </c>
      <c r="E82" s="186">
        <f t="shared" si="366"/>
        <v>1.5901639344262295</v>
      </c>
      <c r="F82" s="186">
        <f t="shared" si="366"/>
        <v>1.4210526315789473</v>
      </c>
      <c r="G82" s="186">
        <f t="shared" si="366"/>
        <v>1.2328767123287672</v>
      </c>
      <c r="H82" s="186">
        <f t="shared" si="366"/>
        <v>1.308411214953271</v>
      </c>
      <c r="I82" s="186">
        <f t="shared" si="366"/>
        <v>1.4315789473684211</v>
      </c>
      <c r="J82" s="186">
        <f t="shared" si="366"/>
        <v>1.3421052631578947</v>
      </c>
      <c r="K82" s="186">
        <f t="shared" si="366"/>
        <v>1.5316455696202531</v>
      </c>
      <c r="L82" s="186">
        <f t="shared" si="366"/>
        <v>1.352112676056338</v>
      </c>
      <c r="M82" s="186">
        <f t="shared" si="366"/>
        <v>1.6666666666666667</v>
      </c>
      <c r="N82" s="187">
        <f t="shared" si="366"/>
        <v>2.4086956521739129</v>
      </c>
      <c r="O82" s="186">
        <f t="shared" si="366"/>
        <v>1.4615384615384615</v>
      </c>
      <c r="P82" s="186">
        <f t="shared" si="366"/>
        <v>1.5217391304347827</v>
      </c>
      <c r="Q82" s="186">
        <f t="shared" si="366"/>
        <v>2.0087719298245612</v>
      </c>
      <c r="R82" s="186">
        <f t="shared" si="366"/>
        <v>1.681159420289855</v>
      </c>
      <c r="S82" s="186">
        <f t="shared" si="366"/>
        <v>1.3783783783783783</v>
      </c>
      <c r="T82" s="186">
        <f t="shared" si="366"/>
        <v>1.7241379310344827</v>
      </c>
      <c r="U82" s="186">
        <f t="shared" ref="U82:V82" si="367">IFERROR(U71/U49,"")</f>
        <v>1.518987341772152</v>
      </c>
      <c r="V82" s="186">
        <f t="shared" si="367"/>
        <v>1.8533333333333333</v>
      </c>
      <c r="W82" s="325">
        <v>1.8</v>
      </c>
      <c r="X82" s="325">
        <v>1.7</v>
      </c>
      <c r="Y82" s="325">
        <v>1.8</v>
      </c>
      <c r="Z82" s="326">
        <v>1.8</v>
      </c>
      <c r="AA82" s="327">
        <v>1.4</v>
      </c>
      <c r="AB82" s="327">
        <v>1.4</v>
      </c>
      <c r="AC82" s="327">
        <v>1.6</v>
      </c>
      <c r="AD82" s="327">
        <f t="shared" ref="AD82:AD87" si="368">AC82*0.95</f>
        <v>1.52</v>
      </c>
      <c r="AE82" s="327">
        <v>1.8</v>
      </c>
      <c r="AF82" s="327">
        <v>1.8</v>
      </c>
      <c r="AG82" s="327">
        <f t="shared" ref="AG82:AG87" si="369">AF82*0.95</f>
        <v>1.71</v>
      </c>
      <c r="AH82" s="327">
        <v>1.8</v>
      </c>
      <c r="AI82" s="327">
        <v>1.8</v>
      </c>
      <c r="AJ82" s="327">
        <f t="shared" ref="AJ82:AJ87" si="370">AI82*0.95</f>
        <v>1.71</v>
      </c>
      <c r="AK82" s="327">
        <v>1.8</v>
      </c>
      <c r="AL82" s="328">
        <v>1.8</v>
      </c>
      <c r="AM82" s="332">
        <f t="shared" ref="AM82:AM87" si="371">AA82*1.03</f>
        <v>1.4419999999999999</v>
      </c>
      <c r="AN82" s="333">
        <f t="shared" si="347"/>
        <v>1.4279999999999999</v>
      </c>
      <c r="AO82" s="333">
        <f t="shared" ref="AO82:AO87" si="372">AC82*1.02</f>
        <v>1.6320000000000001</v>
      </c>
      <c r="AP82" s="333">
        <f t="shared" si="348"/>
        <v>1.5504</v>
      </c>
      <c r="AQ82" s="333">
        <f t="shared" ref="AQ82:AQ87" si="373">AE82*1.02</f>
        <v>1.8360000000000001</v>
      </c>
      <c r="AR82" s="333">
        <f t="shared" si="349"/>
        <v>1.8360000000000001</v>
      </c>
      <c r="AS82" s="333">
        <f t="shared" si="350"/>
        <v>1.7784</v>
      </c>
      <c r="AT82" s="333">
        <f t="shared" ref="AT82:AT87" si="374">AH82*1.05</f>
        <v>1.8900000000000001</v>
      </c>
      <c r="AU82" s="333">
        <f t="shared" ref="AU82:AU87" si="375">AI82*1.05</f>
        <v>1.8900000000000001</v>
      </c>
      <c r="AV82" s="333">
        <f t="shared" ref="AV82:AV87" si="376">AJ82*1.05</f>
        <v>1.7955000000000001</v>
      </c>
      <c r="AW82" s="333">
        <f t="shared" ref="AW82:AW87" si="377">AK82*1.05</f>
        <v>1.8900000000000001</v>
      </c>
      <c r="AX82" s="328">
        <f t="shared" ref="AX82:AX87" si="378">AL82*1.05</f>
        <v>1.8900000000000001</v>
      </c>
      <c r="AY82" s="332">
        <f t="shared" ref="AY82:AY87" si="379">AM82*1.05</f>
        <v>1.5141</v>
      </c>
      <c r="AZ82" s="333">
        <f t="shared" si="352"/>
        <v>1.4994000000000001</v>
      </c>
      <c r="BA82" s="333">
        <f t="shared" si="353"/>
        <v>1.7136000000000002</v>
      </c>
      <c r="BB82" s="333">
        <f t="shared" si="354"/>
        <v>1.62792</v>
      </c>
      <c r="BC82" s="333">
        <f t="shared" si="355"/>
        <v>1.9278000000000002</v>
      </c>
      <c r="BD82" s="333">
        <f t="shared" si="356"/>
        <v>1.9278000000000002</v>
      </c>
      <c r="BE82" s="333">
        <f t="shared" si="357"/>
        <v>1.8673200000000001</v>
      </c>
      <c r="BF82" s="333">
        <f t="shared" si="358"/>
        <v>1.9845000000000002</v>
      </c>
      <c r="BG82" s="333">
        <f t="shared" si="359"/>
        <v>1.9845000000000002</v>
      </c>
      <c r="BH82" s="333">
        <f t="shared" si="360"/>
        <v>1.8852750000000003</v>
      </c>
      <c r="BI82" s="333">
        <f t="shared" si="361"/>
        <v>1.9845000000000002</v>
      </c>
      <c r="BJ82" s="333">
        <f t="shared" si="362"/>
        <v>1.9845000000000002</v>
      </c>
      <c r="BK82" s="332">
        <f>AY82*1.03</f>
        <v>1.559523</v>
      </c>
      <c r="BL82" s="333">
        <f>AZ82*1.03</f>
        <v>1.5443820000000001</v>
      </c>
      <c r="BM82" s="333">
        <f t="shared" si="363"/>
        <v>1.7650080000000004</v>
      </c>
      <c r="BN82" s="333">
        <f t="shared" si="363"/>
        <v>1.6767576000000002</v>
      </c>
      <c r="BO82" s="333">
        <f t="shared" si="363"/>
        <v>1.9856340000000003</v>
      </c>
      <c r="BP82" s="333">
        <f t="shared" si="363"/>
        <v>1.9856340000000003</v>
      </c>
      <c r="BQ82" s="333">
        <f t="shared" si="363"/>
        <v>1.9233396</v>
      </c>
      <c r="BR82" s="333">
        <f t="shared" si="363"/>
        <v>2.044035</v>
      </c>
      <c r="BS82" s="333">
        <f t="shared" si="363"/>
        <v>2.044035</v>
      </c>
      <c r="BT82" s="333">
        <f t="shared" si="363"/>
        <v>1.9418332500000004</v>
      </c>
      <c r="BU82" s="333">
        <f t="shared" si="363"/>
        <v>2.044035</v>
      </c>
      <c r="BV82" s="333">
        <f t="shared" si="363"/>
        <v>2.044035</v>
      </c>
      <c r="BW82" s="332">
        <f t="shared" ref="BW82:BW87" si="380">BK82*1.04</f>
        <v>1.6219039200000001</v>
      </c>
      <c r="BX82" s="333">
        <f t="shared" si="364"/>
        <v>1.6061572800000001</v>
      </c>
      <c r="BY82" s="333">
        <f t="shared" si="364"/>
        <v>1.8356083200000004</v>
      </c>
      <c r="BZ82" s="333">
        <f t="shared" si="364"/>
        <v>1.7438279040000002</v>
      </c>
      <c r="CA82" s="333">
        <f t="shared" si="364"/>
        <v>2.0650593600000002</v>
      </c>
      <c r="CB82" s="333">
        <f t="shared" si="364"/>
        <v>2.0650593600000002</v>
      </c>
      <c r="CC82" s="333">
        <f t="shared" si="364"/>
        <v>2.0002731840000001</v>
      </c>
      <c r="CD82" s="333">
        <f t="shared" si="364"/>
        <v>2.1257964</v>
      </c>
      <c r="CE82" s="333">
        <f t="shared" si="364"/>
        <v>2.1257964</v>
      </c>
      <c r="CF82" s="333">
        <f t="shared" si="364"/>
        <v>2.0195065800000003</v>
      </c>
      <c r="CG82" s="333">
        <f t="shared" si="364"/>
        <v>2.1257964</v>
      </c>
      <c r="CH82" s="328">
        <f t="shared" si="364"/>
        <v>2.1257964</v>
      </c>
      <c r="CI82" s="332">
        <f t="shared" ref="CI82:CI87" si="381">BW82*1.05</f>
        <v>1.7029991160000002</v>
      </c>
      <c r="CJ82" s="333">
        <f t="shared" si="365"/>
        <v>1.6864651440000002</v>
      </c>
      <c r="CK82" s="333">
        <f t="shared" si="365"/>
        <v>1.9273887360000006</v>
      </c>
      <c r="CL82" s="333">
        <f t="shared" si="365"/>
        <v>1.8310192992000003</v>
      </c>
      <c r="CM82" s="333">
        <f t="shared" si="365"/>
        <v>2.1683123280000003</v>
      </c>
      <c r="CN82" s="333">
        <f t="shared" si="365"/>
        <v>2.1683123280000003</v>
      </c>
      <c r="CO82" s="333">
        <f t="shared" si="365"/>
        <v>2.1002868432000001</v>
      </c>
      <c r="CP82" s="333">
        <f t="shared" si="365"/>
        <v>2.2320862200000002</v>
      </c>
      <c r="CQ82" s="333">
        <f t="shared" si="365"/>
        <v>2.2320862200000002</v>
      </c>
      <c r="CR82" s="333">
        <f t="shared" si="365"/>
        <v>2.1204819090000004</v>
      </c>
      <c r="CS82" s="333">
        <f t="shared" si="365"/>
        <v>2.2320862200000002</v>
      </c>
      <c r="CT82" s="328">
        <f t="shared" si="365"/>
        <v>2.2320862200000002</v>
      </c>
    </row>
    <row r="83" spans="1:98" s="160" customFormat="1" x14ac:dyDescent="0.25">
      <c r="A83" s="4" t="s">
        <v>175</v>
      </c>
      <c r="B83" s="160" t="s">
        <v>6</v>
      </c>
      <c r="C83" s="186">
        <f t="shared" ref="C83:T83" si="382">IFERROR(C72/C50,"")</f>
        <v>1.2666666666666666</v>
      </c>
      <c r="D83" s="186">
        <f t="shared" si="382"/>
        <v>1.2857142857142858</v>
      </c>
      <c r="E83" s="186">
        <f t="shared" si="382"/>
        <v>1.7619047619047619</v>
      </c>
      <c r="F83" s="186">
        <f t="shared" si="382"/>
        <v>1.5972222222222223</v>
      </c>
      <c r="G83" s="186">
        <f t="shared" si="382"/>
        <v>1.4875</v>
      </c>
      <c r="H83" s="186">
        <f t="shared" si="382"/>
        <v>1.6619718309859155</v>
      </c>
      <c r="I83" s="186">
        <f t="shared" si="382"/>
        <v>1.379746835443038</v>
      </c>
      <c r="J83" s="186">
        <f t="shared" si="382"/>
        <v>1.510204081632653</v>
      </c>
      <c r="K83" s="186">
        <f t="shared" si="382"/>
        <v>1.7698412698412698</v>
      </c>
      <c r="L83" s="186">
        <f t="shared" si="382"/>
        <v>1.5079365079365079</v>
      </c>
      <c r="M83" s="186">
        <f t="shared" si="382"/>
        <v>2.0625</v>
      </c>
      <c r="N83" s="187">
        <f t="shared" si="382"/>
        <v>2.044</v>
      </c>
      <c r="O83" s="186">
        <f t="shared" si="382"/>
        <v>1.6756756756756757</v>
      </c>
      <c r="P83" s="186">
        <f t="shared" si="382"/>
        <v>1.5</v>
      </c>
      <c r="Q83" s="186">
        <f t="shared" si="382"/>
        <v>2.125</v>
      </c>
      <c r="R83" s="186">
        <f t="shared" si="382"/>
        <v>1.7241379310344827</v>
      </c>
      <c r="S83" s="186">
        <f t="shared" si="382"/>
        <v>1.6949152542372881</v>
      </c>
      <c r="T83" s="186">
        <f t="shared" si="382"/>
        <v>1.9485294117647058</v>
      </c>
      <c r="U83" s="186">
        <f t="shared" ref="U83:V83" si="383">IFERROR(U72/U50,"")</f>
        <v>1.5647058823529412</v>
      </c>
      <c r="V83" s="186">
        <f t="shared" si="383"/>
        <v>1.3571428571428572</v>
      </c>
      <c r="W83" s="325">
        <v>1.9</v>
      </c>
      <c r="X83" s="325">
        <v>1.8</v>
      </c>
      <c r="Y83" s="325">
        <v>1.8</v>
      </c>
      <c r="Z83" s="326">
        <v>2</v>
      </c>
      <c r="AA83" s="327">
        <v>1.4</v>
      </c>
      <c r="AB83" s="327">
        <v>1.4</v>
      </c>
      <c r="AC83" s="327">
        <v>1.9</v>
      </c>
      <c r="AD83" s="327">
        <f t="shared" si="368"/>
        <v>1.8049999999999999</v>
      </c>
      <c r="AE83" s="327">
        <v>1.9</v>
      </c>
      <c r="AF83" s="327">
        <v>1.9</v>
      </c>
      <c r="AG83" s="327">
        <f t="shared" si="369"/>
        <v>1.8049999999999999</v>
      </c>
      <c r="AH83" s="327">
        <v>1.9</v>
      </c>
      <c r="AI83" s="327">
        <v>1.9</v>
      </c>
      <c r="AJ83" s="327">
        <f t="shared" si="370"/>
        <v>1.8049999999999999</v>
      </c>
      <c r="AK83" s="327">
        <v>1.9</v>
      </c>
      <c r="AL83" s="328">
        <v>1.9</v>
      </c>
      <c r="AM83" s="332">
        <f t="shared" si="371"/>
        <v>1.4419999999999999</v>
      </c>
      <c r="AN83" s="333">
        <f t="shared" si="347"/>
        <v>1.4279999999999999</v>
      </c>
      <c r="AO83" s="333">
        <f t="shared" si="372"/>
        <v>1.9379999999999999</v>
      </c>
      <c r="AP83" s="333">
        <f t="shared" si="348"/>
        <v>1.8411</v>
      </c>
      <c r="AQ83" s="333">
        <f t="shared" si="373"/>
        <v>1.9379999999999999</v>
      </c>
      <c r="AR83" s="333">
        <f t="shared" si="349"/>
        <v>1.9379999999999999</v>
      </c>
      <c r="AS83" s="333">
        <f t="shared" si="350"/>
        <v>1.8772</v>
      </c>
      <c r="AT83" s="333">
        <f t="shared" si="374"/>
        <v>1.9949999999999999</v>
      </c>
      <c r="AU83" s="333">
        <f t="shared" si="375"/>
        <v>1.9949999999999999</v>
      </c>
      <c r="AV83" s="333">
        <f t="shared" si="376"/>
        <v>1.8952500000000001</v>
      </c>
      <c r="AW83" s="333">
        <f t="shared" si="377"/>
        <v>1.9949999999999999</v>
      </c>
      <c r="AX83" s="328">
        <f t="shared" si="378"/>
        <v>1.9949999999999999</v>
      </c>
      <c r="AY83" s="332">
        <f t="shared" si="379"/>
        <v>1.5141</v>
      </c>
      <c r="AZ83" s="333">
        <f t="shared" si="352"/>
        <v>1.4994000000000001</v>
      </c>
      <c r="BA83" s="333">
        <f t="shared" si="353"/>
        <v>2.0348999999999999</v>
      </c>
      <c r="BB83" s="333">
        <f t="shared" si="354"/>
        <v>1.933155</v>
      </c>
      <c r="BC83" s="333">
        <f t="shared" si="355"/>
        <v>2.0348999999999999</v>
      </c>
      <c r="BD83" s="333">
        <f t="shared" si="356"/>
        <v>2.0348999999999999</v>
      </c>
      <c r="BE83" s="333">
        <f t="shared" si="357"/>
        <v>1.97106</v>
      </c>
      <c r="BF83" s="333">
        <f t="shared" si="358"/>
        <v>2.0947499999999999</v>
      </c>
      <c r="BG83" s="333">
        <f t="shared" si="359"/>
        <v>2.0947499999999999</v>
      </c>
      <c r="BH83" s="333">
        <f t="shared" si="360"/>
        <v>1.9900125000000002</v>
      </c>
      <c r="BI83" s="333">
        <f t="shared" si="361"/>
        <v>2.0947499999999999</v>
      </c>
      <c r="BJ83" s="333">
        <f t="shared" si="362"/>
        <v>2.0947499999999999</v>
      </c>
      <c r="BK83" s="332">
        <f t="shared" ref="BK83:BK87" si="384">AY83*1.03</f>
        <v>1.559523</v>
      </c>
      <c r="BL83" s="333">
        <f t="shared" ref="BL83:BL87" si="385">AZ83*1.03</f>
        <v>1.5443820000000001</v>
      </c>
      <c r="BM83" s="333">
        <f t="shared" si="363"/>
        <v>2.0959469999999998</v>
      </c>
      <c r="BN83" s="333">
        <f t="shared" si="363"/>
        <v>1.9911496500000001</v>
      </c>
      <c r="BO83" s="333">
        <f t="shared" si="363"/>
        <v>2.0959469999999998</v>
      </c>
      <c r="BP83" s="333">
        <f t="shared" si="363"/>
        <v>2.0959469999999998</v>
      </c>
      <c r="BQ83" s="333">
        <f t="shared" si="363"/>
        <v>2.0301917999999999</v>
      </c>
      <c r="BR83" s="333">
        <f t="shared" si="363"/>
        <v>2.1575924999999998</v>
      </c>
      <c r="BS83" s="333">
        <f t="shared" si="363"/>
        <v>2.1575924999999998</v>
      </c>
      <c r="BT83" s="333">
        <f t="shared" si="363"/>
        <v>2.0497128750000004</v>
      </c>
      <c r="BU83" s="333">
        <f t="shared" si="363"/>
        <v>2.1575924999999998</v>
      </c>
      <c r="BV83" s="333">
        <f t="shared" si="363"/>
        <v>2.1575924999999998</v>
      </c>
      <c r="BW83" s="332">
        <f t="shared" si="380"/>
        <v>1.6219039200000001</v>
      </c>
      <c r="BX83" s="333">
        <f t="shared" si="364"/>
        <v>1.6061572800000001</v>
      </c>
      <c r="BY83" s="333">
        <f t="shared" si="364"/>
        <v>2.1797848799999997</v>
      </c>
      <c r="BZ83" s="333">
        <f t="shared" si="364"/>
        <v>2.0707956360000002</v>
      </c>
      <c r="CA83" s="333">
        <f t="shared" si="364"/>
        <v>2.1797848799999997</v>
      </c>
      <c r="CB83" s="333">
        <f t="shared" si="364"/>
        <v>2.1797848799999997</v>
      </c>
      <c r="CC83" s="333">
        <f t="shared" si="364"/>
        <v>2.111399472</v>
      </c>
      <c r="CD83" s="333">
        <f t="shared" si="364"/>
        <v>2.2438962</v>
      </c>
      <c r="CE83" s="333">
        <f t="shared" si="364"/>
        <v>2.2438962</v>
      </c>
      <c r="CF83" s="333">
        <f t="shared" si="364"/>
        <v>2.1317013900000004</v>
      </c>
      <c r="CG83" s="333">
        <f t="shared" si="364"/>
        <v>2.2438962</v>
      </c>
      <c r="CH83" s="328">
        <f t="shared" si="364"/>
        <v>2.2438962</v>
      </c>
      <c r="CI83" s="332">
        <f t="shared" si="381"/>
        <v>1.7029991160000002</v>
      </c>
      <c r="CJ83" s="333">
        <f t="shared" si="365"/>
        <v>1.6864651440000002</v>
      </c>
      <c r="CK83" s="333">
        <f t="shared" si="365"/>
        <v>2.2887741239999997</v>
      </c>
      <c r="CL83" s="333">
        <f t="shared" si="365"/>
        <v>2.1743354178000001</v>
      </c>
      <c r="CM83" s="333">
        <f t="shared" si="365"/>
        <v>2.2887741239999997</v>
      </c>
      <c r="CN83" s="333">
        <f t="shared" si="365"/>
        <v>2.2887741239999997</v>
      </c>
      <c r="CO83" s="333">
        <f t="shared" si="365"/>
        <v>2.2169694456000002</v>
      </c>
      <c r="CP83" s="333">
        <f t="shared" si="365"/>
        <v>2.3560910100000001</v>
      </c>
      <c r="CQ83" s="333">
        <f t="shared" si="365"/>
        <v>2.3560910100000001</v>
      </c>
      <c r="CR83" s="333">
        <f t="shared" si="365"/>
        <v>2.2382864595000003</v>
      </c>
      <c r="CS83" s="333">
        <f t="shared" si="365"/>
        <v>2.3560910100000001</v>
      </c>
      <c r="CT83" s="328">
        <f t="shared" si="365"/>
        <v>2.3560910100000001</v>
      </c>
    </row>
    <row r="84" spans="1:98" s="160" customFormat="1" x14ac:dyDescent="0.25">
      <c r="A84" s="4" t="s">
        <v>176</v>
      </c>
      <c r="B84" s="160" t="s">
        <v>7</v>
      </c>
      <c r="C84" s="186">
        <f t="shared" ref="C84:T84" si="386">IFERROR(C73/C51,"")</f>
        <v>1.2833333333333334</v>
      </c>
      <c r="D84" s="186">
        <f t="shared" si="386"/>
        <v>1.3870967741935485</v>
      </c>
      <c r="E84" s="186">
        <f t="shared" si="386"/>
        <v>1.3695652173913044</v>
      </c>
      <c r="F84" s="186">
        <f t="shared" si="386"/>
        <v>1.6153846153846154</v>
      </c>
      <c r="G84" s="186">
        <f t="shared" si="386"/>
        <v>1.3125</v>
      </c>
      <c r="H84" s="186">
        <f t="shared" si="386"/>
        <v>1.3731884057971016</v>
      </c>
      <c r="I84" s="186">
        <f t="shared" si="386"/>
        <v>1.3089430894308942</v>
      </c>
      <c r="J84" s="186">
        <f t="shared" si="386"/>
        <v>1.2837837837837838</v>
      </c>
      <c r="K84" s="186">
        <f t="shared" si="386"/>
        <v>1.3272727272727274</v>
      </c>
      <c r="L84" s="186">
        <f t="shared" si="386"/>
        <v>1.4473684210526316</v>
      </c>
      <c r="M84" s="186">
        <f t="shared" si="386"/>
        <v>1.8411214953271029</v>
      </c>
      <c r="N84" s="187">
        <f t="shared" si="386"/>
        <v>1.8099173553719008</v>
      </c>
      <c r="O84" s="186">
        <f t="shared" si="386"/>
        <v>1.41</v>
      </c>
      <c r="P84" s="186">
        <f t="shared" si="386"/>
        <v>1.375</v>
      </c>
      <c r="Q84" s="186">
        <f t="shared" si="386"/>
        <v>2.074074074074074</v>
      </c>
      <c r="R84" s="186">
        <f t="shared" si="386"/>
        <v>2</v>
      </c>
      <c r="S84" s="186">
        <f t="shared" si="386"/>
        <v>1.675</v>
      </c>
      <c r="T84" s="186">
        <f t="shared" si="386"/>
        <v>1.994949494949495</v>
      </c>
      <c r="U84" s="186">
        <f t="shared" ref="U84:V84" si="387">IFERROR(U73/U51,"")</f>
        <v>1.9589041095890412</v>
      </c>
      <c r="V84" s="186">
        <f t="shared" si="387"/>
        <v>1.6973684210526316</v>
      </c>
      <c r="W84" s="325">
        <v>2</v>
      </c>
      <c r="X84" s="325">
        <v>1.9</v>
      </c>
      <c r="Y84" s="325">
        <v>2</v>
      </c>
      <c r="Z84" s="326">
        <v>2.2000000000000002</v>
      </c>
      <c r="AA84" s="327">
        <v>1.4</v>
      </c>
      <c r="AB84" s="327">
        <v>1.4</v>
      </c>
      <c r="AC84" s="327">
        <v>2</v>
      </c>
      <c r="AD84" s="327">
        <f t="shared" si="368"/>
        <v>1.9</v>
      </c>
      <c r="AE84" s="327">
        <v>2</v>
      </c>
      <c r="AF84" s="327">
        <v>2</v>
      </c>
      <c r="AG84" s="327">
        <f t="shared" si="369"/>
        <v>1.9</v>
      </c>
      <c r="AH84" s="327">
        <v>2</v>
      </c>
      <c r="AI84" s="327">
        <v>2</v>
      </c>
      <c r="AJ84" s="327">
        <f t="shared" si="370"/>
        <v>1.9</v>
      </c>
      <c r="AK84" s="327">
        <v>2</v>
      </c>
      <c r="AL84" s="328">
        <v>2</v>
      </c>
      <c r="AM84" s="332">
        <f t="shared" si="371"/>
        <v>1.4419999999999999</v>
      </c>
      <c r="AN84" s="333">
        <f t="shared" si="347"/>
        <v>1.4279999999999999</v>
      </c>
      <c r="AO84" s="333">
        <f t="shared" si="372"/>
        <v>2.04</v>
      </c>
      <c r="AP84" s="333">
        <f t="shared" si="348"/>
        <v>1.9379999999999999</v>
      </c>
      <c r="AQ84" s="333">
        <f t="shared" si="373"/>
        <v>2.04</v>
      </c>
      <c r="AR84" s="333">
        <f t="shared" si="349"/>
        <v>2.04</v>
      </c>
      <c r="AS84" s="333">
        <f t="shared" si="350"/>
        <v>1.976</v>
      </c>
      <c r="AT84" s="333">
        <f t="shared" si="374"/>
        <v>2.1</v>
      </c>
      <c r="AU84" s="333">
        <f t="shared" si="375"/>
        <v>2.1</v>
      </c>
      <c r="AV84" s="333">
        <f t="shared" si="376"/>
        <v>1.9949999999999999</v>
      </c>
      <c r="AW84" s="333">
        <f t="shared" si="377"/>
        <v>2.1</v>
      </c>
      <c r="AX84" s="328">
        <f t="shared" si="378"/>
        <v>2.1</v>
      </c>
      <c r="AY84" s="332">
        <f t="shared" si="379"/>
        <v>1.5141</v>
      </c>
      <c r="AZ84" s="333">
        <f t="shared" si="352"/>
        <v>1.4994000000000001</v>
      </c>
      <c r="BA84" s="333">
        <f t="shared" si="353"/>
        <v>2.1420000000000003</v>
      </c>
      <c r="BB84" s="333">
        <f t="shared" si="354"/>
        <v>2.0348999999999999</v>
      </c>
      <c r="BC84" s="333">
        <f t="shared" si="355"/>
        <v>2.1420000000000003</v>
      </c>
      <c r="BD84" s="333">
        <f t="shared" si="356"/>
        <v>2.1420000000000003</v>
      </c>
      <c r="BE84" s="333">
        <f t="shared" si="357"/>
        <v>2.0748000000000002</v>
      </c>
      <c r="BF84" s="333">
        <f t="shared" si="358"/>
        <v>2.2050000000000001</v>
      </c>
      <c r="BG84" s="333">
        <f t="shared" si="359"/>
        <v>2.2050000000000001</v>
      </c>
      <c r="BH84" s="333">
        <f t="shared" si="360"/>
        <v>2.0947499999999999</v>
      </c>
      <c r="BI84" s="333">
        <f t="shared" si="361"/>
        <v>2.2050000000000001</v>
      </c>
      <c r="BJ84" s="333">
        <f t="shared" si="362"/>
        <v>2.2050000000000001</v>
      </c>
      <c r="BK84" s="332">
        <f t="shared" si="384"/>
        <v>1.559523</v>
      </c>
      <c r="BL84" s="333">
        <f t="shared" si="385"/>
        <v>1.5443820000000001</v>
      </c>
      <c r="BM84" s="333">
        <f t="shared" si="363"/>
        <v>2.2062600000000003</v>
      </c>
      <c r="BN84" s="333">
        <f t="shared" si="363"/>
        <v>2.0959469999999998</v>
      </c>
      <c r="BO84" s="333">
        <f t="shared" si="363"/>
        <v>2.2062600000000003</v>
      </c>
      <c r="BP84" s="333">
        <f t="shared" si="363"/>
        <v>2.2062600000000003</v>
      </c>
      <c r="BQ84" s="333">
        <f t="shared" si="363"/>
        <v>2.1370440000000004</v>
      </c>
      <c r="BR84" s="333">
        <f t="shared" si="363"/>
        <v>2.27115</v>
      </c>
      <c r="BS84" s="333">
        <f t="shared" si="363"/>
        <v>2.27115</v>
      </c>
      <c r="BT84" s="333">
        <f t="shared" si="363"/>
        <v>2.1575924999999998</v>
      </c>
      <c r="BU84" s="333">
        <f t="shared" si="363"/>
        <v>2.27115</v>
      </c>
      <c r="BV84" s="333">
        <f t="shared" si="363"/>
        <v>2.27115</v>
      </c>
      <c r="BW84" s="332">
        <f t="shared" si="380"/>
        <v>1.6219039200000001</v>
      </c>
      <c r="BX84" s="333">
        <f t="shared" si="364"/>
        <v>1.6061572800000001</v>
      </c>
      <c r="BY84" s="333">
        <f t="shared" si="364"/>
        <v>2.2945104000000005</v>
      </c>
      <c r="BZ84" s="333">
        <f t="shared" si="364"/>
        <v>2.1797848799999997</v>
      </c>
      <c r="CA84" s="333">
        <f t="shared" si="364"/>
        <v>2.2945104000000005</v>
      </c>
      <c r="CB84" s="333">
        <f t="shared" si="364"/>
        <v>2.2945104000000005</v>
      </c>
      <c r="CC84" s="333">
        <f t="shared" si="364"/>
        <v>2.2225257600000003</v>
      </c>
      <c r="CD84" s="333">
        <f t="shared" si="364"/>
        <v>2.361996</v>
      </c>
      <c r="CE84" s="333">
        <f t="shared" si="364"/>
        <v>2.361996</v>
      </c>
      <c r="CF84" s="333">
        <f t="shared" si="364"/>
        <v>2.2438962</v>
      </c>
      <c r="CG84" s="333">
        <f t="shared" si="364"/>
        <v>2.361996</v>
      </c>
      <c r="CH84" s="328">
        <f t="shared" si="364"/>
        <v>2.361996</v>
      </c>
      <c r="CI84" s="332">
        <f t="shared" si="381"/>
        <v>1.7029991160000002</v>
      </c>
      <c r="CJ84" s="333">
        <f t="shared" si="365"/>
        <v>1.6864651440000002</v>
      </c>
      <c r="CK84" s="333">
        <f t="shared" si="365"/>
        <v>2.4092359200000004</v>
      </c>
      <c r="CL84" s="333">
        <f t="shared" si="365"/>
        <v>2.2887741239999997</v>
      </c>
      <c r="CM84" s="333">
        <f t="shared" si="365"/>
        <v>2.4092359200000004</v>
      </c>
      <c r="CN84" s="333">
        <f t="shared" si="365"/>
        <v>2.4092359200000004</v>
      </c>
      <c r="CO84" s="333">
        <f t="shared" si="365"/>
        <v>2.3336520480000003</v>
      </c>
      <c r="CP84" s="333">
        <f t="shared" si="365"/>
        <v>2.4800958</v>
      </c>
      <c r="CQ84" s="333">
        <f t="shared" si="365"/>
        <v>2.4800958</v>
      </c>
      <c r="CR84" s="333">
        <f t="shared" si="365"/>
        <v>2.3560910100000001</v>
      </c>
      <c r="CS84" s="333">
        <f t="shared" si="365"/>
        <v>2.4800958</v>
      </c>
      <c r="CT84" s="328">
        <f t="shared" si="365"/>
        <v>2.4800958</v>
      </c>
    </row>
    <row r="85" spans="1:98" s="160" customFormat="1" x14ac:dyDescent="0.25">
      <c r="A85" s="4" t="s">
        <v>177</v>
      </c>
      <c r="B85" s="160" t="s">
        <v>8</v>
      </c>
      <c r="C85" s="186">
        <f t="shared" ref="C85:T85" si="388">IFERROR(C74/C52,"")</f>
        <v>1.0392156862745099</v>
      </c>
      <c r="D85" s="186">
        <f t="shared" si="388"/>
        <v>1.2285714285714286</v>
      </c>
      <c r="E85" s="186">
        <f t="shared" si="388"/>
        <v>1.4310344827586208</v>
      </c>
      <c r="F85" s="186">
        <f t="shared" si="388"/>
        <v>1.325</v>
      </c>
      <c r="G85" s="186">
        <f t="shared" si="388"/>
        <v>1.1752577319587629</v>
      </c>
      <c r="H85" s="186">
        <f t="shared" si="388"/>
        <v>1.3142857142857143</v>
      </c>
      <c r="I85" s="186">
        <f t="shared" si="388"/>
        <v>1.2394366197183098</v>
      </c>
      <c r="J85" s="186">
        <f t="shared" si="388"/>
        <v>1.3975903614457832</v>
      </c>
      <c r="K85" s="186">
        <f t="shared" si="388"/>
        <v>1.3065693430656935</v>
      </c>
      <c r="L85" s="186">
        <f t="shared" si="388"/>
        <v>1.297979797979798</v>
      </c>
      <c r="M85" s="186">
        <f t="shared" si="388"/>
        <v>2.0109890109890109</v>
      </c>
      <c r="N85" s="187">
        <f t="shared" si="388"/>
        <v>1.544</v>
      </c>
      <c r="O85" s="186">
        <f t="shared" si="388"/>
        <v>1.375</v>
      </c>
      <c r="P85" s="186">
        <f t="shared" si="388"/>
        <v>1.3142857142857143</v>
      </c>
      <c r="Q85" s="186">
        <f t="shared" si="388"/>
        <v>1.75</v>
      </c>
      <c r="R85" s="186">
        <f t="shared" si="388"/>
        <v>2.1578947368421053</v>
      </c>
      <c r="S85" s="186">
        <f t="shared" si="388"/>
        <v>1.5918367346938775</v>
      </c>
      <c r="T85" s="186">
        <f t="shared" si="388"/>
        <v>1.66</v>
      </c>
      <c r="U85" s="186">
        <f t="shared" ref="U85:V85" si="389">IFERROR(U74/U52,"")</f>
        <v>1.5573770491803278</v>
      </c>
      <c r="V85" s="186">
        <f t="shared" si="389"/>
        <v>1.6</v>
      </c>
      <c r="W85" s="325">
        <v>2</v>
      </c>
      <c r="X85" s="325">
        <v>1.9</v>
      </c>
      <c r="Y85" s="325">
        <v>2</v>
      </c>
      <c r="Z85" s="326">
        <v>2.2000000000000002</v>
      </c>
      <c r="AA85" s="327">
        <v>1.4</v>
      </c>
      <c r="AB85" s="327">
        <v>1.4</v>
      </c>
      <c r="AC85" s="327">
        <v>2</v>
      </c>
      <c r="AD85" s="327">
        <f t="shared" si="368"/>
        <v>1.9</v>
      </c>
      <c r="AE85" s="327">
        <v>2</v>
      </c>
      <c r="AF85" s="327">
        <v>2</v>
      </c>
      <c r="AG85" s="327">
        <f t="shared" si="369"/>
        <v>1.9</v>
      </c>
      <c r="AH85" s="327">
        <v>2</v>
      </c>
      <c r="AI85" s="327">
        <v>2</v>
      </c>
      <c r="AJ85" s="327">
        <f t="shared" si="370"/>
        <v>1.9</v>
      </c>
      <c r="AK85" s="327">
        <v>2</v>
      </c>
      <c r="AL85" s="328">
        <v>2</v>
      </c>
      <c r="AM85" s="332">
        <f t="shared" si="371"/>
        <v>1.4419999999999999</v>
      </c>
      <c r="AN85" s="333">
        <f t="shared" si="347"/>
        <v>1.4279999999999999</v>
      </c>
      <c r="AO85" s="333">
        <f t="shared" si="372"/>
        <v>2.04</v>
      </c>
      <c r="AP85" s="333">
        <f t="shared" si="348"/>
        <v>1.9379999999999999</v>
      </c>
      <c r="AQ85" s="333">
        <f t="shared" si="373"/>
        <v>2.04</v>
      </c>
      <c r="AR85" s="333">
        <f t="shared" si="349"/>
        <v>2.04</v>
      </c>
      <c r="AS85" s="333">
        <f t="shared" si="350"/>
        <v>1.976</v>
      </c>
      <c r="AT85" s="333">
        <f t="shared" si="374"/>
        <v>2.1</v>
      </c>
      <c r="AU85" s="333">
        <f t="shared" si="375"/>
        <v>2.1</v>
      </c>
      <c r="AV85" s="333">
        <f t="shared" si="376"/>
        <v>1.9949999999999999</v>
      </c>
      <c r="AW85" s="333">
        <f t="shared" si="377"/>
        <v>2.1</v>
      </c>
      <c r="AX85" s="328">
        <f t="shared" si="378"/>
        <v>2.1</v>
      </c>
      <c r="AY85" s="332">
        <f t="shared" si="379"/>
        <v>1.5141</v>
      </c>
      <c r="AZ85" s="333">
        <f t="shared" si="352"/>
        <v>1.4994000000000001</v>
      </c>
      <c r="BA85" s="333">
        <f t="shared" si="353"/>
        <v>2.1420000000000003</v>
      </c>
      <c r="BB85" s="333">
        <f t="shared" si="354"/>
        <v>2.0348999999999999</v>
      </c>
      <c r="BC85" s="333">
        <f t="shared" si="355"/>
        <v>2.1420000000000003</v>
      </c>
      <c r="BD85" s="333">
        <f t="shared" si="356"/>
        <v>2.1420000000000003</v>
      </c>
      <c r="BE85" s="333">
        <f t="shared" si="357"/>
        <v>2.0748000000000002</v>
      </c>
      <c r="BF85" s="333">
        <f t="shared" si="358"/>
        <v>2.2050000000000001</v>
      </c>
      <c r="BG85" s="333">
        <f t="shared" si="359"/>
        <v>2.2050000000000001</v>
      </c>
      <c r="BH85" s="333">
        <f t="shared" si="360"/>
        <v>2.0947499999999999</v>
      </c>
      <c r="BI85" s="333">
        <f t="shared" si="361"/>
        <v>2.2050000000000001</v>
      </c>
      <c r="BJ85" s="333">
        <f t="shared" si="362"/>
        <v>2.2050000000000001</v>
      </c>
      <c r="BK85" s="332">
        <f t="shared" si="384"/>
        <v>1.559523</v>
      </c>
      <c r="BL85" s="333">
        <f t="shared" si="385"/>
        <v>1.5443820000000001</v>
      </c>
      <c r="BM85" s="333">
        <f t="shared" si="363"/>
        <v>2.2062600000000003</v>
      </c>
      <c r="BN85" s="333">
        <f t="shared" si="363"/>
        <v>2.0959469999999998</v>
      </c>
      <c r="BO85" s="333">
        <f t="shared" si="363"/>
        <v>2.2062600000000003</v>
      </c>
      <c r="BP85" s="333">
        <f t="shared" si="363"/>
        <v>2.2062600000000003</v>
      </c>
      <c r="BQ85" s="333">
        <f t="shared" si="363"/>
        <v>2.1370440000000004</v>
      </c>
      <c r="BR85" s="333">
        <f t="shared" si="363"/>
        <v>2.27115</v>
      </c>
      <c r="BS85" s="333">
        <f t="shared" si="363"/>
        <v>2.27115</v>
      </c>
      <c r="BT85" s="333">
        <f t="shared" si="363"/>
        <v>2.1575924999999998</v>
      </c>
      <c r="BU85" s="333">
        <f t="shared" si="363"/>
        <v>2.27115</v>
      </c>
      <c r="BV85" s="333">
        <f t="shared" si="363"/>
        <v>2.27115</v>
      </c>
      <c r="BW85" s="332">
        <f t="shared" si="380"/>
        <v>1.6219039200000001</v>
      </c>
      <c r="BX85" s="333">
        <f t="shared" si="364"/>
        <v>1.6061572800000001</v>
      </c>
      <c r="BY85" s="333">
        <f t="shared" si="364"/>
        <v>2.2945104000000005</v>
      </c>
      <c r="BZ85" s="333">
        <f t="shared" si="364"/>
        <v>2.1797848799999997</v>
      </c>
      <c r="CA85" s="333">
        <f t="shared" si="364"/>
        <v>2.2945104000000005</v>
      </c>
      <c r="CB85" s="333">
        <f t="shared" si="364"/>
        <v>2.2945104000000005</v>
      </c>
      <c r="CC85" s="333">
        <f t="shared" si="364"/>
        <v>2.2225257600000003</v>
      </c>
      <c r="CD85" s="333">
        <f t="shared" si="364"/>
        <v>2.361996</v>
      </c>
      <c r="CE85" s="333">
        <f t="shared" si="364"/>
        <v>2.361996</v>
      </c>
      <c r="CF85" s="333">
        <f t="shared" si="364"/>
        <v>2.2438962</v>
      </c>
      <c r="CG85" s="333">
        <f t="shared" si="364"/>
        <v>2.361996</v>
      </c>
      <c r="CH85" s="328">
        <f t="shared" si="364"/>
        <v>2.361996</v>
      </c>
      <c r="CI85" s="332">
        <f t="shared" si="381"/>
        <v>1.7029991160000002</v>
      </c>
      <c r="CJ85" s="333">
        <f t="shared" si="365"/>
        <v>1.6864651440000002</v>
      </c>
      <c r="CK85" s="333">
        <f t="shared" si="365"/>
        <v>2.4092359200000004</v>
      </c>
      <c r="CL85" s="333">
        <f t="shared" si="365"/>
        <v>2.2887741239999997</v>
      </c>
      <c r="CM85" s="333">
        <f t="shared" si="365"/>
        <v>2.4092359200000004</v>
      </c>
      <c r="CN85" s="333">
        <f t="shared" si="365"/>
        <v>2.4092359200000004</v>
      </c>
      <c r="CO85" s="333">
        <f t="shared" si="365"/>
        <v>2.3336520480000003</v>
      </c>
      <c r="CP85" s="333">
        <f t="shared" si="365"/>
        <v>2.4800958</v>
      </c>
      <c r="CQ85" s="333">
        <f t="shared" si="365"/>
        <v>2.4800958</v>
      </c>
      <c r="CR85" s="333">
        <f t="shared" si="365"/>
        <v>2.3560910100000001</v>
      </c>
      <c r="CS85" s="333">
        <f t="shared" si="365"/>
        <v>2.4800958</v>
      </c>
      <c r="CT85" s="328">
        <f t="shared" si="365"/>
        <v>2.4800958</v>
      </c>
    </row>
    <row r="86" spans="1:98" s="160" customFormat="1" x14ac:dyDescent="0.25">
      <c r="A86" s="4" t="s">
        <v>178</v>
      </c>
      <c r="B86" s="160" t="s">
        <v>1</v>
      </c>
      <c r="C86" s="186">
        <f t="shared" ref="C86:T86" si="390">IFERROR(C75/C53,"")</f>
        <v>0.967741935483871</v>
      </c>
      <c r="D86" s="186">
        <f t="shared" si="390"/>
        <v>1.21875</v>
      </c>
      <c r="E86" s="186">
        <f t="shared" si="390"/>
        <v>1.25</v>
      </c>
      <c r="F86" s="186">
        <f t="shared" si="390"/>
        <v>1.2833333333333334</v>
      </c>
      <c r="G86" s="186">
        <f t="shared" si="390"/>
        <v>1.32</v>
      </c>
      <c r="H86" s="186">
        <f t="shared" si="390"/>
        <v>1.2252747252747254</v>
      </c>
      <c r="I86" s="186">
        <f t="shared" si="390"/>
        <v>1.4883720930232558</v>
      </c>
      <c r="J86" s="186">
        <f t="shared" si="390"/>
        <v>1.2533333333333334</v>
      </c>
      <c r="K86" s="186">
        <f t="shared" si="390"/>
        <v>1.6831683168316831</v>
      </c>
      <c r="L86" s="186">
        <f t="shared" si="390"/>
        <v>1.3043478260869565</v>
      </c>
      <c r="M86" s="186">
        <f t="shared" si="390"/>
        <v>2.1221374045801529</v>
      </c>
      <c r="N86" s="187">
        <f t="shared" si="390"/>
        <v>1.9788732394366197</v>
      </c>
      <c r="O86" s="186">
        <f t="shared" si="390"/>
        <v>1.3333333333333333</v>
      </c>
      <c r="P86" s="186">
        <f t="shared" si="390"/>
        <v>1.2727272727272727</v>
      </c>
      <c r="Q86" s="186">
        <f t="shared" si="390"/>
        <v>1.5185185185185186</v>
      </c>
      <c r="R86" s="186">
        <f t="shared" si="390"/>
        <v>1.3896103896103895</v>
      </c>
      <c r="S86" s="186">
        <f t="shared" si="390"/>
        <v>1.3768115942028984</v>
      </c>
      <c r="T86" s="186">
        <f t="shared" si="390"/>
        <v>1.7127659574468086</v>
      </c>
      <c r="U86" s="186">
        <f t="shared" ref="U86:V86" si="391">IFERROR(U75/U53,"")</f>
        <v>1.5679012345679013</v>
      </c>
      <c r="V86" s="186">
        <f t="shared" si="391"/>
        <v>1.777027027027027</v>
      </c>
      <c r="W86" s="325">
        <v>1.5</v>
      </c>
      <c r="X86" s="325">
        <v>1.4</v>
      </c>
      <c r="Y86" s="325">
        <v>1.5</v>
      </c>
      <c r="Z86" s="326">
        <v>1.6</v>
      </c>
      <c r="AA86" s="327">
        <v>1.4</v>
      </c>
      <c r="AB86" s="327">
        <v>1.4</v>
      </c>
      <c r="AC86" s="327">
        <v>1.5</v>
      </c>
      <c r="AD86" s="327">
        <f t="shared" si="368"/>
        <v>1.4249999999999998</v>
      </c>
      <c r="AE86" s="327">
        <v>1.5</v>
      </c>
      <c r="AF86" s="327">
        <v>1.5</v>
      </c>
      <c r="AG86" s="327">
        <f t="shared" si="369"/>
        <v>1.4249999999999998</v>
      </c>
      <c r="AH86" s="327">
        <v>1.5</v>
      </c>
      <c r="AI86" s="327">
        <v>1.5</v>
      </c>
      <c r="AJ86" s="327">
        <f t="shared" si="370"/>
        <v>1.4249999999999998</v>
      </c>
      <c r="AK86" s="327">
        <v>1.5</v>
      </c>
      <c r="AL86" s="328">
        <v>1.5</v>
      </c>
      <c r="AM86" s="332">
        <f t="shared" si="371"/>
        <v>1.4419999999999999</v>
      </c>
      <c r="AN86" s="333">
        <f t="shared" si="347"/>
        <v>1.4279999999999999</v>
      </c>
      <c r="AO86" s="333">
        <f t="shared" si="372"/>
        <v>1.53</v>
      </c>
      <c r="AP86" s="333">
        <f t="shared" si="348"/>
        <v>1.4534999999999998</v>
      </c>
      <c r="AQ86" s="333">
        <f t="shared" si="373"/>
        <v>1.53</v>
      </c>
      <c r="AR86" s="333">
        <f t="shared" si="349"/>
        <v>1.53</v>
      </c>
      <c r="AS86" s="333">
        <f t="shared" si="350"/>
        <v>1.4819999999999998</v>
      </c>
      <c r="AT86" s="333">
        <f t="shared" si="374"/>
        <v>1.5750000000000002</v>
      </c>
      <c r="AU86" s="333">
        <f t="shared" si="375"/>
        <v>1.5750000000000002</v>
      </c>
      <c r="AV86" s="333">
        <f t="shared" si="376"/>
        <v>1.4962499999999999</v>
      </c>
      <c r="AW86" s="333">
        <f t="shared" si="377"/>
        <v>1.5750000000000002</v>
      </c>
      <c r="AX86" s="328">
        <f t="shared" si="378"/>
        <v>1.5750000000000002</v>
      </c>
      <c r="AY86" s="332">
        <f t="shared" si="379"/>
        <v>1.5141</v>
      </c>
      <c r="AZ86" s="333">
        <f t="shared" si="352"/>
        <v>1.4994000000000001</v>
      </c>
      <c r="BA86" s="333">
        <f t="shared" si="353"/>
        <v>1.6065</v>
      </c>
      <c r="BB86" s="333">
        <f t="shared" si="354"/>
        <v>1.5261749999999998</v>
      </c>
      <c r="BC86" s="333">
        <f t="shared" si="355"/>
        <v>1.6065</v>
      </c>
      <c r="BD86" s="333">
        <f t="shared" si="356"/>
        <v>1.6065</v>
      </c>
      <c r="BE86" s="333">
        <f t="shared" si="357"/>
        <v>1.5560999999999998</v>
      </c>
      <c r="BF86" s="333">
        <f t="shared" si="358"/>
        <v>1.6537500000000003</v>
      </c>
      <c r="BG86" s="333">
        <f t="shared" si="359"/>
        <v>1.6537500000000003</v>
      </c>
      <c r="BH86" s="333">
        <f t="shared" si="360"/>
        <v>1.5710624999999998</v>
      </c>
      <c r="BI86" s="333">
        <f t="shared" si="361"/>
        <v>1.6537500000000003</v>
      </c>
      <c r="BJ86" s="333">
        <f t="shared" si="362"/>
        <v>1.6537500000000003</v>
      </c>
      <c r="BK86" s="332">
        <f t="shared" si="384"/>
        <v>1.559523</v>
      </c>
      <c r="BL86" s="333">
        <f t="shared" si="385"/>
        <v>1.5443820000000001</v>
      </c>
      <c r="BM86" s="333">
        <f t="shared" si="363"/>
        <v>1.654695</v>
      </c>
      <c r="BN86" s="333">
        <f t="shared" si="363"/>
        <v>1.5719602499999998</v>
      </c>
      <c r="BO86" s="333">
        <f t="shared" si="363"/>
        <v>1.654695</v>
      </c>
      <c r="BP86" s="333">
        <f t="shared" si="363"/>
        <v>1.654695</v>
      </c>
      <c r="BQ86" s="333">
        <f t="shared" si="363"/>
        <v>1.6027829999999998</v>
      </c>
      <c r="BR86" s="333">
        <f t="shared" si="363"/>
        <v>1.7033625000000003</v>
      </c>
      <c r="BS86" s="333">
        <f t="shared" si="363"/>
        <v>1.7033625000000003</v>
      </c>
      <c r="BT86" s="333">
        <f t="shared" si="363"/>
        <v>1.6181943749999999</v>
      </c>
      <c r="BU86" s="333">
        <f t="shared" si="363"/>
        <v>1.7033625000000003</v>
      </c>
      <c r="BV86" s="333">
        <f t="shared" si="363"/>
        <v>1.7033625000000003</v>
      </c>
      <c r="BW86" s="332">
        <f t="shared" si="380"/>
        <v>1.6219039200000001</v>
      </c>
      <c r="BX86" s="333">
        <f t="shared" si="364"/>
        <v>1.6061572800000001</v>
      </c>
      <c r="BY86" s="333">
        <f t="shared" si="364"/>
        <v>1.7208828</v>
      </c>
      <c r="BZ86" s="333">
        <f t="shared" si="364"/>
        <v>1.6348386599999998</v>
      </c>
      <c r="CA86" s="333">
        <f t="shared" si="364"/>
        <v>1.7208828</v>
      </c>
      <c r="CB86" s="333">
        <f t="shared" si="364"/>
        <v>1.7208828</v>
      </c>
      <c r="CC86" s="333">
        <f t="shared" si="364"/>
        <v>1.6668943199999999</v>
      </c>
      <c r="CD86" s="333">
        <f t="shared" si="364"/>
        <v>1.7714970000000003</v>
      </c>
      <c r="CE86" s="333">
        <f t="shared" si="364"/>
        <v>1.7714970000000003</v>
      </c>
      <c r="CF86" s="333">
        <f t="shared" si="364"/>
        <v>1.68292215</v>
      </c>
      <c r="CG86" s="333">
        <f t="shared" si="364"/>
        <v>1.7714970000000003</v>
      </c>
      <c r="CH86" s="328">
        <f t="shared" si="364"/>
        <v>1.7714970000000003</v>
      </c>
      <c r="CI86" s="332">
        <f t="shared" si="381"/>
        <v>1.7029991160000002</v>
      </c>
      <c r="CJ86" s="333">
        <f t="shared" si="365"/>
        <v>1.6864651440000002</v>
      </c>
      <c r="CK86" s="333">
        <f t="shared" si="365"/>
        <v>1.8069269400000001</v>
      </c>
      <c r="CL86" s="333">
        <f t="shared" si="365"/>
        <v>1.7165805929999998</v>
      </c>
      <c r="CM86" s="333">
        <f t="shared" si="365"/>
        <v>1.8069269400000001</v>
      </c>
      <c r="CN86" s="333">
        <f t="shared" si="365"/>
        <v>1.8069269400000001</v>
      </c>
      <c r="CO86" s="333">
        <f t="shared" si="365"/>
        <v>1.750239036</v>
      </c>
      <c r="CP86" s="333">
        <f t="shared" si="365"/>
        <v>1.8600718500000004</v>
      </c>
      <c r="CQ86" s="333">
        <f t="shared" si="365"/>
        <v>1.8600718500000004</v>
      </c>
      <c r="CR86" s="333">
        <f t="shared" si="365"/>
        <v>1.7670682575000001</v>
      </c>
      <c r="CS86" s="333">
        <f t="shared" si="365"/>
        <v>1.8600718500000004</v>
      </c>
      <c r="CT86" s="328">
        <f t="shared" si="365"/>
        <v>1.8600718500000004</v>
      </c>
    </row>
    <row r="87" spans="1:98" s="160" customFormat="1" x14ac:dyDescent="0.25">
      <c r="A87" s="4" t="s">
        <v>179</v>
      </c>
      <c r="B87" s="160" t="s">
        <v>2</v>
      </c>
      <c r="C87" s="186">
        <f t="shared" ref="C87:T87" si="392">IFERROR(C76/C54,"")</f>
        <v>1.1428571428571428</v>
      </c>
      <c r="D87" s="186">
        <f t="shared" si="392"/>
        <v>1.1818181818181819</v>
      </c>
      <c r="E87" s="186">
        <f t="shared" si="392"/>
        <v>1.375</v>
      </c>
      <c r="F87" s="186">
        <f t="shared" si="392"/>
        <v>1</v>
      </c>
      <c r="G87" s="186">
        <f t="shared" si="392"/>
        <v>1.0769230769230769</v>
      </c>
      <c r="H87" s="186">
        <f t="shared" si="392"/>
        <v>1.2407407407407407</v>
      </c>
      <c r="I87" s="186">
        <f t="shared" si="392"/>
        <v>1.375</v>
      </c>
      <c r="J87" s="186">
        <f t="shared" si="392"/>
        <v>1.3833333333333333</v>
      </c>
      <c r="K87" s="186">
        <f t="shared" si="392"/>
        <v>1.3114754098360655</v>
      </c>
      <c r="L87" s="186">
        <f t="shared" si="392"/>
        <v>1.3137254901960784</v>
      </c>
      <c r="M87" s="186">
        <f t="shared" si="392"/>
        <v>1.7746478873239437</v>
      </c>
      <c r="N87" s="187">
        <f t="shared" si="392"/>
        <v>2.1111111111111112</v>
      </c>
      <c r="O87" s="186">
        <f t="shared" si="392"/>
        <v>1.5185185185185186</v>
      </c>
      <c r="P87" s="186">
        <f t="shared" si="392"/>
        <v>1.5714285714285714</v>
      </c>
      <c r="Q87" s="186">
        <f t="shared" si="392"/>
        <v>1.631578947368421</v>
      </c>
      <c r="R87" s="186">
        <f t="shared" si="392"/>
        <v>1.2962962962962963</v>
      </c>
      <c r="S87" s="186">
        <f t="shared" si="392"/>
        <v>1.3157894736842106</v>
      </c>
      <c r="T87" s="186">
        <f t="shared" si="392"/>
        <v>1.4528301886792452</v>
      </c>
      <c r="U87" s="186">
        <f t="shared" ref="U87:V87" si="393">IFERROR(U76/U54,"")</f>
        <v>1.4347826086956521</v>
      </c>
      <c r="V87" s="186">
        <f t="shared" si="393"/>
        <v>1.3888888888888888</v>
      </c>
      <c r="W87" s="325">
        <v>1.5</v>
      </c>
      <c r="X87" s="325">
        <v>1.4</v>
      </c>
      <c r="Y87" s="325">
        <v>1.5</v>
      </c>
      <c r="Z87" s="326">
        <v>1.6</v>
      </c>
      <c r="AA87" s="327">
        <v>1.4</v>
      </c>
      <c r="AB87" s="327">
        <v>1.4</v>
      </c>
      <c r="AC87" s="327">
        <v>1.5</v>
      </c>
      <c r="AD87" s="327">
        <f t="shared" si="368"/>
        <v>1.4249999999999998</v>
      </c>
      <c r="AE87" s="327">
        <v>1.5</v>
      </c>
      <c r="AF87" s="327">
        <v>1.5</v>
      </c>
      <c r="AG87" s="327">
        <f t="shared" si="369"/>
        <v>1.4249999999999998</v>
      </c>
      <c r="AH87" s="327">
        <v>1.5</v>
      </c>
      <c r="AI87" s="327">
        <v>1.5</v>
      </c>
      <c r="AJ87" s="327">
        <f t="shared" si="370"/>
        <v>1.4249999999999998</v>
      </c>
      <c r="AK87" s="327">
        <v>1.5</v>
      </c>
      <c r="AL87" s="328">
        <v>1.5</v>
      </c>
      <c r="AM87" s="332">
        <f t="shared" si="371"/>
        <v>1.4419999999999999</v>
      </c>
      <c r="AN87" s="333">
        <f t="shared" si="347"/>
        <v>1.4279999999999999</v>
      </c>
      <c r="AO87" s="333">
        <f t="shared" si="372"/>
        <v>1.53</v>
      </c>
      <c r="AP87" s="333">
        <f t="shared" si="348"/>
        <v>1.4534999999999998</v>
      </c>
      <c r="AQ87" s="333">
        <f t="shared" si="373"/>
        <v>1.53</v>
      </c>
      <c r="AR87" s="333">
        <f t="shared" si="349"/>
        <v>1.53</v>
      </c>
      <c r="AS87" s="333">
        <f t="shared" si="350"/>
        <v>1.4819999999999998</v>
      </c>
      <c r="AT87" s="333">
        <f t="shared" si="374"/>
        <v>1.5750000000000002</v>
      </c>
      <c r="AU87" s="333">
        <f t="shared" si="375"/>
        <v>1.5750000000000002</v>
      </c>
      <c r="AV87" s="333">
        <f t="shared" si="376"/>
        <v>1.4962499999999999</v>
      </c>
      <c r="AW87" s="333">
        <f t="shared" si="377"/>
        <v>1.5750000000000002</v>
      </c>
      <c r="AX87" s="328">
        <f t="shared" si="378"/>
        <v>1.5750000000000002</v>
      </c>
      <c r="AY87" s="332">
        <f t="shared" si="379"/>
        <v>1.5141</v>
      </c>
      <c r="AZ87" s="333">
        <f t="shared" si="352"/>
        <v>1.4994000000000001</v>
      </c>
      <c r="BA87" s="333">
        <f t="shared" si="353"/>
        <v>1.6065</v>
      </c>
      <c r="BB87" s="333">
        <f t="shared" si="354"/>
        <v>1.5261749999999998</v>
      </c>
      <c r="BC87" s="333">
        <f t="shared" si="355"/>
        <v>1.6065</v>
      </c>
      <c r="BD87" s="333">
        <f t="shared" si="356"/>
        <v>1.6065</v>
      </c>
      <c r="BE87" s="333">
        <f t="shared" si="357"/>
        <v>1.5560999999999998</v>
      </c>
      <c r="BF87" s="333">
        <f t="shared" si="358"/>
        <v>1.6537500000000003</v>
      </c>
      <c r="BG87" s="333">
        <f t="shared" si="359"/>
        <v>1.6537500000000003</v>
      </c>
      <c r="BH87" s="333">
        <f t="shared" si="360"/>
        <v>1.5710624999999998</v>
      </c>
      <c r="BI87" s="333">
        <f t="shared" si="361"/>
        <v>1.6537500000000003</v>
      </c>
      <c r="BJ87" s="333">
        <f t="shared" si="362"/>
        <v>1.6537500000000003</v>
      </c>
      <c r="BK87" s="332">
        <f t="shared" si="384"/>
        <v>1.559523</v>
      </c>
      <c r="BL87" s="333">
        <f t="shared" si="385"/>
        <v>1.5443820000000001</v>
      </c>
      <c r="BM87" s="333">
        <f t="shared" si="363"/>
        <v>1.654695</v>
      </c>
      <c r="BN87" s="333">
        <f t="shared" si="363"/>
        <v>1.5719602499999998</v>
      </c>
      <c r="BO87" s="333">
        <f t="shared" si="363"/>
        <v>1.654695</v>
      </c>
      <c r="BP87" s="333">
        <f t="shared" si="363"/>
        <v>1.654695</v>
      </c>
      <c r="BQ87" s="333">
        <f t="shared" si="363"/>
        <v>1.6027829999999998</v>
      </c>
      <c r="BR87" s="333">
        <f t="shared" si="363"/>
        <v>1.7033625000000003</v>
      </c>
      <c r="BS87" s="333">
        <f t="shared" si="363"/>
        <v>1.7033625000000003</v>
      </c>
      <c r="BT87" s="333">
        <f t="shared" si="363"/>
        <v>1.6181943749999999</v>
      </c>
      <c r="BU87" s="333">
        <f t="shared" si="363"/>
        <v>1.7033625000000003</v>
      </c>
      <c r="BV87" s="333">
        <f t="shared" si="363"/>
        <v>1.7033625000000003</v>
      </c>
      <c r="BW87" s="332">
        <f t="shared" si="380"/>
        <v>1.6219039200000001</v>
      </c>
      <c r="BX87" s="333">
        <f t="shared" si="364"/>
        <v>1.6061572800000001</v>
      </c>
      <c r="BY87" s="333">
        <f t="shared" si="364"/>
        <v>1.7208828</v>
      </c>
      <c r="BZ87" s="333">
        <f t="shared" si="364"/>
        <v>1.6348386599999998</v>
      </c>
      <c r="CA87" s="333">
        <f t="shared" si="364"/>
        <v>1.7208828</v>
      </c>
      <c r="CB87" s="333">
        <f t="shared" si="364"/>
        <v>1.7208828</v>
      </c>
      <c r="CC87" s="333">
        <f t="shared" si="364"/>
        <v>1.6668943199999999</v>
      </c>
      <c r="CD87" s="333">
        <f t="shared" si="364"/>
        <v>1.7714970000000003</v>
      </c>
      <c r="CE87" s="333">
        <f t="shared" si="364"/>
        <v>1.7714970000000003</v>
      </c>
      <c r="CF87" s="333">
        <f t="shared" si="364"/>
        <v>1.68292215</v>
      </c>
      <c r="CG87" s="333">
        <f t="shared" si="364"/>
        <v>1.7714970000000003</v>
      </c>
      <c r="CH87" s="328">
        <f t="shared" si="364"/>
        <v>1.7714970000000003</v>
      </c>
      <c r="CI87" s="332">
        <f t="shared" si="381"/>
        <v>1.7029991160000002</v>
      </c>
      <c r="CJ87" s="333">
        <f t="shared" si="365"/>
        <v>1.6864651440000002</v>
      </c>
      <c r="CK87" s="333">
        <f t="shared" si="365"/>
        <v>1.8069269400000001</v>
      </c>
      <c r="CL87" s="333">
        <f t="shared" si="365"/>
        <v>1.7165805929999998</v>
      </c>
      <c r="CM87" s="333">
        <f t="shared" si="365"/>
        <v>1.8069269400000001</v>
      </c>
      <c r="CN87" s="333">
        <f t="shared" si="365"/>
        <v>1.8069269400000001</v>
      </c>
      <c r="CO87" s="333">
        <f t="shared" si="365"/>
        <v>1.750239036</v>
      </c>
      <c r="CP87" s="333">
        <f t="shared" si="365"/>
        <v>1.8600718500000004</v>
      </c>
      <c r="CQ87" s="333">
        <f t="shared" si="365"/>
        <v>1.8600718500000004</v>
      </c>
      <c r="CR87" s="333">
        <f t="shared" si="365"/>
        <v>1.7670682575000001</v>
      </c>
      <c r="CS87" s="333">
        <f t="shared" si="365"/>
        <v>1.8600718500000004</v>
      </c>
      <c r="CT87" s="328">
        <f t="shared" si="365"/>
        <v>1.8600718500000004</v>
      </c>
    </row>
    <row r="88" spans="1:98" s="188" customFormat="1" x14ac:dyDescent="0.25">
      <c r="A88" s="5"/>
      <c r="B88" s="188" t="s">
        <v>3</v>
      </c>
      <c r="C88" s="189">
        <f t="shared" ref="C88:BN88" si="394">IFERROR(C77/C55,"")</f>
        <v>1.264406779661017</v>
      </c>
      <c r="D88" s="189">
        <f t="shared" si="394"/>
        <v>1.3964757709251101</v>
      </c>
      <c r="E88" s="189">
        <f t="shared" si="394"/>
        <v>1.6830065359477124</v>
      </c>
      <c r="F88" s="189">
        <f t="shared" si="394"/>
        <v>1.645</v>
      </c>
      <c r="G88" s="189">
        <f t="shared" si="394"/>
        <v>1.3819742489270386</v>
      </c>
      <c r="H88" s="189">
        <f t="shared" si="394"/>
        <v>1.4788990825688073</v>
      </c>
      <c r="I88" s="189">
        <f t="shared" si="394"/>
        <v>1.5135658914728682</v>
      </c>
      <c r="J88" s="189">
        <f t="shared" si="394"/>
        <v>1.4085510688836105</v>
      </c>
      <c r="K88" s="189">
        <f t="shared" si="394"/>
        <v>1.5843071786310519</v>
      </c>
      <c r="L88" s="189">
        <f t="shared" si="394"/>
        <v>1.534412955465587</v>
      </c>
      <c r="M88" s="189">
        <f t="shared" si="394"/>
        <v>1.978688524590164</v>
      </c>
      <c r="N88" s="190">
        <f t="shared" si="394"/>
        <v>2.1157894736842104</v>
      </c>
      <c r="O88" s="189">
        <f t="shared" si="394"/>
        <v>1.4481327800829875</v>
      </c>
      <c r="P88" s="189">
        <f t="shared" si="394"/>
        <v>1.4334763948497855</v>
      </c>
      <c r="Q88" s="189">
        <f t="shared" si="394"/>
        <v>1.8980477223427332</v>
      </c>
      <c r="R88" s="189">
        <f t="shared" si="394"/>
        <v>1.8990610328638498</v>
      </c>
      <c r="S88" s="189">
        <f t="shared" si="394"/>
        <v>1.5811764705882352</v>
      </c>
      <c r="T88" s="189">
        <f t="shared" si="394"/>
        <v>1.7663230240549828</v>
      </c>
      <c r="U88" s="191">
        <f t="shared" si="394"/>
        <v>1.6004464285714286</v>
      </c>
      <c r="V88" s="191">
        <f t="shared" si="394"/>
        <v>1.6258741258741258</v>
      </c>
      <c r="W88" s="191">
        <f t="shared" si="394"/>
        <v>1.7462722392691028</v>
      </c>
      <c r="X88" s="191">
        <f t="shared" si="394"/>
        <v>1.6604771225502102</v>
      </c>
      <c r="Y88" s="191">
        <f t="shared" si="394"/>
        <v>1.7416214408321942</v>
      </c>
      <c r="Z88" s="192">
        <f t="shared" si="394"/>
        <v>1.8473217898412084</v>
      </c>
      <c r="AA88" s="193">
        <f t="shared" si="394"/>
        <v>1.4000000000000001</v>
      </c>
      <c r="AB88" s="193">
        <f t="shared" si="394"/>
        <v>1.4</v>
      </c>
      <c r="AC88" s="193">
        <f t="shared" si="394"/>
        <v>1.6718844449576302</v>
      </c>
      <c r="AD88" s="193">
        <f t="shared" si="394"/>
        <v>1.5849400489502363</v>
      </c>
      <c r="AE88" s="193">
        <f t="shared" si="394"/>
        <v>1.7042232160935376</v>
      </c>
      <c r="AF88" s="193">
        <f t="shared" si="394"/>
        <v>1.704221079668365</v>
      </c>
      <c r="AG88" s="193">
        <f t="shared" si="394"/>
        <v>1.6432175128871942</v>
      </c>
      <c r="AH88" s="193">
        <f t="shared" si="394"/>
        <v>1.7413528315277997</v>
      </c>
      <c r="AI88" s="193">
        <f t="shared" si="394"/>
        <v>1.7385717665364568</v>
      </c>
      <c r="AJ88" s="193">
        <f t="shared" si="394"/>
        <v>1.6588651466509436</v>
      </c>
      <c r="AK88" s="193">
        <f t="shared" si="394"/>
        <v>1.7516884322177042</v>
      </c>
      <c r="AL88" s="194">
        <f t="shared" si="394"/>
        <v>1.734045798535411</v>
      </c>
      <c r="AM88" s="193">
        <f t="shared" si="394"/>
        <v>1.4420000000000002</v>
      </c>
      <c r="AN88" s="193">
        <f t="shared" si="394"/>
        <v>1.4279999999999997</v>
      </c>
      <c r="AO88" s="193">
        <f t="shared" si="394"/>
        <v>1.7257452579607213</v>
      </c>
      <c r="AP88" s="193">
        <f t="shared" si="394"/>
        <v>1.6531224386805836</v>
      </c>
      <c r="AQ88" s="193">
        <f t="shared" si="394"/>
        <v>1.8146502065846566</v>
      </c>
      <c r="AR88" s="193">
        <f t="shared" si="394"/>
        <v>1.8266801345257218</v>
      </c>
      <c r="AS88" s="193">
        <f t="shared" si="394"/>
        <v>1.7829157120587211</v>
      </c>
      <c r="AT88" s="193">
        <f t="shared" si="394"/>
        <v>1.8974080372578406</v>
      </c>
      <c r="AU88" s="193">
        <f t="shared" si="394"/>
        <v>1.8858503272739811</v>
      </c>
      <c r="AV88" s="193">
        <f t="shared" si="394"/>
        <v>1.7896454495894896</v>
      </c>
      <c r="AW88" s="193">
        <f t="shared" si="394"/>
        <v>1.8777113942026853</v>
      </c>
      <c r="AX88" s="194">
        <f t="shared" si="394"/>
        <v>1.8724816493496867</v>
      </c>
      <c r="AY88" s="193">
        <f t="shared" si="394"/>
        <v>1.5141000000000002</v>
      </c>
      <c r="AZ88" s="193">
        <f t="shared" si="394"/>
        <v>1.4994000000000001</v>
      </c>
      <c r="BA88" s="193">
        <f t="shared" si="394"/>
        <v>1.8130459900417379</v>
      </c>
      <c r="BB88" s="193">
        <f t="shared" si="394"/>
        <v>1.7269009045660475</v>
      </c>
      <c r="BC88" s="193">
        <f t="shared" si="394"/>
        <v>1.8653214835167304</v>
      </c>
      <c r="BD88" s="193">
        <f t="shared" si="394"/>
        <v>1.8634485300652575</v>
      </c>
      <c r="BE88" s="193">
        <f t="shared" si="394"/>
        <v>1.8256626427210074</v>
      </c>
      <c r="BF88" s="193">
        <f t="shared" si="394"/>
        <v>1.9504361926371638</v>
      </c>
      <c r="BG88" s="193">
        <f t="shared" si="394"/>
        <v>1.9389878111304009</v>
      </c>
      <c r="BH88" s="193">
        <f t="shared" si="394"/>
        <v>1.8408270640479836</v>
      </c>
      <c r="BI88" s="193">
        <f t="shared" si="394"/>
        <v>1.9353285564805345</v>
      </c>
      <c r="BJ88" s="194">
        <f t="shared" si="394"/>
        <v>1.9331332223819686</v>
      </c>
      <c r="BK88" s="193">
        <f t="shared" si="394"/>
        <v>1.5595229999999998</v>
      </c>
      <c r="BL88" s="193">
        <f t="shared" si="394"/>
        <v>1.5443820000000001</v>
      </c>
      <c r="BM88" s="193">
        <f t="shared" si="394"/>
        <v>1.8492135464882073</v>
      </c>
      <c r="BN88" s="193">
        <f t="shared" si="394"/>
        <v>1.763867758911964</v>
      </c>
      <c r="BO88" s="193">
        <f t="shared" ref="BO88:CT88" si="395">IFERROR(BO77/BO55,"")</f>
        <v>1.9071915731594291</v>
      </c>
      <c r="BP88" s="193">
        <f t="shared" si="395"/>
        <v>1.9077790717449659</v>
      </c>
      <c r="BQ88" s="193">
        <f t="shared" si="395"/>
        <v>1.870709713272614</v>
      </c>
      <c r="BR88" s="193">
        <f t="shared" si="395"/>
        <v>2.0004504845448934</v>
      </c>
      <c r="BS88" s="193">
        <f t="shared" si="395"/>
        <v>1.9895916944488559</v>
      </c>
      <c r="BT88" s="193">
        <f t="shared" si="395"/>
        <v>1.8885626946634677</v>
      </c>
      <c r="BU88" s="193">
        <f t="shared" si="395"/>
        <v>1.9841563327571778</v>
      </c>
      <c r="BV88" s="194">
        <f t="shared" si="395"/>
        <v>1.9799726663502124</v>
      </c>
      <c r="BW88" s="193">
        <f t="shared" si="395"/>
        <v>1.6219039199999998</v>
      </c>
      <c r="BX88" s="193">
        <f t="shared" si="395"/>
        <v>1.6061572800000004</v>
      </c>
      <c r="BY88" s="193">
        <f t="shared" si="395"/>
        <v>1.9111884484652559</v>
      </c>
      <c r="BZ88" s="193">
        <f t="shared" si="395"/>
        <v>1.823773284953949</v>
      </c>
      <c r="CA88" s="193">
        <f t="shared" si="395"/>
        <v>1.9735320635594946</v>
      </c>
      <c r="CB88" s="193">
        <f t="shared" si="395"/>
        <v>1.9766632620365732</v>
      </c>
      <c r="CC88" s="193">
        <f t="shared" si="395"/>
        <v>1.9395194907850515</v>
      </c>
      <c r="CD88" s="193">
        <f t="shared" si="395"/>
        <v>2.076376813478841</v>
      </c>
      <c r="CE88" s="193">
        <f t="shared" si="395"/>
        <v>2.0660266633020674</v>
      </c>
      <c r="CF88" s="193">
        <f t="shared" si="395"/>
        <v>1.9614677678886063</v>
      </c>
      <c r="CG88" s="193">
        <f t="shared" si="395"/>
        <v>2.0617202371908858</v>
      </c>
      <c r="CH88" s="194">
        <f t="shared" si="395"/>
        <v>2.0573142123619403</v>
      </c>
      <c r="CI88" s="193">
        <f t="shared" si="395"/>
        <v>1.7029991160000004</v>
      </c>
      <c r="CJ88" s="193">
        <f t="shared" si="395"/>
        <v>1.6864651440000002</v>
      </c>
      <c r="CK88" s="193">
        <f t="shared" si="395"/>
        <v>2.004300309447276</v>
      </c>
      <c r="CL88" s="193">
        <f t="shared" si="395"/>
        <v>1.9118887416823844</v>
      </c>
      <c r="CM88" s="193">
        <f t="shared" si="395"/>
        <v>2.0677319333011539</v>
      </c>
      <c r="CN88" s="193">
        <f t="shared" si="395"/>
        <v>2.0704158846459491</v>
      </c>
      <c r="CO88" s="193">
        <f t="shared" si="395"/>
        <v>2.031346174502541</v>
      </c>
      <c r="CP88" s="193">
        <f t="shared" si="395"/>
        <v>2.1759342379926259</v>
      </c>
      <c r="CQ88" s="193">
        <f t="shared" si="395"/>
        <v>2.1650196716409793</v>
      </c>
      <c r="CR88" s="193">
        <f t="shared" si="395"/>
        <v>2.0549970325327127</v>
      </c>
      <c r="CS88" s="193">
        <f t="shared" si="395"/>
        <v>2.1597821909367654</v>
      </c>
      <c r="CT88" s="194">
        <f t="shared" si="395"/>
        <v>2.1542093609806625</v>
      </c>
    </row>
    <row r="90" spans="1:98" s="4" customFormat="1" x14ac:dyDescent="0.25">
      <c r="A90" s="116"/>
      <c r="B90"/>
      <c r="C90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12"/>
    </row>
    <row r="91" spans="1:98" s="104" customFormat="1" x14ac:dyDescent="0.25">
      <c r="B91" s="104" t="s">
        <v>14</v>
      </c>
      <c r="C91" s="104">
        <f t="shared" ref="C91:BN91" si="396">C58</f>
        <v>42005</v>
      </c>
      <c r="D91" s="104">
        <f t="shared" si="396"/>
        <v>42036</v>
      </c>
      <c r="E91" s="104">
        <f t="shared" si="396"/>
        <v>42064</v>
      </c>
      <c r="F91" s="104">
        <f t="shared" si="396"/>
        <v>42095</v>
      </c>
      <c r="G91" s="104">
        <f t="shared" si="396"/>
        <v>42125</v>
      </c>
      <c r="H91" s="104">
        <f t="shared" si="396"/>
        <v>42156</v>
      </c>
      <c r="I91" s="104">
        <f t="shared" si="396"/>
        <v>42186</v>
      </c>
      <c r="J91" s="104">
        <f t="shared" si="396"/>
        <v>42217</v>
      </c>
      <c r="K91" s="104">
        <f t="shared" si="396"/>
        <v>42248</v>
      </c>
      <c r="L91" s="104">
        <f t="shared" si="396"/>
        <v>42278</v>
      </c>
      <c r="M91" s="104">
        <f t="shared" si="396"/>
        <v>42309</v>
      </c>
      <c r="N91" s="105">
        <f t="shared" si="396"/>
        <v>42339</v>
      </c>
      <c r="O91" s="104">
        <f t="shared" si="396"/>
        <v>42370</v>
      </c>
      <c r="P91" s="104">
        <f t="shared" si="396"/>
        <v>42401</v>
      </c>
      <c r="Q91" s="104">
        <f t="shared" si="396"/>
        <v>42430</v>
      </c>
      <c r="R91" s="104">
        <f t="shared" si="396"/>
        <v>42461</v>
      </c>
      <c r="S91" s="104">
        <f t="shared" si="396"/>
        <v>42491</v>
      </c>
      <c r="T91" s="104">
        <f t="shared" si="396"/>
        <v>42522</v>
      </c>
      <c r="U91" s="113">
        <f t="shared" si="396"/>
        <v>42552</v>
      </c>
      <c r="V91" s="113">
        <f t="shared" si="396"/>
        <v>42583</v>
      </c>
      <c r="W91" s="113">
        <f t="shared" si="396"/>
        <v>42614</v>
      </c>
      <c r="X91" s="113">
        <f t="shared" si="396"/>
        <v>42644</v>
      </c>
      <c r="Y91" s="113">
        <f t="shared" si="396"/>
        <v>42675</v>
      </c>
      <c r="Z91" s="117">
        <f t="shared" si="396"/>
        <v>42705</v>
      </c>
      <c r="AA91" s="104">
        <f t="shared" si="396"/>
        <v>42752</v>
      </c>
      <c r="AB91" s="104">
        <f t="shared" si="396"/>
        <v>42783</v>
      </c>
      <c r="AC91" s="104">
        <f t="shared" si="396"/>
        <v>42811</v>
      </c>
      <c r="AD91" s="104">
        <f t="shared" si="396"/>
        <v>42842</v>
      </c>
      <c r="AE91" s="104">
        <f t="shared" si="396"/>
        <v>42872</v>
      </c>
      <c r="AF91" s="104">
        <f t="shared" si="396"/>
        <v>42903</v>
      </c>
      <c r="AG91" s="104">
        <f t="shared" si="396"/>
        <v>42933</v>
      </c>
      <c r="AH91" s="104">
        <f t="shared" si="396"/>
        <v>42964</v>
      </c>
      <c r="AI91" s="104">
        <f t="shared" si="396"/>
        <v>42995</v>
      </c>
      <c r="AJ91" s="104">
        <f t="shared" si="396"/>
        <v>43025</v>
      </c>
      <c r="AK91" s="104">
        <f t="shared" si="396"/>
        <v>43056</v>
      </c>
      <c r="AL91" s="105">
        <f t="shared" si="396"/>
        <v>43086</v>
      </c>
      <c r="AM91" s="104">
        <f t="shared" si="396"/>
        <v>43118</v>
      </c>
      <c r="AN91" s="104">
        <f t="shared" si="396"/>
        <v>43149</v>
      </c>
      <c r="AO91" s="104">
        <f t="shared" si="396"/>
        <v>43177</v>
      </c>
      <c r="AP91" s="104">
        <f t="shared" si="396"/>
        <v>43208</v>
      </c>
      <c r="AQ91" s="104">
        <f t="shared" si="396"/>
        <v>43238</v>
      </c>
      <c r="AR91" s="104">
        <f t="shared" si="396"/>
        <v>43269</v>
      </c>
      <c r="AS91" s="104">
        <f t="shared" si="396"/>
        <v>43299</v>
      </c>
      <c r="AT91" s="104">
        <f t="shared" si="396"/>
        <v>43330</v>
      </c>
      <c r="AU91" s="104">
        <f t="shared" si="396"/>
        <v>43361</v>
      </c>
      <c r="AV91" s="104">
        <f t="shared" si="396"/>
        <v>43391</v>
      </c>
      <c r="AW91" s="104">
        <f t="shared" si="396"/>
        <v>43422</v>
      </c>
      <c r="AX91" s="105">
        <f t="shared" si="396"/>
        <v>43452</v>
      </c>
      <c r="AY91" s="104">
        <f t="shared" si="396"/>
        <v>43483</v>
      </c>
      <c r="AZ91" s="104">
        <f t="shared" si="396"/>
        <v>43514</v>
      </c>
      <c r="BA91" s="104">
        <f t="shared" si="396"/>
        <v>43542</v>
      </c>
      <c r="BB91" s="104">
        <f t="shared" si="396"/>
        <v>43573</v>
      </c>
      <c r="BC91" s="104">
        <f t="shared" si="396"/>
        <v>43603</v>
      </c>
      <c r="BD91" s="104">
        <f t="shared" si="396"/>
        <v>43634</v>
      </c>
      <c r="BE91" s="104">
        <f t="shared" si="396"/>
        <v>43664</v>
      </c>
      <c r="BF91" s="104">
        <f t="shared" si="396"/>
        <v>43695</v>
      </c>
      <c r="BG91" s="104">
        <f t="shared" si="396"/>
        <v>43726</v>
      </c>
      <c r="BH91" s="104">
        <f t="shared" si="396"/>
        <v>43756</v>
      </c>
      <c r="BI91" s="104">
        <f t="shared" si="396"/>
        <v>43787</v>
      </c>
      <c r="BJ91" s="105">
        <f t="shared" si="396"/>
        <v>43817</v>
      </c>
      <c r="BK91" s="104">
        <f t="shared" si="396"/>
        <v>43848</v>
      </c>
      <c r="BL91" s="104">
        <f t="shared" si="396"/>
        <v>43879</v>
      </c>
      <c r="BM91" s="104">
        <f t="shared" si="396"/>
        <v>43908</v>
      </c>
      <c r="BN91" s="104">
        <f t="shared" si="396"/>
        <v>43939</v>
      </c>
      <c r="BO91" s="104">
        <f t="shared" ref="BO91:CT91" si="397">BO58</f>
        <v>43969</v>
      </c>
      <c r="BP91" s="104">
        <f t="shared" si="397"/>
        <v>44000</v>
      </c>
      <c r="BQ91" s="104">
        <f t="shared" si="397"/>
        <v>44030</v>
      </c>
      <c r="BR91" s="104">
        <f t="shared" si="397"/>
        <v>44061</v>
      </c>
      <c r="BS91" s="104">
        <f t="shared" si="397"/>
        <v>44092</v>
      </c>
      <c r="BT91" s="104">
        <f t="shared" si="397"/>
        <v>44122</v>
      </c>
      <c r="BU91" s="104">
        <f t="shared" si="397"/>
        <v>44153</v>
      </c>
      <c r="BV91" s="105">
        <f t="shared" si="397"/>
        <v>44183</v>
      </c>
      <c r="BW91" s="104">
        <f t="shared" si="397"/>
        <v>44214</v>
      </c>
      <c r="BX91" s="104">
        <f t="shared" si="397"/>
        <v>44245</v>
      </c>
      <c r="BY91" s="104">
        <f t="shared" si="397"/>
        <v>44273</v>
      </c>
      <c r="BZ91" s="104">
        <f t="shared" si="397"/>
        <v>44304</v>
      </c>
      <c r="CA91" s="104">
        <f t="shared" si="397"/>
        <v>44334</v>
      </c>
      <c r="CB91" s="104">
        <f t="shared" si="397"/>
        <v>44365</v>
      </c>
      <c r="CC91" s="104">
        <f t="shared" si="397"/>
        <v>44395</v>
      </c>
      <c r="CD91" s="104">
        <f t="shared" si="397"/>
        <v>44426</v>
      </c>
      <c r="CE91" s="104">
        <f t="shared" si="397"/>
        <v>44457</v>
      </c>
      <c r="CF91" s="104">
        <f t="shared" si="397"/>
        <v>44487</v>
      </c>
      <c r="CG91" s="104">
        <f t="shared" si="397"/>
        <v>44518</v>
      </c>
      <c r="CH91" s="105">
        <f t="shared" si="397"/>
        <v>44548</v>
      </c>
      <c r="CI91" s="104">
        <f t="shared" si="397"/>
        <v>44579</v>
      </c>
      <c r="CJ91" s="104">
        <f t="shared" si="397"/>
        <v>44610</v>
      </c>
      <c r="CK91" s="104">
        <f t="shared" si="397"/>
        <v>44638</v>
      </c>
      <c r="CL91" s="104">
        <f t="shared" si="397"/>
        <v>44669</v>
      </c>
      <c r="CM91" s="104">
        <f t="shared" si="397"/>
        <v>44699</v>
      </c>
      <c r="CN91" s="104">
        <f t="shared" si="397"/>
        <v>44730</v>
      </c>
      <c r="CO91" s="104">
        <f t="shared" si="397"/>
        <v>44760</v>
      </c>
      <c r="CP91" s="104">
        <f t="shared" si="397"/>
        <v>44791</v>
      </c>
      <c r="CQ91" s="104">
        <f t="shared" si="397"/>
        <v>44822</v>
      </c>
      <c r="CR91" s="104">
        <f t="shared" si="397"/>
        <v>44852</v>
      </c>
      <c r="CS91" s="104">
        <f t="shared" si="397"/>
        <v>44883</v>
      </c>
      <c r="CT91" s="105">
        <f t="shared" si="397"/>
        <v>44913</v>
      </c>
    </row>
    <row r="92" spans="1:98" s="167" customFormat="1" x14ac:dyDescent="0.25">
      <c r="A92" s="13" t="s">
        <v>138</v>
      </c>
      <c r="B92" s="167" t="s">
        <v>4</v>
      </c>
      <c r="C92" s="167">
        <f>IFERROR(C22/C70,"")</f>
        <v>24.565066666666667</v>
      </c>
      <c r="D92" s="167">
        <f t="shared" ref="D92:T92" si="398">IFERROR(D22/D70,"")</f>
        <v>18.591706896551724</v>
      </c>
      <c r="E92" s="167">
        <f t="shared" si="398"/>
        <v>28.496982608695649</v>
      </c>
      <c r="F92" s="167">
        <f t="shared" si="398"/>
        <v>31.991796666666669</v>
      </c>
      <c r="G92" s="167">
        <f t="shared" si="398"/>
        <v>26.556025125628143</v>
      </c>
      <c r="H92" s="167">
        <f t="shared" si="398"/>
        <v>34.870864197530871</v>
      </c>
      <c r="I92" s="167">
        <f t="shared" si="398"/>
        <v>38.586123015873014</v>
      </c>
      <c r="J92" s="167">
        <f t="shared" si="398"/>
        <v>26.90604255319149</v>
      </c>
      <c r="K92" s="167">
        <f t="shared" si="398"/>
        <v>38.575805653710248</v>
      </c>
      <c r="L92" s="167">
        <f t="shared" si="398"/>
        <v>28.562226148409824</v>
      </c>
      <c r="M92" s="167">
        <f t="shared" si="398"/>
        <v>28.422995967741937</v>
      </c>
      <c r="N92" s="168">
        <f t="shared" si="398"/>
        <v>31.607015584415532</v>
      </c>
      <c r="O92" s="167">
        <f t="shared" si="398"/>
        <v>33.558744680851063</v>
      </c>
      <c r="P92" s="167">
        <f t="shared" si="398"/>
        <v>30.835545454544906</v>
      </c>
      <c r="Q92" s="167">
        <f t="shared" si="398"/>
        <v>30.458708333333252</v>
      </c>
      <c r="R92" s="167">
        <f t="shared" si="398"/>
        <v>36.273361842105267</v>
      </c>
      <c r="S92" s="167">
        <f t="shared" si="398"/>
        <v>28.141784090909088</v>
      </c>
      <c r="T92" s="167">
        <f t="shared" si="398"/>
        <v>23.807105</v>
      </c>
      <c r="U92" s="167">
        <f t="shared" ref="U92:V92" si="399">IFERROR(U22/U70,"")</f>
        <v>31.484828947368424</v>
      </c>
      <c r="V92" s="167">
        <f t="shared" si="399"/>
        <v>27.292442176870747</v>
      </c>
      <c r="W92" s="297">
        <v>30</v>
      </c>
      <c r="X92" s="297">
        <v>30</v>
      </c>
      <c r="Y92" s="297">
        <v>30</v>
      </c>
      <c r="Z92" s="298">
        <v>32.488445800774052</v>
      </c>
      <c r="AA92" s="297">
        <v>30</v>
      </c>
      <c r="AB92" s="334">
        <f>AA92</f>
        <v>30</v>
      </c>
      <c r="AC92" s="334">
        <v>30</v>
      </c>
      <c r="AD92" s="334">
        <f t="shared" ref="AD92:AK92" si="400">AC92</f>
        <v>30</v>
      </c>
      <c r="AE92" s="334">
        <f t="shared" si="400"/>
        <v>30</v>
      </c>
      <c r="AF92" s="334">
        <f t="shared" si="400"/>
        <v>30</v>
      </c>
      <c r="AG92" s="334">
        <f t="shared" si="400"/>
        <v>30</v>
      </c>
      <c r="AH92" s="334">
        <f t="shared" si="400"/>
        <v>30</v>
      </c>
      <c r="AI92" s="334">
        <f t="shared" si="400"/>
        <v>30</v>
      </c>
      <c r="AJ92" s="334">
        <f t="shared" si="400"/>
        <v>30</v>
      </c>
      <c r="AK92" s="334">
        <f t="shared" si="400"/>
        <v>30</v>
      </c>
      <c r="AL92" s="335">
        <f>AK92</f>
        <v>30</v>
      </c>
      <c r="AM92" s="297">
        <f>AVERAGE(AA92:AL92)*1.05</f>
        <v>31.5</v>
      </c>
      <c r="AN92" s="334">
        <f>AM92</f>
        <v>31.5</v>
      </c>
      <c r="AO92" s="334">
        <f t="shared" ref="AO92:AX92" si="401">AN92</f>
        <v>31.5</v>
      </c>
      <c r="AP92" s="334">
        <f t="shared" si="401"/>
        <v>31.5</v>
      </c>
      <c r="AQ92" s="334">
        <f t="shared" si="401"/>
        <v>31.5</v>
      </c>
      <c r="AR92" s="334">
        <f t="shared" si="401"/>
        <v>31.5</v>
      </c>
      <c r="AS92" s="334">
        <f t="shared" si="401"/>
        <v>31.5</v>
      </c>
      <c r="AT92" s="334">
        <f t="shared" si="401"/>
        <v>31.5</v>
      </c>
      <c r="AU92" s="334">
        <f t="shared" si="401"/>
        <v>31.5</v>
      </c>
      <c r="AV92" s="334">
        <f t="shared" si="401"/>
        <v>31.5</v>
      </c>
      <c r="AW92" s="334">
        <f t="shared" si="401"/>
        <v>31.5</v>
      </c>
      <c r="AX92" s="335">
        <f t="shared" si="401"/>
        <v>31.5</v>
      </c>
      <c r="AY92" s="297">
        <f>AVERAGE(AM92:AX92)*1.07</f>
        <v>33.705000000000005</v>
      </c>
      <c r="AZ92" s="334">
        <f>AY92</f>
        <v>33.705000000000005</v>
      </c>
      <c r="BA92" s="334">
        <f t="shared" ref="BA92:BJ92" si="402">AZ92</f>
        <v>33.705000000000005</v>
      </c>
      <c r="BB92" s="334">
        <f t="shared" si="402"/>
        <v>33.705000000000005</v>
      </c>
      <c r="BC92" s="334">
        <f t="shared" si="402"/>
        <v>33.705000000000005</v>
      </c>
      <c r="BD92" s="334">
        <f t="shared" si="402"/>
        <v>33.705000000000005</v>
      </c>
      <c r="BE92" s="334">
        <f t="shared" si="402"/>
        <v>33.705000000000005</v>
      </c>
      <c r="BF92" s="334">
        <f t="shared" si="402"/>
        <v>33.705000000000005</v>
      </c>
      <c r="BG92" s="334">
        <f t="shared" si="402"/>
        <v>33.705000000000005</v>
      </c>
      <c r="BH92" s="334">
        <f t="shared" si="402"/>
        <v>33.705000000000005</v>
      </c>
      <c r="BI92" s="334">
        <f t="shared" si="402"/>
        <v>33.705000000000005</v>
      </c>
      <c r="BJ92" s="335">
        <f t="shared" si="402"/>
        <v>33.705000000000005</v>
      </c>
      <c r="BK92" s="297">
        <f>AVERAGE(AY92:BJ92)*1.06</f>
        <v>35.7273</v>
      </c>
      <c r="BL92" s="334">
        <f>BK92</f>
        <v>35.7273</v>
      </c>
      <c r="BM92" s="334">
        <f t="shared" ref="BM92:BV92" si="403">BL92</f>
        <v>35.7273</v>
      </c>
      <c r="BN92" s="334">
        <f t="shared" si="403"/>
        <v>35.7273</v>
      </c>
      <c r="BO92" s="334">
        <f t="shared" si="403"/>
        <v>35.7273</v>
      </c>
      <c r="BP92" s="334">
        <f t="shared" si="403"/>
        <v>35.7273</v>
      </c>
      <c r="BQ92" s="334">
        <f t="shared" si="403"/>
        <v>35.7273</v>
      </c>
      <c r="BR92" s="334">
        <f t="shared" si="403"/>
        <v>35.7273</v>
      </c>
      <c r="BS92" s="334">
        <f t="shared" si="403"/>
        <v>35.7273</v>
      </c>
      <c r="BT92" s="334">
        <f t="shared" si="403"/>
        <v>35.7273</v>
      </c>
      <c r="BU92" s="334">
        <f t="shared" si="403"/>
        <v>35.7273</v>
      </c>
      <c r="BV92" s="335">
        <f t="shared" si="403"/>
        <v>35.7273</v>
      </c>
      <c r="BW92" s="297">
        <f>AVERAGE(BK92:BV92)*1.08</f>
        <v>38.585484000000008</v>
      </c>
      <c r="BX92" s="334">
        <f>BW92</f>
        <v>38.585484000000008</v>
      </c>
      <c r="BY92" s="334">
        <f t="shared" ref="BY92:CH92" si="404">BX92</f>
        <v>38.585484000000008</v>
      </c>
      <c r="BZ92" s="334">
        <f t="shared" si="404"/>
        <v>38.585484000000008</v>
      </c>
      <c r="CA92" s="334">
        <f t="shared" si="404"/>
        <v>38.585484000000008</v>
      </c>
      <c r="CB92" s="334">
        <f t="shared" si="404"/>
        <v>38.585484000000008</v>
      </c>
      <c r="CC92" s="334">
        <f t="shared" si="404"/>
        <v>38.585484000000008</v>
      </c>
      <c r="CD92" s="334">
        <f t="shared" si="404"/>
        <v>38.585484000000008</v>
      </c>
      <c r="CE92" s="334">
        <f t="shared" si="404"/>
        <v>38.585484000000008</v>
      </c>
      <c r="CF92" s="334">
        <f t="shared" si="404"/>
        <v>38.585484000000008</v>
      </c>
      <c r="CG92" s="334">
        <f t="shared" si="404"/>
        <v>38.585484000000008</v>
      </c>
      <c r="CH92" s="335">
        <f t="shared" si="404"/>
        <v>38.585484000000008</v>
      </c>
      <c r="CI92" s="297">
        <f>AVERAGE(BW92:CH92)*1.09</f>
        <v>42.058177560000011</v>
      </c>
      <c r="CJ92" s="334">
        <f>CI92</f>
        <v>42.058177560000011</v>
      </c>
      <c r="CK92" s="334">
        <f t="shared" ref="CK92:CT92" si="405">CJ92</f>
        <v>42.058177560000011</v>
      </c>
      <c r="CL92" s="334">
        <f t="shared" si="405"/>
        <v>42.058177560000011</v>
      </c>
      <c r="CM92" s="334">
        <f t="shared" si="405"/>
        <v>42.058177560000011</v>
      </c>
      <c r="CN92" s="334">
        <f t="shared" si="405"/>
        <v>42.058177560000011</v>
      </c>
      <c r="CO92" s="334">
        <f t="shared" si="405"/>
        <v>42.058177560000011</v>
      </c>
      <c r="CP92" s="334">
        <f t="shared" si="405"/>
        <v>42.058177560000011</v>
      </c>
      <c r="CQ92" s="334">
        <f t="shared" si="405"/>
        <v>42.058177560000011</v>
      </c>
      <c r="CR92" s="334">
        <f t="shared" si="405"/>
        <v>42.058177560000011</v>
      </c>
      <c r="CS92" s="334">
        <f t="shared" si="405"/>
        <v>42.058177560000011</v>
      </c>
      <c r="CT92" s="335">
        <f t="shared" si="405"/>
        <v>42.058177560000011</v>
      </c>
    </row>
    <row r="93" spans="1:98" s="167" customFormat="1" x14ac:dyDescent="0.25">
      <c r="A93" s="13" t="s">
        <v>139</v>
      </c>
      <c r="B93" s="167" t="s">
        <v>5</v>
      </c>
      <c r="C93" s="167">
        <f t="shared" ref="C93:T93" si="406">IFERROR(C23/C71,"")</f>
        <v>14.558849056603774</v>
      </c>
      <c r="D93" s="167">
        <f t="shared" si="406"/>
        <v>16.146166666666666</v>
      </c>
      <c r="E93" s="167">
        <f t="shared" si="406"/>
        <v>15.453551546391752</v>
      </c>
      <c r="F93" s="167">
        <f t="shared" si="406"/>
        <v>22.525333333333332</v>
      </c>
      <c r="G93" s="167">
        <f t="shared" si="406"/>
        <v>16.342366666666667</v>
      </c>
      <c r="H93" s="167">
        <f t="shared" si="406"/>
        <v>15.472935714285713</v>
      </c>
      <c r="I93" s="167">
        <f t="shared" si="406"/>
        <v>14.155029411764707</v>
      </c>
      <c r="J93" s="167">
        <f t="shared" si="406"/>
        <v>13.641843137254902</v>
      </c>
      <c r="K93" s="167">
        <f t="shared" si="406"/>
        <v>17.285173553719009</v>
      </c>
      <c r="L93" s="167">
        <f t="shared" si="406"/>
        <v>16.173677083333335</v>
      </c>
      <c r="M93" s="167">
        <f t="shared" si="406"/>
        <v>14.853510000000002</v>
      </c>
      <c r="N93" s="168">
        <f t="shared" si="406"/>
        <v>20.768148014440435</v>
      </c>
      <c r="O93" s="167">
        <f t="shared" si="406"/>
        <v>16.394789473684209</v>
      </c>
      <c r="P93" s="167">
        <f t="shared" si="406"/>
        <v>14.178628571428572</v>
      </c>
      <c r="Q93" s="167">
        <f t="shared" si="406"/>
        <v>20.42548034934498</v>
      </c>
      <c r="R93" s="167">
        <f t="shared" si="406"/>
        <v>19.384232758620691</v>
      </c>
      <c r="S93" s="167">
        <f t="shared" si="406"/>
        <v>16.384107843137254</v>
      </c>
      <c r="T93" s="167">
        <f t="shared" si="406"/>
        <v>14.582045000000001</v>
      </c>
      <c r="U93" s="167">
        <f t="shared" ref="U93:V93" si="407">IFERROR(U23/U71,"")</f>
        <v>15.173216666666667</v>
      </c>
      <c r="V93" s="167">
        <f t="shared" si="407"/>
        <v>16.601647482014389</v>
      </c>
      <c r="W93" s="299">
        <v>17</v>
      </c>
      <c r="X93" s="299">
        <v>17</v>
      </c>
      <c r="Y93" s="299">
        <v>17</v>
      </c>
      <c r="Z93" s="298">
        <v>17</v>
      </c>
      <c r="AA93" s="336">
        <v>14</v>
      </c>
      <c r="AB93" s="299">
        <v>14</v>
      </c>
      <c r="AC93" s="299">
        <f>AB93*1.04</f>
        <v>14.56</v>
      </c>
      <c r="AD93" s="299">
        <f t="shared" ref="AD93:AL93" si="408">AC93</f>
        <v>14.56</v>
      </c>
      <c r="AE93" s="299">
        <f t="shared" si="408"/>
        <v>14.56</v>
      </c>
      <c r="AF93" s="299">
        <f t="shared" si="408"/>
        <v>14.56</v>
      </c>
      <c r="AG93" s="299">
        <f t="shared" si="408"/>
        <v>14.56</v>
      </c>
      <c r="AH93" s="299">
        <f t="shared" si="408"/>
        <v>14.56</v>
      </c>
      <c r="AI93" s="299">
        <f t="shared" si="408"/>
        <v>14.56</v>
      </c>
      <c r="AJ93" s="299">
        <f t="shared" si="408"/>
        <v>14.56</v>
      </c>
      <c r="AK93" s="299">
        <f t="shared" si="408"/>
        <v>14.56</v>
      </c>
      <c r="AL93" s="298">
        <f t="shared" si="408"/>
        <v>14.56</v>
      </c>
      <c r="AM93" s="297">
        <f>AVERAGE(AA93:AL93)*1</f>
        <v>14.466666666666669</v>
      </c>
      <c r="AN93" s="299">
        <f t="shared" ref="AN93:AX98" si="409">AM93</f>
        <v>14.466666666666669</v>
      </c>
      <c r="AO93" s="299">
        <f t="shared" si="409"/>
        <v>14.466666666666669</v>
      </c>
      <c r="AP93" s="299">
        <f t="shared" si="409"/>
        <v>14.466666666666669</v>
      </c>
      <c r="AQ93" s="299">
        <f t="shared" si="409"/>
        <v>14.466666666666669</v>
      </c>
      <c r="AR93" s="299">
        <f t="shared" si="409"/>
        <v>14.466666666666669</v>
      </c>
      <c r="AS93" s="299">
        <f t="shared" si="409"/>
        <v>14.466666666666669</v>
      </c>
      <c r="AT93" s="299">
        <f t="shared" si="409"/>
        <v>14.466666666666669</v>
      </c>
      <c r="AU93" s="299">
        <f t="shared" si="409"/>
        <v>14.466666666666669</v>
      </c>
      <c r="AV93" s="299">
        <f t="shared" si="409"/>
        <v>14.466666666666669</v>
      </c>
      <c r="AW93" s="299">
        <f t="shared" si="409"/>
        <v>14.466666666666669</v>
      </c>
      <c r="AX93" s="298">
        <f t="shared" si="409"/>
        <v>14.466666666666669</v>
      </c>
      <c r="AY93" s="297">
        <f>AVERAGE(AM93:AX93)*1.05</f>
        <v>15.190000000000003</v>
      </c>
      <c r="AZ93" s="299">
        <f t="shared" ref="AZ93:BJ98" si="410">AY93</f>
        <v>15.190000000000003</v>
      </c>
      <c r="BA93" s="299">
        <f t="shared" si="410"/>
        <v>15.190000000000003</v>
      </c>
      <c r="BB93" s="299">
        <f t="shared" si="410"/>
        <v>15.190000000000003</v>
      </c>
      <c r="BC93" s="299">
        <f t="shared" si="410"/>
        <v>15.190000000000003</v>
      </c>
      <c r="BD93" s="299">
        <f t="shared" si="410"/>
        <v>15.190000000000003</v>
      </c>
      <c r="BE93" s="299">
        <f t="shared" si="410"/>
        <v>15.190000000000003</v>
      </c>
      <c r="BF93" s="299">
        <f t="shared" si="410"/>
        <v>15.190000000000003</v>
      </c>
      <c r="BG93" s="299">
        <f t="shared" si="410"/>
        <v>15.190000000000003</v>
      </c>
      <c r="BH93" s="299">
        <f t="shared" si="410"/>
        <v>15.190000000000003</v>
      </c>
      <c r="BI93" s="299">
        <f t="shared" si="410"/>
        <v>15.190000000000003</v>
      </c>
      <c r="BJ93" s="298">
        <f t="shared" si="410"/>
        <v>15.190000000000003</v>
      </c>
      <c r="BK93" s="297">
        <f t="shared" ref="BK93:BK98" si="411">AVERAGE(AY93:BJ93)*1.06</f>
        <v>16.101400000000002</v>
      </c>
      <c r="BL93" s="299">
        <f t="shared" ref="BL93:BV98" si="412">BK93</f>
        <v>16.101400000000002</v>
      </c>
      <c r="BM93" s="299">
        <f t="shared" si="412"/>
        <v>16.101400000000002</v>
      </c>
      <c r="BN93" s="299">
        <f t="shared" si="412"/>
        <v>16.101400000000002</v>
      </c>
      <c r="BO93" s="299">
        <f t="shared" si="412"/>
        <v>16.101400000000002</v>
      </c>
      <c r="BP93" s="299">
        <f t="shared" si="412"/>
        <v>16.101400000000002</v>
      </c>
      <c r="BQ93" s="299">
        <f t="shared" si="412"/>
        <v>16.101400000000002</v>
      </c>
      <c r="BR93" s="299">
        <f t="shared" si="412"/>
        <v>16.101400000000002</v>
      </c>
      <c r="BS93" s="299">
        <f t="shared" si="412"/>
        <v>16.101400000000002</v>
      </c>
      <c r="BT93" s="299">
        <f t="shared" si="412"/>
        <v>16.101400000000002</v>
      </c>
      <c r="BU93" s="299">
        <f t="shared" si="412"/>
        <v>16.101400000000002</v>
      </c>
      <c r="BV93" s="298">
        <f t="shared" si="412"/>
        <v>16.101400000000002</v>
      </c>
      <c r="BW93" s="297">
        <f t="shared" ref="BW93:BW98" si="413">AVERAGE(BK93:BV93)*1.08</f>
        <v>17.389512000000007</v>
      </c>
      <c r="BX93" s="299">
        <f t="shared" ref="BX93:CH98" si="414">BW93</f>
        <v>17.389512000000007</v>
      </c>
      <c r="BY93" s="299">
        <f t="shared" si="414"/>
        <v>17.389512000000007</v>
      </c>
      <c r="BZ93" s="299">
        <f t="shared" si="414"/>
        <v>17.389512000000007</v>
      </c>
      <c r="CA93" s="299">
        <f t="shared" si="414"/>
        <v>17.389512000000007</v>
      </c>
      <c r="CB93" s="299">
        <f t="shared" si="414"/>
        <v>17.389512000000007</v>
      </c>
      <c r="CC93" s="299">
        <f t="shared" si="414"/>
        <v>17.389512000000007</v>
      </c>
      <c r="CD93" s="299">
        <f t="shared" si="414"/>
        <v>17.389512000000007</v>
      </c>
      <c r="CE93" s="299">
        <f t="shared" si="414"/>
        <v>17.389512000000007</v>
      </c>
      <c r="CF93" s="299">
        <f t="shared" si="414"/>
        <v>17.389512000000007</v>
      </c>
      <c r="CG93" s="299">
        <f t="shared" si="414"/>
        <v>17.389512000000007</v>
      </c>
      <c r="CH93" s="298">
        <f t="shared" si="414"/>
        <v>17.389512000000007</v>
      </c>
      <c r="CI93" s="297">
        <f t="shared" ref="CI93:CI98" si="415">AVERAGE(BW93:CH93)*1.09</f>
        <v>18.954568080000005</v>
      </c>
      <c r="CJ93" s="299">
        <f t="shared" ref="CJ93:CT98" si="416">CI93</f>
        <v>18.954568080000005</v>
      </c>
      <c r="CK93" s="299">
        <f t="shared" si="416"/>
        <v>18.954568080000005</v>
      </c>
      <c r="CL93" s="299">
        <f t="shared" si="416"/>
        <v>18.954568080000005</v>
      </c>
      <c r="CM93" s="299">
        <f t="shared" si="416"/>
        <v>18.954568080000005</v>
      </c>
      <c r="CN93" s="299">
        <f t="shared" si="416"/>
        <v>18.954568080000005</v>
      </c>
      <c r="CO93" s="299">
        <f t="shared" si="416"/>
        <v>18.954568080000005</v>
      </c>
      <c r="CP93" s="299">
        <f t="shared" si="416"/>
        <v>18.954568080000005</v>
      </c>
      <c r="CQ93" s="299">
        <f t="shared" si="416"/>
        <v>18.954568080000005</v>
      </c>
      <c r="CR93" s="299">
        <f t="shared" si="416"/>
        <v>18.954568080000005</v>
      </c>
      <c r="CS93" s="299">
        <f t="shared" si="416"/>
        <v>18.954568080000005</v>
      </c>
      <c r="CT93" s="298">
        <f t="shared" si="416"/>
        <v>18.954568080000005</v>
      </c>
    </row>
    <row r="94" spans="1:98" s="167" customFormat="1" x14ac:dyDescent="0.25">
      <c r="A94" s="13" t="s">
        <v>140</v>
      </c>
      <c r="B94" s="167" t="s">
        <v>6</v>
      </c>
      <c r="C94" s="167">
        <f t="shared" ref="C94:T94" si="417">IFERROR(C24/C72,"")</f>
        <v>12.272657894736842</v>
      </c>
      <c r="D94" s="167">
        <f t="shared" si="417"/>
        <v>15.917481481481461</v>
      </c>
      <c r="E94" s="167">
        <f t="shared" si="417"/>
        <v>27.707135135135136</v>
      </c>
      <c r="F94" s="167">
        <f t="shared" si="417"/>
        <v>18.574408695652171</v>
      </c>
      <c r="G94" s="167">
        <f t="shared" si="417"/>
        <v>15.756512605042017</v>
      </c>
      <c r="H94" s="167">
        <f t="shared" si="417"/>
        <v>17.131508474576272</v>
      </c>
      <c r="I94" s="167">
        <f t="shared" si="417"/>
        <v>15.45922018348624</v>
      </c>
      <c r="J94" s="167">
        <f t="shared" si="417"/>
        <v>16.096270270270271</v>
      </c>
      <c r="K94" s="167">
        <f t="shared" si="417"/>
        <v>18.945461883408072</v>
      </c>
      <c r="L94" s="167">
        <f t="shared" si="417"/>
        <v>19.736463157894736</v>
      </c>
      <c r="M94" s="167">
        <f t="shared" si="417"/>
        <v>14.543616161616162</v>
      </c>
      <c r="N94" s="168">
        <f t="shared" si="417"/>
        <v>14.40014481408998</v>
      </c>
      <c r="O94" s="167">
        <f t="shared" si="417"/>
        <v>15.584983870967726</v>
      </c>
      <c r="P94" s="167">
        <f t="shared" si="417"/>
        <v>14.537285714285716</v>
      </c>
      <c r="Q94" s="167">
        <f t="shared" si="417"/>
        <v>21.21835294117647</v>
      </c>
      <c r="R94" s="167">
        <f t="shared" si="417"/>
        <v>16.361619999999998</v>
      </c>
      <c r="S94" s="167">
        <f t="shared" si="417"/>
        <v>19.507380000000001</v>
      </c>
      <c r="T94" s="167">
        <f t="shared" si="417"/>
        <v>16.584309433962265</v>
      </c>
      <c r="U94" s="167">
        <f t="shared" ref="U94:V94" si="418">IFERROR(U24/U72,"")</f>
        <v>14.353150375939849</v>
      </c>
      <c r="V94" s="167">
        <f t="shared" si="418"/>
        <v>12.644315789473685</v>
      </c>
      <c r="W94" s="299">
        <v>17</v>
      </c>
      <c r="X94" s="299">
        <v>17</v>
      </c>
      <c r="Y94" s="299">
        <v>17</v>
      </c>
      <c r="Z94" s="298">
        <v>17</v>
      </c>
      <c r="AA94" s="336">
        <v>14</v>
      </c>
      <c r="AB94" s="299">
        <v>14</v>
      </c>
      <c r="AC94" s="299">
        <v>15.434544897029413</v>
      </c>
      <c r="AD94" s="299">
        <f t="shared" ref="AD94:AL98" si="419">AC94</f>
        <v>15.434544897029413</v>
      </c>
      <c r="AE94" s="299">
        <f t="shared" si="419"/>
        <v>15.434544897029413</v>
      </c>
      <c r="AF94" s="299">
        <f t="shared" si="419"/>
        <v>15.434544897029413</v>
      </c>
      <c r="AG94" s="299">
        <f t="shared" si="419"/>
        <v>15.434544897029413</v>
      </c>
      <c r="AH94" s="299">
        <f t="shared" si="419"/>
        <v>15.434544897029413</v>
      </c>
      <c r="AI94" s="299">
        <f t="shared" si="419"/>
        <v>15.434544897029413</v>
      </c>
      <c r="AJ94" s="299">
        <f t="shared" si="419"/>
        <v>15.434544897029413</v>
      </c>
      <c r="AK94" s="299">
        <f t="shared" si="419"/>
        <v>15.434544897029413</v>
      </c>
      <c r="AL94" s="298">
        <f t="shared" si="419"/>
        <v>15.434544897029413</v>
      </c>
      <c r="AM94" s="297">
        <f>AVERAGE(AA94:AL94)*1</f>
        <v>15.195454080857843</v>
      </c>
      <c r="AN94" s="299">
        <f t="shared" si="409"/>
        <v>15.195454080857843</v>
      </c>
      <c r="AO94" s="299">
        <f t="shared" si="409"/>
        <v>15.195454080857843</v>
      </c>
      <c r="AP94" s="299">
        <f t="shared" si="409"/>
        <v>15.195454080857843</v>
      </c>
      <c r="AQ94" s="299">
        <f t="shared" si="409"/>
        <v>15.195454080857843</v>
      </c>
      <c r="AR94" s="299">
        <f t="shared" si="409"/>
        <v>15.195454080857843</v>
      </c>
      <c r="AS94" s="299">
        <f t="shared" si="409"/>
        <v>15.195454080857843</v>
      </c>
      <c r="AT94" s="299">
        <f t="shared" si="409"/>
        <v>15.195454080857843</v>
      </c>
      <c r="AU94" s="299">
        <f t="shared" si="409"/>
        <v>15.195454080857843</v>
      </c>
      <c r="AV94" s="299">
        <f t="shared" si="409"/>
        <v>15.195454080857843</v>
      </c>
      <c r="AW94" s="299">
        <f t="shared" si="409"/>
        <v>15.195454080857843</v>
      </c>
      <c r="AX94" s="298">
        <f t="shared" si="409"/>
        <v>15.195454080857843</v>
      </c>
      <c r="AY94" s="297">
        <f>AVERAGE(AM94:AX94)*1.05</f>
        <v>15.955226784900736</v>
      </c>
      <c r="AZ94" s="299">
        <f t="shared" si="410"/>
        <v>15.955226784900736</v>
      </c>
      <c r="BA94" s="299">
        <f t="shared" si="410"/>
        <v>15.955226784900736</v>
      </c>
      <c r="BB94" s="299">
        <f t="shared" si="410"/>
        <v>15.955226784900736</v>
      </c>
      <c r="BC94" s="299">
        <f t="shared" si="410"/>
        <v>15.955226784900736</v>
      </c>
      <c r="BD94" s="299">
        <f t="shared" si="410"/>
        <v>15.955226784900736</v>
      </c>
      <c r="BE94" s="299">
        <f t="shared" si="410"/>
        <v>15.955226784900736</v>
      </c>
      <c r="BF94" s="299">
        <f t="shared" si="410"/>
        <v>15.955226784900736</v>
      </c>
      <c r="BG94" s="299">
        <f t="shared" si="410"/>
        <v>15.955226784900736</v>
      </c>
      <c r="BH94" s="299">
        <f t="shared" si="410"/>
        <v>15.955226784900736</v>
      </c>
      <c r="BI94" s="299">
        <f t="shared" si="410"/>
        <v>15.955226784900736</v>
      </c>
      <c r="BJ94" s="298">
        <f t="shared" si="410"/>
        <v>15.955226784900736</v>
      </c>
      <c r="BK94" s="297">
        <f t="shared" si="411"/>
        <v>16.912540391994778</v>
      </c>
      <c r="BL94" s="299">
        <f t="shared" si="412"/>
        <v>16.912540391994778</v>
      </c>
      <c r="BM94" s="299">
        <f t="shared" si="412"/>
        <v>16.912540391994778</v>
      </c>
      <c r="BN94" s="299">
        <f t="shared" si="412"/>
        <v>16.912540391994778</v>
      </c>
      <c r="BO94" s="299">
        <f t="shared" si="412"/>
        <v>16.912540391994778</v>
      </c>
      <c r="BP94" s="299">
        <f t="shared" si="412"/>
        <v>16.912540391994778</v>
      </c>
      <c r="BQ94" s="299">
        <f t="shared" si="412"/>
        <v>16.912540391994778</v>
      </c>
      <c r="BR94" s="299">
        <f t="shared" si="412"/>
        <v>16.912540391994778</v>
      </c>
      <c r="BS94" s="299">
        <f t="shared" si="412"/>
        <v>16.912540391994778</v>
      </c>
      <c r="BT94" s="299">
        <f t="shared" si="412"/>
        <v>16.912540391994778</v>
      </c>
      <c r="BU94" s="299">
        <f t="shared" si="412"/>
        <v>16.912540391994778</v>
      </c>
      <c r="BV94" s="298">
        <f t="shared" si="412"/>
        <v>16.912540391994778</v>
      </c>
      <c r="BW94" s="297">
        <f t="shared" si="413"/>
        <v>18.265543623354361</v>
      </c>
      <c r="BX94" s="299">
        <f t="shared" si="414"/>
        <v>18.265543623354361</v>
      </c>
      <c r="BY94" s="299">
        <f t="shared" si="414"/>
        <v>18.265543623354361</v>
      </c>
      <c r="BZ94" s="299">
        <f t="shared" si="414"/>
        <v>18.265543623354361</v>
      </c>
      <c r="CA94" s="299">
        <f t="shared" si="414"/>
        <v>18.265543623354361</v>
      </c>
      <c r="CB94" s="299">
        <f t="shared" si="414"/>
        <v>18.265543623354361</v>
      </c>
      <c r="CC94" s="299">
        <f t="shared" si="414"/>
        <v>18.265543623354361</v>
      </c>
      <c r="CD94" s="299">
        <f t="shared" si="414"/>
        <v>18.265543623354361</v>
      </c>
      <c r="CE94" s="299">
        <f t="shared" si="414"/>
        <v>18.265543623354361</v>
      </c>
      <c r="CF94" s="299">
        <f t="shared" si="414"/>
        <v>18.265543623354361</v>
      </c>
      <c r="CG94" s="299">
        <f t="shared" si="414"/>
        <v>18.265543623354361</v>
      </c>
      <c r="CH94" s="298">
        <f t="shared" si="414"/>
        <v>18.265543623354361</v>
      </c>
      <c r="CI94" s="297">
        <f t="shared" si="415"/>
        <v>19.909442549456251</v>
      </c>
      <c r="CJ94" s="299">
        <f t="shared" si="416"/>
        <v>19.909442549456251</v>
      </c>
      <c r="CK94" s="299">
        <f t="shared" si="416"/>
        <v>19.909442549456251</v>
      </c>
      <c r="CL94" s="299">
        <f t="shared" si="416"/>
        <v>19.909442549456251</v>
      </c>
      <c r="CM94" s="299">
        <f t="shared" si="416"/>
        <v>19.909442549456251</v>
      </c>
      <c r="CN94" s="299">
        <f t="shared" si="416"/>
        <v>19.909442549456251</v>
      </c>
      <c r="CO94" s="299">
        <f t="shared" si="416"/>
        <v>19.909442549456251</v>
      </c>
      <c r="CP94" s="299">
        <f t="shared" si="416"/>
        <v>19.909442549456251</v>
      </c>
      <c r="CQ94" s="299">
        <f t="shared" si="416"/>
        <v>19.909442549456251</v>
      </c>
      <c r="CR94" s="299">
        <f t="shared" si="416"/>
        <v>19.909442549456251</v>
      </c>
      <c r="CS94" s="299">
        <f t="shared" si="416"/>
        <v>19.909442549456251</v>
      </c>
      <c r="CT94" s="298">
        <f t="shared" si="416"/>
        <v>19.909442549456251</v>
      </c>
    </row>
    <row r="95" spans="1:98" s="167" customFormat="1" x14ac:dyDescent="0.25">
      <c r="A95" s="13" t="s">
        <v>141</v>
      </c>
      <c r="B95" s="167" t="s">
        <v>7</v>
      </c>
      <c r="C95" s="167">
        <f t="shared" ref="C95:T95" si="420">IFERROR(C25/C73,"")</f>
        <v>13.188753246753247</v>
      </c>
      <c r="D95" s="167">
        <f t="shared" si="420"/>
        <v>13.030279069767442</v>
      </c>
      <c r="E95" s="167">
        <f t="shared" si="420"/>
        <v>18.94874603174603</v>
      </c>
      <c r="F95" s="167">
        <f t="shared" si="420"/>
        <v>15.064047619047621</v>
      </c>
      <c r="G95" s="167">
        <f t="shared" si="420"/>
        <v>16.235396825396823</v>
      </c>
      <c r="H95" s="167">
        <f t="shared" si="420"/>
        <v>18.597984168865384</v>
      </c>
      <c r="I95" s="167">
        <f t="shared" si="420"/>
        <v>15.567422360248447</v>
      </c>
      <c r="J95" s="167">
        <f t="shared" si="420"/>
        <v>14.518873684210526</v>
      </c>
      <c r="K95" s="167">
        <f t="shared" si="420"/>
        <v>15.355219178082192</v>
      </c>
      <c r="L95" s="167">
        <f t="shared" si="420"/>
        <v>19.448763636363637</v>
      </c>
      <c r="M95" s="167">
        <f t="shared" si="420"/>
        <v>16.079619289340101</v>
      </c>
      <c r="N95" s="168">
        <f t="shared" si="420"/>
        <v>16.162363013698631</v>
      </c>
      <c r="O95" s="167">
        <f t="shared" si="420"/>
        <v>15.025489361702128</v>
      </c>
      <c r="P95" s="167">
        <f t="shared" si="420"/>
        <v>20.085987012987015</v>
      </c>
      <c r="Q95" s="167">
        <f t="shared" si="420"/>
        <v>20.909401785714287</v>
      </c>
      <c r="R95" s="167">
        <f t="shared" si="420"/>
        <v>17.368819999999982</v>
      </c>
      <c r="S95" s="167">
        <f t="shared" si="420"/>
        <v>20.419537313432834</v>
      </c>
      <c r="T95" s="167">
        <f t="shared" si="420"/>
        <v>17.593969620253166</v>
      </c>
      <c r="U95" s="167">
        <f t="shared" ref="U95:V95" si="421">IFERROR(U25/U73,"")</f>
        <v>19.410223776223773</v>
      </c>
      <c r="V95" s="167">
        <f t="shared" si="421"/>
        <v>17.5893488372093</v>
      </c>
      <c r="W95" s="299">
        <v>18</v>
      </c>
      <c r="X95" s="299">
        <v>18</v>
      </c>
      <c r="Y95" s="299">
        <v>18</v>
      </c>
      <c r="Z95" s="298">
        <v>18</v>
      </c>
      <c r="AA95" s="336">
        <v>14</v>
      </c>
      <c r="AB95" s="299">
        <v>14</v>
      </c>
      <c r="AC95" s="299">
        <v>16.455240382056708</v>
      </c>
      <c r="AD95" s="299">
        <f t="shared" si="419"/>
        <v>16.455240382056708</v>
      </c>
      <c r="AE95" s="299">
        <f t="shared" si="419"/>
        <v>16.455240382056708</v>
      </c>
      <c r="AF95" s="299">
        <f t="shared" si="419"/>
        <v>16.455240382056708</v>
      </c>
      <c r="AG95" s="299">
        <f t="shared" si="419"/>
        <v>16.455240382056708</v>
      </c>
      <c r="AH95" s="299">
        <f t="shared" si="419"/>
        <v>16.455240382056708</v>
      </c>
      <c r="AI95" s="299">
        <f t="shared" si="419"/>
        <v>16.455240382056708</v>
      </c>
      <c r="AJ95" s="299">
        <f t="shared" si="419"/>
        <v>16.455240382056708</v>
      </c>
      <c r="AK95" s="299">
        <f t="shared" si="419"/>
        <v>16.455240382056708</v>
      </c>
      <c r="AL95" s="298">
        <f t="shared" si="419"/>
        <v>16.455240382056708</v>
      </c>
      <c r="AM95" s="297">
        <f>AVERAGE(AA95:AL95)*1.05</f>
        <v>16.848335334299616</v>
      </c>
      <c r="AN95" s="299">
        <f t="shared" si="409"/>
        <v>16.848335334299616</v>
      </c>
      <c r="AO95" s="299">
        <f t="shared" si="409"/>
        <v>16.848335334299616</v>
      </c>
      <c r="AP95" s="299">
        <f t="shared" si="409"/>
        <v>16.848335334299616</v>
      </c>
      <c r="AQ95" s="299">
        <f t="shared" si="409"/>
        <v>16.848335334299616</v>
      </c>
      <c r="AR95" s="299">
        <f t="shared" si="409"/>
        <v>16.848335334299616</v>
      </c>
      <c r="AS95" s="299">
        <f t="shared" si="409"/>
        <v>16.848335334299616</v>
      </c>
      <c r="AT95" s="299">
        <f t="shared" si="409"/>
        <v>16.848335334299616</v>
      </c>
      <c r="AU95" s="299">
        <f t="shared" si="409"/>
        <v>16.848335334299616</v>
      </c>
      <c r="AV95" s="299">
        <f t="shared" si="409"/>
        <v>16.848335334299616</v>
      </c>
      <c r="AW95" s="299">
        <f t="shared" si="409"/>
        <v>16.848335334299616</v>
      </c>
      <c r="AX95" s="298">
        <f t="shared" si="409"/>
        <v>16.848335334299616</v>
      </c>
      <c r="AY95" s="297">
        <f>AVERAGE(AM95:AX95)*1.05</f>
        <v>17.690752101014596</v>
      </c>
      <c r="AZ95" s="299">
        <f t="shared" si="410"/>
        <v>17.690752101014596</v>
      </c>
      <c r="BA95" s="299">
        <f t="shared" si="410"/>
        <v>17.690752101014596</v>
      </c>
      <c r="BB95" s="299">
        <f t="shared" si="410"/>
        <v>17.690752101014596</v>
      </c>
      <c r="BC95" s="299">
        <f t="shared" si="410"/>
        <v>17.690752101014596</v>
      </c>
      <c r="BD95" s="299">
        <f t="shared" si="410"/>
        <v>17.690752101014596</v>
      </c>
      <c r="BE95" s="299">
        <f t="shared" si="410"/>
        <v>17.690752101014596</v>
      </c>
      <c r="BF95" s="299">
        <f t="shared" si="410"/>
        <v>17.690752101014596</v>
      </c>
      <c r="BG95" s="299">
        <f t="shared" si="410"/>
        <v>17.690752101014596</v>
      </c>
      <c r="BH95" s="299">
        <f t="shared" si="410"/>
        <v>17.690752101014596</v>
      </c>
      <c r="BI95" s="299">
        <f t="shared" si="410"/>
        <v>17.690752101014596</v>
      </c>
      <c r="BJ95" s="298">
        <f t="shared" si="410"/>
        <v>17.690752101014596</v>
      </c>
      <c r="BK95" s="297">
        <f t="shared" si="411"/>
        <v>18.752197227075474</v>
      </c>
      <c r="BL95" s="299">
        <f t="shared" si="412"/>
        <v>18.752197227075474</v>
      </c>
      <c r="BM95" s="299">
        <f t="shared" si="412"/>
        <v>18.752197227075474</v>
      </c>
      <c r="BN95" s="299">
        <f t="shared" si="412"/>
        <v>18.752197227075474</v>
      </c>
      <c r="BO95" s="299">
        <f t="shared" si="412"/>
        <v>18.752197227075474</v>
      </c>
      <c r="BP95" s="299">
        <f t="shared" si="412"/>
        <v>18.752197227075474</v>
      </c>
      <c r="BQ95" s="299">
        <f t="shared" si="412"/>
        <v>18.752197227075474</v>
      </c>
      <c r="BR95" s="299">
        <f t="shared" si="412"/>
        <v>18.752197227075474</v>
      </c>
      <c r="BS95" s="299">
        <f t="shared" si="412"/>
        <v>18.752197227075474</v>
      </c>
      <c r="BT95" s="299">
        <f t="shared" si="412"/>
        <v>18.752197227075474</v>
      </c>
      <c r="BU95" s="299">
        <f t="shared" si="412"/>
        <v>18.752197227075474</v>
      </c>
      <c r="BV95" s="298">
        <f t="shared" si="412"/>
        <v>18.752197227075474</v>
      </c>
      <c r="BW95" s="297">
        <f t="shared" si="413"/>
        <v>20.252373005241513</v>
      </c>
      <c r="BX95" s="299">
        <f t="shared" si="414"/>
        <v>20.252373005241513</v>
      </c>
      <c r="BY95" s="299">
        <f t="shared" si="414"/>
        <v>20.252373005241513</v>
      </c>
      <c r="BZ95" s="299">
        <f t="shared" si="414"/>
        <v>20.252373005241513</v>
      </c>
      <c r="CA95" s="299">
        <f t="shared" si="414"/>
        <v>20.252373005241513</v>
      </c>
      <c r="CB95" s="299">
        <f t="shared" si="414"/>
        <v>20.252373005241513</v>
      </c>
      <c r="CC95" s="299">
        <f t="shared" si="414"/>
        <v>20.252373005241513</v>
      </c>
      <c r="CD95" s="299">
        <f t="shared" si="414"/>
        <v>20.252373005241513</v>
      </c>
      <c r="CE95" s="299">
        <f t="shared" si="414"/>
        <v>20.252373005241513</v>
      </c>
      <c r="CF95" s="299">
        <f t="shared" si="414"/>
        <v>20.252373005241513</v>
      </c>
      <c r="CG95" s="299">
        <f t="shared" si="414"/>
        <v>20.252373005241513</v>
      </c>
      <c r="CH95" s="298">
        <f t="shared" si="414"/>
        <v>20.252373005241513</v>
      </c>
      <c r="CI95" s="297">
        <f t="shared" si="415"/>
        <v>22.07508657571325</v>
      </c>
      <c r="CJ95" s="299">
        <f t="shared" si="416"/>
        <v>22.07508657571325</v>
      </c>
      <c r="CK95" s="299">
        <f t="shared" si="416"/>
        <v>22.07508657571325</v>
      </c>
      <c r="CL95" s="299">
        <f t="shared" si="416"/>
        <v>22.07508657571325</v>
      </c>
      <c r="CM95" s="299">
        <f t="shared" si="416"/>
        <v>22.07508657571325</v>
      </c>
      <c r="CN95" s="299">
        <f t="shared" si="416"/>
        <v>22.07508657571325</v>
      </c>
      <c r="CO95" s="299">
        <f t="shared" si="416"/>
        <v>22.07508657571325</v>
      </c>
      <c r="CP95" s="299">
        <f t="shared" si="416"/>
        <v>22.07508657571325</v>
      </c>
      <c r="CQ95" s="299">
        <f t="shared" si="416"/>
        <v>22.07508657571325</v>
      </c>
      <c r="CR95" s="299">
        <f t="shared" si="416"/>
        <v>22.07508657571325</v>
      </c>
      <c r="CS95" s="299">
        <f t="shared" si="416"/>
        <v>22.07508657571325</v>
      </c>
      <c r="CT95" s="298">
        <f t="shared" si="416"/>
        <v>22.07508657571325</v>
      </c>
    </row>
    <row r="96" spans="1:98" s="167" customFormat="1" x14ac:dyDescent="0.25">
      <c r="A96" s="13" t="s">
        <v>142</v>
      </c>
      <c r="B96" s="167" t="s">
        <v>8</v>
      </c>
      <c r="C96" s="167">
        <f t="shared" ref="C96:T96" si="422">IFERROR(C26/C74,"")</f>
        <v>6.8445471698113209</v>
      </c>
      <c r="D96" s="167">
        <f t="shared" si="422"/>
        <v>16.041604651162789</v>
      </c>
      <c r="E96" s="167">
        <f t="shared" si="422"/>
        <v>20.238</v>
      </c>
      <c r="F96" s="167">
        <f t="shared" si="422"/>
        <v>14.963740566037737</v>
      </c>
      <c r="G96" s="167">
        <f t="shared" si="422"/>
        <v>15.214456140350878</v>
      </c>
      <c r="H96" s="167">
        <f t="shared" si="422"/>
        <v>18.677173913043479</v>
      </c>
      <c r="I96" s="167">
        <f t="shared" si="422"/>
        <v>24.803630681818184</v>
      </c>
      <c r="J96" s="167">
        <f t="shared" si="422"/>
        <v>17.829767241379312</v>
      </c>
      <c r="K96" s="167">
        <f t="shared" si="422"/>
        <v>14.851494413407766</v>
      </c>
      <c r="L96" s="167">
        <f t="shared" si="422"/>
        <v>18.617431906614787</v>
      </c>
      <c r="M96" s="167">
        <f t="shared" si="422"/>
        <v>15.549158469945356</v>
      </c>
      <c r="N96" s="168">
        <f t="shared" si="422"/>
        <v>25.974134715025905</v>
      </c>
      <c r="O96" s="167">
        <f t="shared" si="422"/>
        <v>13.214505050505052</v>
      </c>
      <c r="P96" s="167">
        <f t="shared" si="422"/>
        <v>11.904695652173913</v>
      </c>
      <c r="Q96" s="167">
        <f t="shared" si="422"/>
        <v>16.117408163265306</v>
      </c>
      <c r="R96" s="167">
        <f t="shared" si="422"/>
        <v>26.57314024390244</v>
      </c>
      <c r="S96" s="167">
        <f t="shared" si="422"/>
        <v>20.15675641025641</v>
      </c>
      <c r="T96" s="167">
        <f t="shared" si="422"/>
        <v>17.996963855421686</v>
      </c>
      <c r="U96" s="167">
        <f t="shared" ref="U96:V96" si="423">IFERROR(U26/U74,"")</f>
        <v>16.161168421052629</v>
      </c>
      <c r="V96" s="167">
        <f t="shared" si="423"/>
        <v>19.8397734375</v>
      </c>
      <c r="W96" s="299">
        <v>18</v>
      </c>
      <c r="X96" s="299">
        <v>18</v>
      </c>
      <c r="Y96" s="299">
        <v>18</v>
      </c>
      <c r="Z96" s="298">
        <v>18</v>
      </c>
      <c r="AA96" s="336">
        <v>14</v>
      </c>
      <c r="AB96" s="299">
        <v>14</v>
      </c>
      <c r="AC96" s="299">
        <v>16.04726020316436</v>
      </c>
      <c r="AD96" s="299">
        <f t="shared" si="419"/>
        <v>16.04726020316436</v>
      </c>
      <c r="AE96" s="299">
        <f t="shared" si="419"/>
        <v>16.04726020316436</v>
      </c>
      <c r="AF96" s="299">
        <f t="shared" si="419"/>
        <v>16.04726020316436</v>
      </c>
      <c r="AG96" s="299">
        <f t="shared" si="419"/>
        <v>16.04726020316436</v>
      </c>
      <c r="AH96" s="299">
        <f t="shared" si="419"/>
        <v>16.04726020316436</v>
      </c>
      <c r="AI96" s="299">
        <f t="shared" si="419"/>
        <v>16.04726020316436</v>
      </c>
      <c r="AJ96" s="299">
        <f t="shared" si="419"/>
        <v>16.04726020316436</v>
      </c>
      <c r="AK96" s="299">
        <f t="shared" si="419"/>
        <v>16.04726020316436</v>
      </c>
      <c r="AL96" s="298">
        <f t="shared" si="419"/>
        <v>16.04726020316436</v>
      </c>
      <c r="AM96" s="297">
        <f t="shared" ref="AM96:AM98" si="424">AVERAGE(AA96:AL96)*1.05</f>
        <v>16.491352677768816</v>
      </c>
      <c r="AN96" s="299">
        <f t="shared" si="409"/>
        <v>16.491352677768816</v>
      </c>
      <c r="AO96" s="299">
        <f t="shared" si="409"/>
        <v>16.491352677768816</v>
      </c>
      <c r="AP96" s="299">
        <f t="shared" si="409"/>
        <v>16.491352677768816</v>
      </c>
      <c r="AQ96" s="299">
        <f t="shared" si="409"/>
        <v>16.491352677768816</v>
      </c>
      <c r="AR96" s="299">
        <f t="shared" si="409"/>
        <v>16.491352677768816</v>
      </c>
      <c r="AS96" s="299">
        <f t="shared" si="409"/>
        <v>16.491352677768816</v>
      </c>
      <c r="AT96" s="299">
        <f t="shared" si="409"/>
        <v>16.491352677768816</v>
      </c>
      <c r="AU96" s="299">
        <f t="shared" si="409"/>
        <v>16.491352677768816</v>
      </c>
      <c r="AV96" s="299">
        <f t="shared" si="409"/>
        <v>16.491352677768816</v>
      </c>
      <c r="AW96" s="299">
        <f t="shared" si="409"/>
        <v>16.491352677768816</v>
      </c>
      <c r="AX96" s="298">
        <f t="shared" si="409"/>
        <v>16.491352677768816</v>
      </c>
      <c r="AY96" s="297">
        <f t="shared" ref="AY96:AY98" si="425">AVERAGE(AM96:AX96)*1.05</f>
        <v>17.315920311657258</v>
      </c>
      <c r="AZ96" s="299">
        <f t="shared" si="410"/>
        <v>17.315920311657258</v>
      </c>
      <c r="BA96" s="299">
        <f t="shared" si="410"/>
        <v>17.315920311657258</v>
      </c>
      <c r="BB96" s="299">
        <f t="shared" si="410"/>
        <v>17.315920311657258</v>
      </c>
      <c r="BC96" s="299">
        <f t="shared" si="410"/>
        <v>17.315920311657258</v>
      </c>
      <c r="BD96" s="299">
        <f t="shared" si="410"/>
        <v>17.315920311657258</v>
      </c>
      <c r="BE96" s="299">
        <f t="shared" si="410"/>
        <v>17.315920311657258</v>
      </c>
      <c r="BF96" s="299">
        <f t="shared" si="410"/>
        <v>17.315920311657258</v>
      </c>
      <c r="BG96" s="299">
        <f t="shared" si="410"/>
        <v>17.315920311657258</v>
      </c>
      <c r="BH96" s="299">
        <f t="shared" si="410"/>
        <v>17.315920311657258</v>
      </c>
      <c r="BI96" s="299">
        <f t="shared" si="410"/>
        <v>17.315920311657258</v>
      </c>
      <c r="BJ96" s="298">
        <f t="shared" si="410"/>
        <v>17.315920311657258</v>
      </c>
      <c r="BK96" s="297">
        <f t="shared" si="411"/>
        <v>18.354875530356697</v>
      </c>
      <c r="BL96" s="299">
        <f t="shared" si="412"/>
        <v>18.354875530356697</v>
      </c>
      <c r="BM96" s="299">
        <f t="shared" si="412"/>
        <v>18.354875530356697</v>
      </c>
      <c r="BN96" s="299">
        <f t="shared" si="412"/>
        <v>18.354875530356697</v>
      </c>
      <c r="BO96" s="299">
        <f t="shared" si="412"/>
        <v>18.354875530356697</v>
      </c>
      <c r="BP96" s="299">
        <f t="shared" si="412"/>
        <v>18.354875530356697</v>
      </c>
      <c r="BQ96" s="299">
        <f t="shared" si="412"/>
        <v>18.354875530356697</v>
      </c>
      <c r="BR96" s="299">
        <f t="shared" si="412"/>
        <v>18.354875530356697</v>
      </c>
      <c r="BS96" s="299">
        <f t="shared" si="412"/>
        <v>18.354875530356697</v>
      </c>
      <c r="BT96" s="299">
        <f t="shared" si="412"/>
        <v>18.354875530356697</v>
      </c>
      <c r="BU96" s="299">
        <f t="shared" si="412"/>
        <v>18.354875530356697</v>
      </c>
      <c r="BV96" s="298">
        <f t="shared" si="412"/>
        <v>18.354875530356697</v>
      </c>
      <c r="BW96" s="297">
        <f t="shared" si="413"/>
        <v>19.823265572785239</v>
      </c>
      <c r="BX96" s="299">
        <f t="shared" si="414"/>
        <v>19.823265572785239</v>
      </c>
      <c r="BY96" s="299">
        <f t="shared" si="414"/>
        <v>19.823265572785239</v>
      </c>
      <c r="BZ96" s="299">
        <f t="shared" si="414"/>
        <v>19.823265572785239</v>
      </c>
      <c r="CA96" s="299">
        <f t="shared" si="414"/>
        <v>19.823265572785239</v>
      </c>
      <c r="CB96" s="299">
        <f t="shared" si="414"/>
        <v>19.823265572785239</v>
      </c>
      <c r="CC96" s="299">
        <f t="shared" si="414"/>
        <v>19.823265572785239</v>
      </c>
      <c r="CD96" s="299">
        <f t="shared" si="414"/>
        <v>19.823265572785239</v>
      </c>
      <c r="CE96" s="299">
        <f t="shared" si="414"/>
        <v>19.823265572785239</v>
      </c>
      <c r="CF96" s="299">
        <f t="shared" si="414"/>
        <v>19.823265572785239</v>
      </c>
      <c r="CG96" s="299">
        <f t="shared" si="414"/>
        <v>19.823265572785239</v>
      </c>
      <c r="CH96" s="298">
        <f t="shared" si="414"/>
        <v>19.823265572785239</v>
      </c>
      <c r="CI96" s="297">
        <f t="shared" si="415"/>
        <v>21.607359474335908</v>
      </c>
      <c r="CJ96" s="299">
        <f t="shared" si="416"/>
        <v>21.607359474335908</v>
      </c>
      <c r="CK96" s="299">
        <f t="shared" si="416"/>
        <v>21.607359474335908</v>
      </c>
      <c r="CL96" s="299">
        <f t="shared" si="416"/>
        <v>21.607359474335908</v>
      </c>
      <c r="CM96" s="299">
        <f t="shared" si="416"/>
        <v>21.607359474335908</v>
      </c>
      <c r="CN96" s="299">
        <f t="shared" si="416"/>
        <v>21.607359474335908</v>
      </c>
      <c r="CO96" s="299">
        <f t="shared" si="416"/>
        <v>21.607359474335908</v>
      </c>
      <c r="CP96" s="299">
        <f t="shared" si="416"/>
        <v>21.607359474335908</v>
      </c>
      <c r="CQ96" s="299">
        <f t="shared" si="416"/>
        <v>21.607359474335908</v>
      </c>
      <c r="CR96" s="299">
        <f t="shared" si="416"/>
        <v>21.607359474335908</v>
      </c>
      <c r="CS96" s="299">
        <f t="shared" si="416"/>
        <v>21.607359474335908</v>
      </c>
      <c r="CT96" s="298">
        <f t="shared" si="416"/>
        <v>21.607359474335908</v>
      </c>
    </row>
    <row r="97" spans="1:98" s="167" customFormat="1" x14ac:dyDescent="0.25">
      <c r="A97" s="13" t="s">
        <v>143</v>
      </c>
      <c r="B97" s="167" t="s">
        <v>1</v>
      </c>
      <c r="C97" s="167">
        <f t="shared" ref="C97:T97" si="426">IFERROR(C27/C75,"")</f>
        <v>11.2874</v>
      </c>
      <c r="D97" s="167">
        <f t="shared" si="426"/>
        <v>14.020820512820514</v>
      </c>
      <c r="E97" s="167">
        <f t="shared" si="426"/>
        <v>12.777671428571429</v>
      </c>
      <c r="F97" s="167">
        <f t="shared" si="426"/>
        <v>18.312116883116882</v>
      </c>
      <c r="G97" s="167">
        <f t="shared" si="426"/>
        <v>15.928777777777778</v>
      </c>
      <c r="H97" s="167">
        <f t="shared" si="426"/>
        <v>39.556892376681617</v>
      </c>
      <c r="I97" s="167">
        <f t="shared" si="426"/>
        <v>21.7843203125</v>
      </c>
      <c r="J97" s="167">
        <f t="shared" si="426"/>
        <v>15.157414893617021</v>
      </c>
      <c r="K97" s="167">
        <f t="shared" si="426"/>
        <v>22.009</v>
      </c>
      <c r="L97" s="167">
        <f t="shared" si="426"/>
        <v>25.130366666666664</v>
      </c>
      <c r="M97" s="167">
        <f t="shared" si="426"/>
        <v>19.058154676259029</v>
      </c>
      <c r="N97" s="168">
        <f t="shared" si="426"/>
        <v>20.556903914590784</v>
      </c>
      <c r="O97" s="167">
        <f t="shared" si="426"/>
        <v>14.951500000000001</v>
      </c>
      <c r="P97" s="167">
        <f t="shared" si="426"/>
        <v>14.628892857142857</v>
      </c>
      <c r="Q97" s="167">
        <f t="shared" si="426"/>
        <v>17.62179674796748</v>
      </c>
      <c r="R97" s="167">
        <f t="shared" si="426"/>
        <v>15.343121495327102</v>
      </c>
      <c r="S97" s="167">
        <f t="shared" si="426"/>
        <v>19.045999999999999</v>
      </c>
      <c r="T97" s="167">
        <f t="shared" si="426"/>
        <v>16.033900621118011</v>
      </c>
      <c r="U97" s="167">
        <f t="shared" ref="U97:V97" si="427">IFERROR(U27/U75,"")</f>
        <v>16.93796062992126</v>
      </c>
      <c r="V97" s="167">
        <f t="shared" si="427"/>
        <v>18.394604562737641</v>
      </c>
      <c r="W97" s="299">
        <v>16</v>
      </c>
      <c r="X97" s="299">
        <v>16</v>
      </c>
      <c r="Y97" s="299">
        <v>16</v>
      </c>
      <c r="Z97" s="298">
        <v>16</v>
      </c>
      <c r="AA97" s="336">
        <v>14</v>
      </c>
      <c r="AB97" s="299">
        <v>14</v>
      </c>
      <c r="AC97" s="299">
        <v>16.135434310129622</v>
      </c>
      <c r="AD97" s="299">
        <f t="shared" si="419"/>
        <v>16.135434310129622</v>
      </c>
      <c r="AE97" s="299">
        <f t="shared" si="419"/>
        <v>16.135434310129622</v>
      </c>
      <c r="AF97" s="299">
        <f t="shared" si="419"/>
        <v>16.135434310129622</v>
      </c>
      <c r="AG97" s="299">
        <f t="shared" si="419"/>
        <v>16.135434310129622</v>
      </c>
      <c r="AH97" s="299">
        <f t="shared" si="419"/>
        <v>16.135434310129622</v>
      </c>
      <c r="AI97" s="299">
        <f t="shared" si="419"/>
        <v>16.135434310129622</v>
      </c>
      <c r="AJ97" s="299">
        <f t="shared" si="419"/>
        <v>16.135434310129622</v>
      </c>
      <c r="AK97" s="299">
        <f t="shared" si="419"/>
        <v>16.135434310129622</v>
      </c>
      <c r="AL97" s="298">
        <f t="shared" si="419"/>
        <v>16.135434310129622</v>
      </c>
      <c r="AM97" s="297">
        <f t="shared" si="424"/>
        <v>16.568505021363421</v>
      </c>
      <c r="AN97" s="299">
        <f t="shared" si="409"/>
        <v>16.568505021363421</v>
      </c>
      <c r="AO97" s="299">
        <f t="shared" si="409"/>
        <v>16.568505021363421</v>
      </c>
      <c r="AP97" s="299">
        <f t="shared" si="409"/>
        <v>16.568505021363421</v>
      </c>
      <c r="AQ97" s="299">
        <f t="shared" si="409"/>
        <v>16.568505021363421</v>
      </c>
      <c r="AR97" s="299">
        <f t="shared" si="409"/>
        <v>16.568505021363421</v>
      </c>
      <c r="AS97" s="299">
        <f t="shared" si="409"/>
        <v>16.568505021363421</v>
      </c>
      <c r="AT97" s="299">
        <f t="shared" si="409"/>
        <v>16.568505021363421</v>
      </c>
      <c r="AU97" s="299">
        <f t="shared" si="409"/>
        <v>16.568505021363421</v>
      </c>
      <c r="AV97" s="299">
        <f t="shared" si="409"/>
        <v>16.568505021363421</v>
      </c>
      <c r="AW97" s="299">
        <f t="shared" si="409"/>
        <v>16.568505021363421</v>
      </c>
      <c r="AX97" s="298">
        <f t="shared" si="409"/>
        <v>16.568505021363421</v>
      </c>
      <c r="AY97" s="297">
        <f t="shared" si="425"/>
        <v>17.396930272431593</v>
      </c>
      <c r="AZ97" s="299">
        <f t="shared" si="410"/>
        <v>17.396930272431593</v>
      </c>
      <c r="BA97" s="299">
        <f t="shared" si="410"/>
        <v>17.396930272431593</v>
      </c>
      <c r="BB97" s="299">
        <f t="shared" si="410"/>
        <v>17.396930272431593</v>
      </c>
      <c r="BC97" s="299">
        <f t="shared" si="410"/>
        <v>17.396930272431593</v>
      </c>
      <c r="BD97" s="299">
        <f t="shared" si="410"/>
        <v>17.396930272431593</v>
      </c>
      <c r="BE97" s="299">
        <f t="shared" si="410"/>
        <v>17.396930272431593</v>
      </c>
      <c r="BF97" s="299">
        <f t="shared" si="410"/>
        <v>17.396930272431593</v>
      </c>
      <c r="BG97" s="299">
        <f t="shared" si="410"/>
        <v>17.396930272431593</v>
      </c>
      <c r="BH97" s="299">
        <f t="shared" si="410"/>
        <v>17.396930272431593</v>
      </c>
      <c r="BI97" s="299">
        <f t="shared" si="410"/>
        <v>17.396930272431593</v>
      </c>
      <c r="BJ97" s="298">
        <f t="shared" si="410"/>
        <v>17.396930272431593</v>
      </c>
      <c r="BK97" s="297">
        <f t="shared" si="411"/>
        <v>18.440746088777495</v>
      </c>
      <c r="BL97" s="299">
        <f t="shared" si="412"/>
        <v>18.440746088777495</v>
      </c>
      <c r="BM97" s="299">
        <f t="shared" si="412"/>
        <v>18.440746088777495</v>
      </c>
      <c r="BN97" s="299">
        <f t="shared" si="412"/>
        <v>18.440746088777495</v>
      </c>
      <c r="BO97" s="299">
        <f t="shared" si="412"/>
        <v>18.440746088777495</v>
      </c>
      <c r="BP97" s="299">
        <f t="shared" si="412"/>
        <v>18.440746088777495</v>
      </c>
      <c r="BQ97" s="299">
        <f t="shared" si="412"/>
        <v>18.440746088777495</v>
      </c>
      <c r="BR97" s="299">
        <f t="shared" si="412"/>
        <v>18.440746088777495</v>
      </c>
      <c r="BS97" s="299">
        <f t="shared" si="412"/>
        <v>18.440746088777495</v>
      </c>
      <c r="BT97" s="299">
        <f t="shared" si="412"/>
        <v>18.440746088777495</v>
      </c>
      <c r="BU97" s="299">
        <f t="shared" si="412"/>
        <v>18.440746088777495</v>
      </c>
      <c r="BV97" s="298">
        <f t="shared" si="412"/>
        <v>18.440746088777495</v>
      </c>
      <c r="BW97" s="297">
        <f t="shared" si="413"/>
        <v>19.9160057758797</v>
      </c>
      <c r="BX97" s="299">
        <f t="shared" si="414"/>
        <v>19.9160057758797</v>
      </c>
      <c r="BY97" s="299">
        <f t="shared" si="414"/>
        <v>19.9160057758797</v>
      </c>
      <c r="BZ97" s="299">
        <f t="shared" si="414"/>
        <v>19.9160057758797</v>
      </c>
      <c r="CA97" s="299">
        <f t="shared" si="414"/>
        <v>19.9160057758797</v>
      </c>
      <c r="CB97" s="299">
        <f t="shared" si="414"/>
        <v>19.9160057758797</v>
      </c>
      <c r="CC97" s="299">
        <f t="shared" si="414"/>
        <v>19.9160057758797</v>
      </c>
      <c r="CD97" s="299">
        <f t="shared" si="414"/>
        <v>19.9160057758797</v>
      </c>
      <c r="CE97" s="299">
        <f t="shared" si="414"/>
        <v>19.9160057758797</v>
      </c>
      <c r="CF97" s="299">
        <f t="shared" si="414"/>
        <v>19.9160057758797</v>
      </c>
      <c r="CG97" s="299">
        <f t="shared" si="414"/>
        <v>19.9160057758797</v>
      </c>
      <c r="CH97" s="298">
        <f t="shared" si="414"/>
        <v>19.9160057758797</v>
      </c>
      <c r="CI97" s="297">
        <f t="shared" si="415"/>
        <v>21.708446295708878</v>
      </c>
      <c r="CJ97" s="299">
        <f t="shared" si="416"/>
        <v>21.708446295708878</v>
      </c>
      <c r="CK97" s="299">
        <f t="shared" si="416"/>
        <v>21.708446295708878</v>
      </c>
      <c r="CL97" s="299">
        <f t="shared" si="416"/>
        <v>21.708446295708878</v>
      </c>
      <c r="CM97" s="299">
        <f t="shared" si="416"/>
        <v>21.708446295708878</v>
      </c>
      <c r="CN97" s="299">
        <f t="shared" si="416"/>
        <v>21.708446295708878</v>
      </c>
      <c r="CO97" s="299">
        <f t="shared" si="416"/>
        <v>21.708446295708878</v>
      </c>
      <c r="CP97" s="299">
        <f t="shared" si="416"/>
        <v>21.708446295708878</v>
      </c>
      <c r="CQ97" s="299">
        <f t="shared" si="416"/>
        <v>21.708446295708878</v>
      </c>
      <c r="CR97" s="299">
        <f t="shared" si="416"/>
        <v>21.708446295708878</v>
      </c>
      <c r="CS97" s="299">
        <f t="shared" si="416"/>
        <v>21.708446295708878</v>
      </c>
      <c r="CT97" s="298">
        <f t="shared" si="416"/>
        <v>21.708446295708878</v>
      </c>
    </row>
    <row r="98" spans="1:98" s="167" customFormat="1" x14ac:dyDescent="0.25">
      <c r="A98" s="13" t="s">
        <v>144</v>
      </c>
      <c r="B98" s="167" t="s">
        <v>2</v>
      </c>
      <c r="C98" s="167">
        <f t="shared" ref="C98:T98" si="428">IFERROR(C28/C76,"")</f>
        <v>13.929083333333333</v>
      </c>
      <c r="D98" s="167">
        <f t="shared" si="428"/>
        <v>20.834769230769229</v>
      </c>
      <c r="E98" s="167">
        <f t="shared" si="428"/>
        <v>25.093136363636361</v>
      </c>
      <c r="F98" s="167">
        <f t="shared" si="428"/>
        <v>21.55777777777778</v>
      </c>
      <c r="G98" s="167">
        <f t="shared" si="428"/>
        <v>18.706124999999997</v>
      </c>
      <c r="H98" s="167">
        <f t="shared" si="428"/>
        <v>23.125835820895524</v>
      </c>
      <c r="I98" s="167">
        <f t="shared" si="428"/>
        <v>19.168636363636367</v>
      </c>
      <c r="J98" s="167">
        <f t="shared" si="428"/>
        <v>17.002506024096387</v>
      </c>
      <c r="K98" s="167">
        <f t="shared" si="428"/>
        <v>45.677237500000004</v>
      </c>
      <c r="L98" s="167">
        <f t="shared" si="428"/>
        <v>-17.779970149253732</v>
      </c>
      <c r="M98" s="167">
        <f t="shared" si="428"/>
        <v>18.761503968253969</v>
      </c>
      <c r="N98" s="168">
        <f t="shared" si="428"/>
        <v>23.461231578947316</v>
      </c>
      <c r="O98" s="167">
        <f t="shared" si="428"/>
        <v>14.560658536585365</v>
      </c>
      <c r="P98" s="167">
        <f t="shared" si="428"/>
        <v>31.556590909090911</v>
      </c>
      <c r="Q98" s="167">
        <f t="shared" si="428"/>
        <v>16.501870967741937</v>
      </c>
      <c r="R98" s="167">
        <f t="shared" si="428"/>
        <v>17.242599999999999</v>
      </c>
      <c r="S98" s="167">
        <f t="shared" si="428"/>
        <v>19.434519999999999</v>
      </c>
      <c r="T98" s="167">
        <f t="shared" si="428"/>
        <v>15.77080844155844</v>
      </c>
      <c r="U98" s="167">
        <f t="shared" ref="U98:V98" si="429">IFERROR(U28/U76,"")</f>
        <v>16.020828282828283</v>
      </c>
      <c r="V98" s="167">
        <f t="shared" si="429"/>
        <v>17.467253333333336</v>
      </c>
      <c r="W98" s="299">
        <v>18</v>
      </c>
      <c r="X98" s="299">
        <v>18</v>
      </c>
      <c r="Y98" s="299">
        <v>18</v>
      </c>
      <c r="Z98" s="298">
        <v>18</v>
      </c>
      <c r="AA98" s="336">
        <v>14</v>
      </c>
      <c r="AB98" s="299">
        <v>14</v>
      </c>
      <c r="AC98" s="299">
        <v>18.960699152673019</v>
      </c>
      <c r="AD98" s="299">
        <f t="shared" si="419"/>
        <v>18.960699152673019</v>
      </c>
      <c r="AE98" s="299">
        <f t="shared" si="419"/>
        <v>18.960699152673019</v>
      </c>
      <c r="AF98" s="299">
        <f t="shared" si="419"/>
        <v>18.960699152673019</v>
      </c>
      <c r="AG98" s="299">
        <f t="shared" si="419"/>
        <v>18.960699152673019</v>
      </c>
      <c r="AH98" s="299">
        <f t="shared" si="419"/>
        <v>18.960699152673019</v>
      </c>
      <c r="AI98" s="299">
        <f t="shared" si="419"/>
        <v>18.960699152673019</v>
      </c>
      <c r="AJ98" s="299">
        <f t="shared" si="419"/>
        <v>18.960699152673019</v>
      </c>
      <c r="AK98" s="299">
        <f t="shared" si="419"/>
        <v>18.960699152673019</v>
      </c>
      <c r="AL98" s="298">
        <f t="shared" si="419"/>
        <v>18.960699152673019</v>
      </c>
      <c r="AM98" s="297">
        <f t="shared" si="424"/>
        <v>19.040611758588888</v>
      </c>
      <c r="AN98" s="299">
        <f t="shared" si="409"/>
        <v>19.040611758588888</v>
      </c>
      <c r="AO98" s="299">
        <f t="shared" si="409"/>
        <v>19.040611758588888</v>
      </c>
      <c r="AP98" s="299">
        <f t="shared" si="409"/>
        <v>19.040611758588888</v>
      </c>
      <c r="AQ98" s="299">
        <f t="shared" si="409"/>
        <v>19.040611758588888</v>
      </c>
      <c r="AR98" s="299">
        <f t="shared" si="409"/>
        <v>19.040611758588888</v>
      </c>
      <c r="AS98" s="299">
        <f t="shared" si="409"/>
        <v>19.040611758588888</v>
      </c>
      <c r="AT98" s="299">
        <f t="shared" si="409"/>
        <v>19.040611758588888</v>
      </c>
      <c r="AU98" s="299">
        <f t="shared" si="409"/>
        <v>19.040611758588888</v>
      </c>
      <c r="AV98" s="299">
        <f t="shared" si="409"/>
        <v>19.040611758588888</v>
      </c>
      <c r="AW98" s="299">
        <f t="shared" si="409"/>
        <v>19.040611758588888</v>
      </c>
      <c r="AX98" s="298">
        <f t="shared" si="409"/>
        <v>19.040611758588888</v>
      </c>
      <c r="AY98" s="297">
        <f t="shared" si="425"/>
        <v>19.99264234651833</v>
      </c>
      <c r="AZ98" s="299">
        <f t="shared" si="410"/>
        <v>19.99264234651833</v>
      </c>
      <c r="BA98" s="299">
        <f t="shared" si="410"/>
        <v>19.99264234651833</v>
      </c>
      <c r="BB98" s="299">
        <f t="shared" si="410"/>
        <v>19.99264234651833</v>
      </c>
      <c r="BC98" s="299">
        <f t="shared" si="410"/>
        <v>19.99264234651833</v>
      </c>
      <c r="BD98" s="299">
        <f t="shared" si="410"/>
        <v>19.99264234651833</v>
      </c>
      <c r="BE98" s="299">
        <f t="shared" si="410"/>
        <v>19.99264234651833</v>
      </c>
      <c r="BF98" s="299">
        <f t="shared" si="410"/>
        <v>19.99264234651833</v>
      </c>
      <c r="BG98" s="299">
        <f t="shared" si="410"/>
        <v>19.99264234651833</v>
      </c>
      <c r="BH98" s="299">
        <f t="shared" si="410"/>
        <v>19.99264234651833</v>
      </c>
      <c r="BI98" s="299">
        <f t="shared" si="410"/>
        <v>19.99264234651833</v>
      </c>
      <c r="BJ98" s="298">
        <f t="shared" si="410"/>
        <v>19.99264234651833</v>
      </c>
      <c r="BK98" s="297">
        <f t="shared" si="411"/>
        <v>21.192200887309429</v>
      </c>
      <c r="BL98" s="299">
        <f t="shared" si="412"/>
        <v>21.192200887309429</v>
      </c>
      <c r="BM98" s="299">
        <f t="shared" si="412"/>
        <v>21.192200887309429</v>
      </c>
      <c r="BN98" s="299">
        <f t="shared" si="412"/>
        <v>21.192200887309429</v>
      </c>
      <c r="BO98" s="299">
        <f t="shared" si="412"/>
        <v>21.192200887309429</v>
      </c>
      <c r="BP98" s="299">
        <f t="shared" si="412"/>
        <v>21.192200887309429</v>
      </c>
      <c r="BQ98" s="299">
        <f t="shared" si="412"/>
        <v>21.192200887309429</v>
      </c>
      <c r="BR98" s="299">
        <f t="shared" si="412"/>
        <v>21.192200887309429</v>
      </c>
      <c r="BS98" s="299">
        <f t="shared" si="412"/>
        <v>21.192200887309429</v>
      </c>
      <c r="BT98" s="299">
        <f t="shared" si="412"/>
        <v>21.192200887309429</v>
      </c>
      <c r="BU98" s="299">
        <f t="shared" si="412"/>
        <v>21.192200887309429</v>
      </c>
      <c r="BV98" s="298">
        <f t="shared" si="412"/>
        <v>21.192200887309429</v>
      </c>
      <c r="BW98" s="297">
        <f t="shared" si="413"/>
        <v>22.88757695829419</v>
      </c>
      <c r="BX98" s="299">
        <f t="shared" si="414"/>
        <v>22.88757695829419</v>
      </c>
      <c r="BY98" s="299">
        <f t="shared" si="414"/>
        <v>22.88757695829419</v>
      </c>
      <c r="BZ98" s="299">
        <f t="shared" si="414"/>
        <v>22.88757695829419</v>
      </c>
      <c r="CA98" s="299">
        <f t="shared" si="414"/>
        <v>22.88757695829419</v>
      </c>
      <c r="CB98" s="299">
        <f t="shared" si="414"/>
        <v>22.88757695829419</v>
      </c>
      <c r="CC98" s="299">
        <f t="shared" si="414"/>
        <v>22.88757695829419</v>
      </c>
      <c r="CD98" s="299">
        <f t="shared" si="414"/>
        <v>22.88757695829419</v>
      </c>
      <c r="CE98" s="299">
        <f t="shared" si="414"/>
        <v>22.88757695829419</v>
      </c>
      <c r="CF98" s="299">
        <f t="shared" si="414"/>
        <v>22.88757695829419</v>
      </c>
      <c r="CG98" s="299">
        <f t="shared" si="414"/>
        <v>22.88757695829419</v>
      </c>
      <c r="CH98" s="298">
        <f t="shared" si="414"/>
        <v>22.88757695829419</v>
      </c>
      <c r="CI98" s="297">
        <f t="shared" si="415"/>
        <v>24.947458884540666</v>
      </c>
      <c r="CJ98" s="299">
        <f t="shared" si="416"/>
        <v>24.947458884540666</v>
      </c>
      <c r="CK98" s="299">
        <f t="shared" si="416"/>
        <v>24.947458884540666</v>
      </c>
      <c r="CL98" s="299">
        <f t="shared" si="416"/>
        <v>24.947458884540666</v>
      </c>
      <c r="CM98" s="299">
        <f t="shared" si="416"/>
        <v>24.947458884540666</v>
      </c>
      <c r="CN98" s="299">
        <f t="shared" si="416"/>
        <v>24.947458884540666</v>
      </c>
      <c r="CO98" s="299">
        <f t="shared" si="416"/>
        <v>24.947458884540666</v>
      </c>
      <c r="CP98" s="299">
        <f t="shared" si="416"/>
        <v>24.947458884540666</v>
      </c>
      <c r="CQ98" s="299">
        <f t="shared" si="416"/>
        <v>24.947458884540666</v>
      </c>
      <c r="CR98" s="299">
        <f t="shared" si="416"/>
        <v>24.947458884540666</v>
      </c>
      <c r="CS98" s="299">
        <f t="shared" si="416"/>
        <v>24.947458884540666</v>
      </c>
      <c r="CT98" s="298">
        <f t="shared" si="416"/>
        <v>24.947458884540666</v>
      </c>
    </row>
    <row r="99" spans="1:98" s="182" customFormat="1" x14ac:dyDescent="0.25">
      <c r="A99" s="14"/>
      <c r="B99" s="182" t="s">
        <v>3</v>
      </c>
      <c r="C99" s="182">
        <f t="shared" ref="C99:Y99" si="430">IFERROR(C29/C77,"")</f>
        <v>14.02</v>
      </c>
      <c r="D99" s="182">
        <f t="shared" si="430"/>
        <v>15.625955835962142</v>
      </c>
      <c r="E99" s="182">
        <f t="shared" si="430"/>
        <v>21.10266990291262</v>
      </c>
      <c r="F99" s="182">
        <f t="shared" si="430"/>
        <v>21.302693009118546</v>
      </c>
      <c r="G99" s="182">
        <f t="shared" si="430"/>
        <v>17.635987577639753</v>
      </c>
      <c r="H99" s="182">
        <f t="shared" si="430"/>
        <v>23.390156327543412</v>
      </c>
      <c r="I99" s="182">
        <f t="shared" si="430"/>
        <v>21.231783610755439</v>
      </c>
      <c r="J99" s="182">
        <f t="shared" si="430"/>
        <v>16.960227655986508</v>
      </c>
      <c r="K99" s="182">
        <f t="shared" si="430"/>
        <v>23.138451001053731</v>
      </c>
      <c r="L99" s="182">
        <f t="shared" si="430"/>
        <v>18.239158311345633</v>
      </c>
      <c r="M99" s="182">
        <f t="shared" si="430"/>
        <v>17.904116818558418</v>
      </c>
      <c r="N99" s="183">
        <f t="shared" si="430"/>
        <v>21.332745024875607</v>
      </c>
      <c r="O99" s="182">
        <f t="shared" si="430"/>
        <v>17.371126074498566</v>
      </c>
      <c r="P99" s="182">
        <f t="shared" si="430"/>
        <v>20.357589820359191</v>
      </c>
      <c r="Q99" s="182">
        <f t="shared" si="430"/>
        <v>20.374723428571418</v>
      </c>
      <c r="R99" s="182">
        <f t="shared" si="430"/>
        <v>22.610008652657601</v>
      </c>
      <c r="S99" s="182">
        <f>IFERROR(S29/S77,"")</f>
        <v>20.347913690476194</v>
      </c>
      <c r="T99" s="182">
        <f t="shared" si="430"/>
        <v>16.997334630350196</v>
      </c>
      <c r="U99" s="184">
        <f t="shared" si="430"/>
        <v>19.763958158995816</v>
      </c>
      <c r="V99" s="184">
        <f t="shared" si="430"/>
        <v>20.146645161290323</v>
      </c>
      <c r="W99" s="184">
        <f t="shared" si="430"/>
        <v>21.60224902170183</v>
      </c>
      <c r="X99" s="184">
        <f t="shared" si="430"/>
        <v>20.615162308036339</v>
      </c>
      <c r="Y99" s="184">
        <f t="shared" si="430"/>
        <v>20.238041367730414</v>
      </c>
      <c r="Z99" s="185">
        <f>IFERROR(Z29/Z77,"")</f>
        <v>19.677044362340581</v>
      </c>
      <c r="AA99" s="182">
        <f>IFERROR(AA29/AA77,"")</f>
        <v>16.122751951853626</v>
      </c>
      <c r="AB99" s="182">
        <f t="shared" ref="AB99:CL99" si="431">IFERROR(AB29/AB77,"")</f>
        <v>16.177269449781793</v>
      </c>
      <c r="AC99" s="182">
        <f t="shared" si="431"/>
        <v>18.194455681506305</v>
      </c>
      <c r="AD99" s="182">
        <f t="shared" si="431"/>
        <v>18.08154049111273</v>
      </c>
      <c r="AE99" s="182">
        <f t="shared" si="431"/>
        <v>18.438327364765527</v>
      </c>
      <c r="AF99" s="182">
        <f t="shared" si="431"/>
        <v>18.165595871959987</v>
      </c>
      <c r="AG99" s="182">
        <f t="shared" si="431"/>
        <v>18.273546901964295</v>
      </c>
      <c r="AH99" s="182">
        <f t="shared" si="431"/>
        <v>18.168433995928542</v>
      </c>
      <c r="AI99" s="182">
        <f t="shared" si="431"/>
        <v>17.981586126443418</v>
      </c>
      <c r="AJ99" s="182">
        <f t="shared" si="431"/>
        <v>18.068136018973131</v>
      </c>
      <c r="AK99" s="182">
        <f t="shared" si="431"/>
        <v>18.095102986353943</v>
      </c>
      <c r="AL99" s="183">
        <f t="shared" si="431"/>
        <v>17.889490805328577</v>
      </c>
      <c r="AM99" s="182">
        <f t="shared" si="431"/>
        <v>18.551928219212797</v>
      </c>
      <c r="AN99" s="182">
        <f t="shared" si="431"/>
        <v>19.089709970923469</v>
      </c>
      <c r="AO99" s="182">
        <f t="shared" si="431"/>
        <v>18.733366860301427</v>
      </c>
      <c r="AP99" s="182">
        <f t="shared" si="431"/>
        <v>18.495115458309026</v>
      </c>
      <c r="AQ99" s="182">
        <f t="shared" si="431"/>
        <v>19.015585085181854</v>
      </c>
      <c r="AR99" s="182">
        <f t="shared" si="431"/>
        <v>18.856926607033945</v>
      </c>
      <c r="AS99" s="182">
        <f t="shared" si="431"/>
        <v>18.769276652010053</v>
      </c>
      <c r="AT99" s="182">
        <f t="shared" si="431"/>
        <v>18.645506526563064</v>
      </c>
      <c r="AU99" s="182">
        <f t="shared" si="431"/>
        <v>18.497861835406471</v>
      </c>
      <c r="AV99" s="182">
        <f t="shared" si="431"/>
        <v>18.521122475389905</v>
      </c>
      <c r="AW99" s="182">
        <f t="shared" si="431"/>
        <v>18.500530298620543</v>
      </c>
      <c r="AX99" s="183">
        <f t="shared" si="431"/>
        <v>18.460042388495662</v>
      </c>
      <c r="AY99" s="182">
        <f t="shared" si="431"/>
        <v>20.071262011119522</v>
      </c>
      <c r="AZ99" s="182">
        <f t="shared" si="431"/>
        <v>20.584195449915537</v>
      </c>
      <c r="BA99" s="182">
        <f t="shared" si="431"/>
        <v>19.982596790900871</v>
      </c>
      <c r="BB99" s="182">
        <f t="shared" si="431"/>
        <v>19.740670416025356</v>
      </c>
      <c r="BC99" s="182">
        <f t="shared" si="431"/>
        <v>20.247956226650448</v>
      </c>
      <c r="BD99" s="182">
        <f t="shared" si="431"/>
        <v>20.070055433659338</v>
      </c>
      <c r="BE99" s="182">
        <f t="shared" si="431"/>
        <v>20.016848761291683</v>
      </c>
      <c r="BF99" s="182">
        <f t="shared" si="431"/>
        <v>19.908424429075843</v>
      </c>
      <c r="BG99" s="182">
        <f t="shared" si="431"/>
        <v>19.790422122490988</v>
      </c>
      <c r="BH99" s="182">
        <f t="shared" si="431"/>
        <v>19.791091836832486</v>
      </c>
      <c r="BI99" s="182">
        <f t="shared" si="431"/>
        <v>19.757896534370037</v>
      </c>
      <c r="BJ99" s="183">
        <f t="shared" si="431"/>
        <v>19.660540900701783</v>
      </c>
      <c r="BK99" s="182">
        <f t="shared" si="431"/>
        <v>21.329214533860835</v>
      </c>
      <c r="BL99" s="182">
        <f t="shared" si="431"/>
        <v>21.807486897572694</v>
      </c>
      <c r="BM99" s="182">
        <f t="shared" si="431"/>
        <v>21.252081201111309</v>
      </c>
      <c r="BN99" s="182">
        <f t="shared" si="431"/>
        <v>20.993904681404882</v>
      </c>
      <c r="BO99" s="182">
        <f t="shared" si="431"/>
        <v>21.55786474490904</v>
      </c>
      <c r="BP99" s="182">
        <f t="shared" si="431"/>
        <v>21.444849276910386</v>
      </c>
      <c r="BQ99" s="182">
        <f t="shared" si="431"/>
        <v>21.419169202099752</v>
      </c>
      <c r="BR99" s="182">
        <f t="shared" si="431"/>
        <v>21.325087580490788</v>
      </c>
      <c r="BS99" s="182">
        <f t="shared" si="431"/>
        <v>21.265863495228896</v>
      </c>
      <c r="BT99" s="182">
        <f t="shared" si="431"/>
        <v>21.280278037468324</v>
      </c>
      <c r="BU99" s="182">
        <f t="shared" si="431"/>
        <v>21.249629285040637</v>
      </c>
      <c r="BV99" s="183">
        <f t="shared" si="431"/>
        <v>21.1897054451927</v>
      </c>
      <c r="BW99" s="182">
        <f t="shared" si="431"/>
        <v>23.146290636336321</v>
      </c>
      <c r="BX99" s="182">
        <f t="shared" si="431"/>
        <v>23.624428596320168</v>
      </c>
      <c r="BY99" s="182">
        <f t="shared" si="431"/>
        <v>23.045130909011426</v>
      </c>
      <c r="BZ99" s="182">
        <f t="shared" si="431"/>
        <v>22.752039129577174</v>
      </c>
      <c r="CA99" s="182">
        <f t="shared" si="431"/>
        <v>23.549435148925578</v>
      </c>
      <c r="CB99" s="182">
        <f t="shared" si="431"/>
        <v>23.394215334973683</v>
      </c>
      <c r="CC99" s="182">
        <f t="shared" si="431"/>
        <v>23.359175826816958</v>
      </c>
      <c r="CD99" s="182">
        <f t="shared" si="431"/>
        <v>23.251347590946835</v>
      </c>
      <c r="CE99" s="182">
        <f t="shared" si="431"/>
        <v>23.163949004290085</v>
      </c>
      <c r="CF99" s="182">
        <f t="shared" si="431"/>
        <v>23.153441497323865</v>
      </c>
      <c r="CG99" s="182">
        <f t="shared" si="431"/>
        <v>23.103283598839091</v>
      </c>
      <c r="CH99" s="183">
        <f t="shared" si="431"/>
        <v>23.012335274681501</v>
      </c>
      <c r="CI99" s="182">
        <f t="shared" si="431"/>
        <v>25.278044460048903</v>
      </c>
      <c r="CJ99" s="182">
        <f t="shared" si="431"/>
        <v>25.794021297681986</v>
      </c>
      <c r="CK99" s="182">
        <f t="shared" si="431"/>
        <v>25.174606455311714</v>
      </c>
      <c r="CL99" s="182">
        <f t="shared" si="431"/>
        <v>24.851499752674723</v>
      </c>
      <c r="CM99" s="182">
        <f t="shared" ref="CM99:CT99" si="432">IFERROR(CM29/CM77,"")</f>
        <v>25.74243765267077</v>
      </c>
      <c r="CN99" s="182">
        <f t="shared" si="432"/>
        <v>25.56522450983093</v>
      </c>
      <c r="CO99" s="182">
        <f t="shared" si="432"/>
        <v>25.537686144020796</v>
      </c>
      <c r="CP99" s="182">
        <f t="shared" si="432"/>
        <v>25.428949723577102</v>
      </c>
      <c r="CQ99" s="182">
        <f t="shared" si="432"/>
        <v>25.325810241906286</v>
      </c>
      <c r="CR99" s="182">
        <f t="shared" si="432"/>
        <v>25.309815293948009</v>
      </c>
      <c r="CS99" s="182">
        <f t="shared" si="432"/>
        <v>25.250714894444695</v>
      </c>
      <c r="CT99" s="183">
        <f t="shared" si="432"/>
        <v>25.139511267411709</v>
      </c>
    </row>
    <row r="101" spans="1:98" s="4" customFormat="1" x14ac:dyDescent="0.25">
      <c r="A101" s="116"/>
      <c r="B101"/>
      <c r="C10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12"/>
    </row>
    <row r="102" spans="1:98" s="104" customFormat="1" x14ac:dyDescent="0.25">
      <c r="B102" s="104" t="s">
        <v>15</v>
      </c>
      <c r="C102" s="104">
        <f t="shared" ref="C102:BN102" si="433">C47</f>
        <v>42005</v>
      </c>
      <c r="D102" s="104">
        <f t="shared" si="433"/>
        <v>42036</v>
      </c>
      <c r="E102" s="104">
        <f t="shared" si="433"/>
        <v>42064</v>
      </c>
      <c r="F102" s="104">
        <f t="shared" si="433"/>
        <v>42095</v>
      </c>
      <c r="G102" s="104">
        <f t="shared" si="433"/>
        <v>42125</v>
      </c>
      <c r="H102" s="104">
        <f t="shared" si="433"/>
        <v>42156</v>
      </c>
      <c r="I102" s="104">
        <f t="shared" si="433"/>
        <v>42186</v>
      </c>
      <c r="J102" s="104">
        <f t="shared" si="433"/>
        <v>42217</v>
      </c>
      <c r="K102" s="104">
        <f t="shared" si="433"/>
        <v>42248</v>
      </c>
      <c r="L102" s="104">
        <f t="shared" si="433"/>
        <v>42278</v>
      </c>
      <c r="M102" s="104">
        <f t="shared" si="433"/>
        <v>42309</v>
      </c>
      <c r="N102" s="105">
        <f t="shared" si="433"/>
        <v>42339</v>
      </c>
      <c r="O102" s="104">
        <f t="shared" si="433"/>
        <v>42370</v>
      </c>
      <c r="P102" s="104">
        <f t="shared" si="433"/>
        <v>42401</v>
      </c>
      <c r="Q102" s="104">
        <f t="shared" si="433"/>
        <v>42430</v>
      </c>
      <c r="R102" s="104">
        <f t="shared" si="433"/>
        <v>42461</v>
      </c>
      <c r="S102" s="104">
        <f t="shared" si="433"/>
        <v>42491</v>
      </c>
      <c r="T102" s="104">
        <f t="shared" si="433"/>
        <v>42522</v>
      </c>
      <c r="U102" s="113">
        <f t="shared" si="433"/>
        <v>42552</v>
      </c>
      <c r="V102" s="113">
        <f t="shared" si="433"/>
        <v>42583</v>
      </c>
      <c r="W102" s="113">
        <f t="shared" si="433"/>
        <v>42614</v>
      </c>
      <c r="X102" s="113">
        <f t="shared" si="433"/>
        <v>42644</v>
      </c>
      <c r="Y102" s="113">
        <f t="shared" si="433"/>
        <v>42675</v>
      </c>
      <c r="Z102" s="117">
        <f t="shared" si="433"/>
        <v>42705</v>
      </c>
      <c r="AA102" s="104">
        <f t="shared" si="433"/>
        <v>42752</v>
      </c>
      <c r="AB102" s="104">
        <f t="shared" si="433"/>
        <v>42783</v>
      </c>
      <c r="AC102" s="104">
        <f t="shared" si="433"/>
        <v>42811</v>
      </c>
      <c r="AD102" s="104">
        <f t="shared" si="433"/>
        <v>42842</v>
      </c>
      <c r="AE102" s="104">
        <f t="shared" si="433"/>
        <v>42872</v>
      </c>
      <c r="AF102" s="104">
        <f t="shared" si="433"/>
        <v>42903</v>
      </c>
      <c r="AG102" s="104">
        <f t="shared" si="433"/>
        <v>42933</v>
      </c>
      <c r="AH102" s="104">
        <f t="shared" si="433"/>
        <v>42964</v>
      </c>
      <c r="AI102" s="104">
        <f t="shared" si="433"/>
        <v>42995</v>
      </c>
      <c r="AJ102" s="104">
        <f t="shared" si="433"/>
        <v>43025</v>
      </c>
      <c r="AK102" s="104">
        <f t="shared" si="433"/>
        <v>43056</v>
      </c>
      <c r="AL102" s="105">
        <f t="shared" si="433"/>
        <v>43086</v>
      </c>
      <c r="AM102" s="104">
        <f t="shared" si="433"/>
        <v>43118</v>
      </c>
      <c r="AN102" s="104">
        <f t="shared" si="433"/>
        <v>43149</v>
      </c>
      <c r="AO102" s="104">
        <f t="shared" si="433"/>
        <v>43177</v>
      </c>
      <c r="AP102" s="104">
        <f t="shared" si="433"/>
        <v>43208</v>
      </c>
      <c r="AQ102" s="104">
        <f t="shared" si="433"/>
        <v>43238</v>
      </c>
      <c r="AR102" s="104">
        <f t="shared" si="433"/>
        <v>43269</v>
      </c>
      <c r="AS102" s="104">
        <f t="shared" si="433"/>
        <v>43299</v>
      </c>
      <c r="AT102" s="104">
        <f t="shared" si="433"/>
        <v>43330</v>
      </c>
      <c r="AU102" s="104">
        <f t="shared" si="433"/>
        <v>43361</v>
      </c>
      <c r="AV102" s="104">
        <f t="shared" si="433"/>
        <v>43391</v>
      </c>
      <c r="AW102" s="104">
        <f t="shared" si="433"/>
        <v>43422</v>
      </c>
      <c r="AX102" s="105">
        <f t="shared" si="433"/>
        <v>43452</v>
      </c>
      <c r="AY102" s="104">
        <f t="shared" si="433"/>
        <v>43483</v>
      </c>
      <c r="AZ102" s="104">
        <f t="shared" si="433"/>
        <v>43514</v>
      </c>
      <c r="BA102" s="104">
        <f t="shared" si="433"/>
        <v>43542</v>
      </c>
      <c r="BB102" s="104">
        <f t="shared" si="433"/>
        <v>43573</v>
      </c>
      <c r="BC102" s="104">
        <f t="shared" si="433"/>
        <v>43603</v>
      </c>
      <c r="BD102" s="104">
        <f t="shared" si="433"/>
        <v>43634</v>
      </c>
      <c r="BE102" s="104">
        <f t="shared" si="433"/>
        <v>43664</v>
      </c>
      <c r="BF102" s="104">
        <f t="shared" si="433"/>
        <v>43695</v>
      </c>
      <c r="BG102" s="104">
        <f t="shared" si="433"/>
        <v>43726</v>
      </c>
      <c r="BH102" s="104">
        <f t="shared" si="433"/>
        <v>43756</v>
      </c>
      <c r="BI102" s="104">
        <f t="shared" si="433"/>
        <v>43787</v>
      </c>
      <c r="BJ102" s="105">
        <f t="shared" si="433"/>
        <v>43817</v>
      </c>
      <c r="BK102" s="104">
        <f t="shared" si="433"/>
        <v>43848</v>
      </c>
      <c r="BL102" s="104">
        <f t="shared" si="433"/>
        <v>43879</v>
      </c>
      <c r="BM102" s="104">
        <f t="shared" si="433"/>
        <v>43908</v>
      </c>
      <c r="BN102" s="104">
        <f t="shared" si="433"/>
        <v>43939</v>
      </c>
      <c r="BO102" s="104">
        <f t="shared" ref="BO102:CT102" si="434">BO47</f>
        <v>43969</v>
      </c>
      <c r="BP102" s="104">
        <f t="shared" si="434"/>
        <v>44000</v>
      </c>
      <c r="BQ102" s="104">
        <f t="shared" si="434"/>
        <v>44030</v>
      </c>
      <c r="BR102" s="104">
        <f t="shared" si="434"/>
        <v>44061</v>
      </c>
      <c r="BS102" s="104">
        <f t="shared" si="434"/>
        <v>44092</v>
      </c>
      <c r="BT102" s="104">
        <f t="shared" si="434"/>
        <v>44122</v>
      </c>
      <c r="BU102" s="104">
        <f t="shared" si="434"/>
        <v>44153</v>
      </c>
      <c r="BV102" s="105">
        <f t="shared" si="434"/>
        <v>44183</v>
      </c>
      <c r="BW102" s="104">
        <f t="shared" si="434"/>
        <v>44214</v>
      </c>
      <c r="BX102" s="104">
        <f t="shared" si="434"/>
        <v>44245</v>
      </c>
      <c r="BY102" s="104">
        <f t="shared" si="434"/>
        <v>44273</v>
      </c>
      <c r="BZ102" s="104">
        <f t="shared" si="434"/>
        <v>44304</v>
      </c>
      <c r="CA102" s="104">
        <f t="shared" si="434"/>
        <v>44334</v>
      </c>
      <c r="CB102" s="104">
        <f t="shared" si="434"/>
        <v>44365</v>
      </c>
      <c r="CC102" s="104">
        <f t="shared" si="434"/>
        <v>44395</v>
      </c>
      <c r="CD102" s="104">
        <f t="shared" si="434"/>
        <v>44426</v>
      </c>
      <c r="CE102" s="104">
        <f t="shared" si="434"/>
        <v>44457</v>
      </c>
      <c r="CF102" s="104">
        <f t="shared" si="434"/>
        <v>44487</v>
      </c>
      <c r="CG102" s="104">
        <f t="shared" si="434"/>
        <v>44518</v>
      </c>
      <c r="CH102" s="105">
        <f t="shared" si="434"/>
        <v>44548</v>
      </c>
      <c r="CI102" s="104">
        <f t="shared" si="434"/>
        <v>44579</v>
      </c>
      <c r="CJ102" s="104">
        <f t="shared" si="434"/>
        <v>44610</v>
      </c>
      <c r="CK102" s="104">
        <f t="shared" si="434"/>
        <v>44638</v>
      </c>
      <c r="CL102" s="104">
        <f t="shared" si="434"/>
        <v>44669</v>
      </c>
      <c r="CM102" s="104">
        <f t="shared" si="434"/>
        <v>44699</v>
      </c>
      <c r="CN102" s="104">
        <f t="shared" si="434"/>
        <v>44730</v>
      </c>
      <c r="CO102" s="104">
        <f t="shared" si="434"/>
        <v>44760</v>
      </c>
      <c r="CP102" s="104">
        <f t="shared" si="434"/>
        <v>44791</v>
      </c>
      <c r="CQ102" s="104">
        <f t="shared" si="434"/>
        <v>44822</v>
      </c>
      <c r="CR102" s="104">
        <f t="shared" si="434"/>
        <v>44852</v>
      </c>
      <c r="CS102" s="104">
        <f t="shared" si="434"/>
        <v>44883</v>
      </c>
      <c r="CT102" s="105">
        <f t="shared" si="434"/>
        <v>44913</v>
      </c>
    </row>
    <row r="103" spans="1:98" s="4" customFormat="1" x14ac:dyDescent="0.25">
      <c r="B103" t="s">
        <v>4</v>
      </c>
      <c r="C103" s="6">
        <f t="shared" ref="C103:S103" si="435">IFERROR(C22/C48,"")</f>
        <v>54.589037037037038</v>
      </c>
      <c r="D103" s="6">
        <f t="shared" si="435"/>
        <v>43.132759999999998</v>
      </c>
      <c r="E103" s="6">
        <f t="shared" si="435"/>
        <v>109.23843333333333</v>
      </c>
      <c r="F103" s="6">
        <f t="shared" si="435"/>
        <v>114.25641666666668</v>
      </c>
      <c r="G103" s="6">
        <f t="shared" si="435"/>
        <v>61.449406976744193</v>
      </c>
      <c r="H103" s="6">
        <f t="shared" si="435"/>
        <v>103.33682926829269</v>
      </c>
      <c r="I103" s="6">
        <f t="shared" si="435"/>
        <v>127.94346052631579</v>
      </c>
      <c r="J103" s="6">
        <f t="shared" si="435"/>
        <v>55.790470588235294</v>
      </c>
      <c r="K103" s="6">
        <f t="shared" si="435"/>
        <v>113.71826041666667</v>
      </c>
      <c r="L103" s="6">
        <f t="shared" si="435"/>
        <v>96.227499999999765</v>
      </c>
      <c r="M103" s="6">
        <f t="shared" si="435"/>
        <v>83.915511904761914</v>
      </c>
      <c r="N103" s="102">
        <f t="shared" si="435"/>
        <v>144.86548809523785</v>
      </c>
      <c r="O103" s="6">
        <f t="shared" si="435"/>
        <v>47.795787878787877</v>
      </c>
      <c r="P103" s="6">
        <f t="shared" si="435"/>
        <v>51.392575757574846</v>
      </c>
      <c r="Q103" s="6">
        <f t="shared" si="435"/>
        <v>77.766914893616814</v>
      </c>
      <c r="R103" s="6">
        <f t="shared" si="435"/>
        <v>145.09344736842107</v>
      </c>
      <c r="S103" s="6">
        <f t="shared" si="435"/>
        <v>66.931810810810802</v>
      </c>
      <c r="T103" s="6">
        <f t="shared" ref="T103:V103" si="436">IFERROR(T22/T48,"")</f>
        <v>48.585928571428575</v>
      </c>
      <c r="U103" s="6">
        <f t="shared" si="436"/>
        <v>77.188612903225817</v>
      </c>
      <c r="V103" s="6">
        <f t="shared" si="436"/>
        <v>57.314128571428569</v>
      </c>
      <c r="W103" s="175">
        <f t="shared" ref="W103:Z103" si="437">IFERROR(W22/W48,"")</f>
        <v>108.00000000000003</v>
      </c>
      <c r="X103" s="175">
        <f t="shared" si="437"/>
        <v>96</v>
      </c>
      <c r="Y103" s="175">
        <f t="shared" si="437"/>
        <v>102</v>
      </c>
      <c r="Z103" s="176">
        <f t="shared" si="437"/>
        <v>113.70956030270919</v>
      </c>
      <c r="AA103" s="4">
        <f t="shared" ref="AA103:CL103" si="438">IFERROR(AA22/AA48,"")</f>
        <v>42</v>
      </c>
      <c r="AB103" s="4">
        <f t="shared" si="438"/>
        <v>42</v>
      </c>
      <c r="AC103" s="4">
        <f t="shared" si="438"/>
        <v>84</v>
      </c>
      <c r="AD103" s="4">
        <f t="shared" si="438"/>
        <v>79.8</v>
      </c>
      <c r="AE103" s="4">
        <f t="shared" si="438"/>
        <v>108.00000000000001</v>
      </c>
      <c r="AF103" s="4">
        <f t="shared" si="438"/>
        <v>108</v>
      </c>
      <c r="AG103" s="4">
        <f t="shared" si="438"/>
        <v>102.60000000000001</v>
      </c>
      <c r="AH103" s="4">
        <f t="shared" si="438"/>
        <v>108</v>
      </c>
      <c r="AI103" s="4">
        <f t="shared" si="438"/>
        <v>108</v>
      </c>
      <c r="AJ103" s="4">
        <f t="shared" si="438"/>
        <v>102.60000000000001</v>
      </c>
      <c r="AK103" s="4">
        <f t="shared" si="438"/>
        <v>108.00000000000001</v>
      </c>
      <c r="AL103" s="108">
        <f t="shared" si="438"/>
        <v>108.00000000000001</v>
      </c>
      <c r="AM103" s="4">
        <f t="shared" si="438"/>
        <v>45.422999999999995</v>
      </c>
      <c r="AN103" s="4">
        <f t="shared" si="438"/>
        <v>44.981999999999992</v>
      </c>
      <c r="AO103" s="4">
        <f t="shared" si="438"/>
        <v>89.963999999999999</v>
      </c>
      <c r="AP103" s="4">
        <f t="shared" si="438"/>
        <v>85.465799999999987</v>
      </c>
      <c r="AQ103" s="4">
        <f t="shared" si="438"/>
        <v>115.66800000000001</v>
      </c>
      <c r="AR103" s="4">
        <f t="shared" si="438"/>
        <v>115.66800000000001</v>
      </c>
      <c r="AS103" s="4">
        <f t="shared" si="438"/>
        <v>112.03920000000001</v>
      </c>
      <c r="AT103" s="4">
        <f t="shared" si="438"/>
        <v>119.07000000000001</v>
      </c>
      <c r="AU103" s="4">
        <f t="shared" si="438"/>
        <v>119.07000000000002</v>
      </c>
      <c r="AV103" s="4">
        <f t="shared" si="438"/>
        <v>113.11650000000002</v>
      </c>
      <c r="AW103" s="4">
        <f t="shared" si="438"/>
        <v>119.07000000000001</v>
      </c>
      <c r="AX103" s="108">
        <f t="shared" si="438"/>
        <v>119.07000000000001</v>
      </c>
      <c r="AY103" s="4">
        <f t="shared" si="438"/>
        <v>51.032740500000003</v>
      </c>
      <c r="AZ103" s="4">
        <f t="shared" si="438"/>
        <v>50.537277000000017</v>
      </c>
      <c r="BA103" s="4">
        <f t="shared" si="438"/>
        <v>101.07455400000002</v>
      </c>
      <c r="BB103" s="4">
        <f t="shared" si="438"/>
        <v>96.02082630000001</v>
      </c>
      <c r="BC103" s="4">
        <f t="shared" si="438"/>
        <v>129.95299800000004</v>
      </c>
      <c r="BD103" s="4">
        <f t="shared" si="438"/>
        <v>129.95299800000004</v>
      </c>
      <c r="BE103" s="4">
        <f t="shared" si="438"/>
        <v>125.87604120000003</v>
      </c>
      <c r="BF103" s="4">
        <f t="shared" si="438"/>
        <v>133.77514500000004</v>
      </c>
      <c r="BG103" s="4">
        <f t="shared" si="438"/>
        <v>133.77514500000004</v>
      </c>
      <c r="BH103" s="4">
        <f t="shared" si="438"/>
        <v>127.08638775000004</v>
      </c>
      <c r="BI103" s="4">
        <f t="shared" si="438"/>
        <v>133.77514500000004</v>
      </c>
      <c r="BJ103" s="108">
        <f t="shared" si="438"/>
        <v>133.77514500000004</v>
      </c>
      <c r="BK103" s="4">
        <f t="shared" si="438"/>
        <v>55.717546077900003</v>
      </c>
      <c r="BL103" s="4">
        <f t="shared" si="438"/>
        <v>55.176599028600002</v>
      </c>
      <c r="BM103" s="4">
        <f t="shared" si="438"/>
        <v>110.35319805720002</v>
      </c>
      <c r="BN103" s="4">
        <f t="shared" si="438"/>
        <v>104.83553815434</v>
      </c>
      <c r="BO103" s="4">
        <f t="shared" si="438"/>
        <v>141.88268321640004</v>
      </c>
      <c r="BP103" s="4">
        <f t="shared" si="438"/>
        <v>141.88268321640004</v>
      </c>
      <c r="BQ103" s="4">
        <f t="shared" si="438"/>
        <v>137.43146178216</v>
      </c>
      <c r="BR103" s="4">
        <f t="shared" si="438"/>
        <v>146.055703311</v>
      </c>
      <c r="BS103" s="4">
        <f t="shared" si="438"/>
        <v>146.055703311</v>
      </c>
      <c r="BT103" s="4">
        <f t="shared" si="438"/>
        <v>138.75291814545002</v>
      </c>
      <c r="BU103" s="4">
        <f t="shared" si="438"/>
        <v>146.055703311</v>
      </c>
      <c r="BV103" s="108">
        <f t="shared" si="438"/>
        <v>146.055703311</v>
      </c>
      <c r="BW103" s="4">
        <f t="shared" si="438"/>
        <v>62.581947754697296</v>
      </c>
      <c r="BX103" s="4">
        <f t="shared" si="438"/>
        <v>61.974356028923545</v>
      </c>
      <c r="BY103" s="4">
        <f t="shared" si="438"/>
        <v>123.94871205784708</v>
      </c>
      <c r="BZ103" s="4">
        <f t="shared" si="438"/>
        <v>117.75127645495471</v>
      </c>
      <c r="CA103" s="4">
        <f t="shared" si="438"/>
        <v>159.36262978866054</v>
      </c>
      <c r="CB103" s="4">
        <f t="shared" si="438"/>
        <v>159.36262978866054</v>
      </c>
      <c r="CC103" s="4">
        <f t="shared" si="438"/>
        <v>154.36301787372213</v>
      </c>
      <c r="CD103" s="4">
        <f t="shared" si="438"/>
        <v>164.04976595891523</v>
      </c>
      <c r="CE103" s="4">
        <f t="shared" si="438"/>
        <v>164.04976595891523</v>
      </c>
      <c r="CF103" s="4">
        <f t="shared" si="438"/>
        <v>155.8472776609695</v>
      </c>
      <c r="CG103" s="4">
        <f t="shared" si="438"/>
        <v>164.04976595891526</v>
      </c>
      <c r="CH103" s="108">
        <f t="shared" si="438"/>
        <v>164.04976595891523</v>
      </c>
      <c r="CI103" s="4">
        <f t="shared" si="438"/>
        <v>71.62503920525107</v>
      </c>
      <c r="CJ103" s="4">
        <f t="shared" si="438"/>
        <v>70.929650475103003</v>
      </c>
      <c r="CK103" s="4">
        <f t="shared" si="438"/>
        <v>141.85930095020601</v>
      </c>
      <c r="CL103" s="4">
        <f t="shared" si="438"/>
        <v>134.76633590269569</v>
      </c>
      <c r="CM103" s="4">
        <f t="shared" ref="CM103:CT103" si="439">IFERROR(CM22/CM48,"")</f>
        <v>182.390529793122</v>
      </c>
      <c r="CN103" s="4">
        <f t="shared" si="439"/>
        <v>182.390529793122</v>
      </c>
      <c r="CO103" s="4">
        <f t="shared" si="439"/>
        <v>176.668473956475</v>
      </c>
      <c r="CP103" s="4">
        <f t="shared" si="439"/>
        <v>187.75495713997853</v>
      </c>
      <c r="CQ103" s="4">
        <f t="shared" si="439"/>
        <v>187.75495713997853</v>
      </c>
      <c r="CR103" s="4">
        <f t="shared" si="439"/>
        <v>178.36720928297962</v>
      </c>
      <c r="CS103" s="4">
        <f t="shared" si="439"/>
        <v>187.7549571399785</v>
      </c>
      <c r="CT103" s="108">
        <f t="shared" si="439"/>
        <v>187.7549571399785</v>
      </c>
    </row>
    <row r="104" spans="1:98" s="4" customFormat="1" x14ac:dyDescent="0.25">
      <c r="B104" t="s">
        <v>5</v>
      </c>
      <c r="C104" s="6">
        <f t="shared" ref="C104:S104" si="440">IFERROR(C23/C49,"")</f>
        <v>17.147088888888888</v>
      </c>
      <c r="D104" s="6">
        <f t="shared" si="440"/>
        <v>19.375399999999999</v>
      </c>
      <c r="E104" s="6">
        <f t="shared" si="440"/>
        <v>24.573680327868853</v>
      </c>
      <c r="F104" s="6">
        <f t="shared" si="440"/>
        <v>32.009684210526316</v>
      </c>
      <c r="G104" s="6">
        <f t="shared" si="440"/>
        <v>20.148123287671233</v>
      </c>
      <c r="H104" s="6">
        <f t="shared" si="440"/>
        <v>20.244962616822427</v>
      </c>
      <c r="I104" s="6">
        <f t="shared" si="440"/>
        <v>20.264042105263158</v>
      </c>
      <c r="J104" s="6">
        <f t="shared" si="440"/>
        <v>18.308789473684211</v>
      </c>
      <c r="K104" s="6">
        <f t="shared" si="440"/>
        <v>26.474759493670884</v>
      </c>
      <c r="L104" s="6">
        <f t="shared" si="440"/>
        <v>21.868633802816902</v>
      </c>
      <c r="M104" s="6">
        <f t="shared" si="440"/>
        <v>24.755850000000002</v>
      </c>
      <c r="N104" s="102">
        <f t="shared" si="440"/>
        <v>50.02414782608696</v>
      </c>
      <c r="O104" s="6">
        <f t="shared" si="440"/>
        <v>23.961615384615381</v>
      </c>
      <c r="P104" s="6">
        <f t="shared" si="440"/>
        <v>21.57617391304348</v>
      </c>
      <c r="Q104" s="6">
        <f t="shared" si="440"/>
        <v>41.030131578947369</v>
      </c>
      <c r="R104" s="6">
        <f t="shared" si="440"/>
        <v>32.587985507246373</v>
      </c>
      <c r="S104" s="6">
        <f t="shared" si="440"/>
        <v>22.583500000000001</v>
      </c>
      <c r="T104" s="6">
        <f t="shared" ref="T104:V104" si="441">IFERROR(T23/T49,"")</f>
        <v>25.141456896551723</v>
      </c>
      <c r="U104" s="6">
        <f t="shared" si="441"/>
        <v>23.047924050632911</v>
      </c>
      <c r="V104" s="6">
        <f t="shared" si="441"/>
        <v>30.768386666666665</v>
      </c>
      <c r="W104" s="175">
        <f t="shared" ref="W104:Z104" si="442">IFERROR(W23/W49,"")</f>
        <v>30.600000000000005</v>
      </c>
      <c r="X104" s="175">
        <f t="shared" si="442"/>
        <v>28.900000000000002</v>
      </c>
      <c r="Y104" s="175">
        <f t="shared" si="442"/>
        <v>30.599999999999998</v>
      </c>
      <c r="Z104" s="176">
        <f t="shared" si="442"/>
        <v>30.6</v>
      </c>
      <c r="AA104" s="4">
        <f t="shared" ref="AA104:CL104" si="443">IFERROR(AA23/AA49,"")</f>
        <v>19.599999999999998</v>
      </c>
      <c r="AB104" s="4">
        <f t="shared" si="443"/>
        <v>19.599999999999998</v>
      </c>
      <c r="AC104" s="4">
        <f t="shared" si="443"/>
        <v>23.296000000000003</v>
      </c>
      <c r="AD104" s="4">
        <f t="shared" si="443"/>
        <v>22.1312</v>
      </c>
      <c r="AE104" s="4">
        <f t="shared" si="443"/>
        <v>26.207999999999998</v>
      </c>
      <c r="AF104" s="4">
        <f t="shared" si="443"/>
        <v>26.208000000000002</v>
      </c>
      <c r="AG104" s="4">
        <f t="shared" si="443"/>
        <v>24.897600000000001</v>
      </c>
      <c r="AH104" s="4">
        <f t="shared" si="443"/>
        <v>26.208000000000006</v>
      </c>
      <c r="AI104" s="4">
        <f t="shared" si="443"/>
        <v>26.208000000000002</v>
      </c>
      <c r="AJ104" s="4">
        <f t="shared" si="443"/>
        <v>24.897599999999997</v>
      </c>
      <c r="AK104" s="4">
        <f t="shared" si="443"/>
        <v>26.208000000000002</v>
      </c>
      <c r="AL104" s="108">
        <f t="shared" si="443"/>
        <v>26.208000000000002</v>
      </c>
      <c r="AM104" s="4">
        <f t="shared" si="443"/>
        <v>20.860933333333335</v>
      </c>
      <c r="AN104" s="4">
        <f t="shared" si="443"/>
        <v>20.6584</v>
      </c>
      <c r="AO104" s="4">
        <f t="shared" si="443"/>
        <v>23.609600000000007</v>
      </c>
      <c r="AP104" s="4">
        <f t="shared" si="443"/>
        <v>22.429120000000001</v>
      </c>
      <c r="AQ104" s="4">
        <f t="shared" si="443"/>
        <v>26.560800000000004</v>
      </c>
      <c r="AR104" s="4">
        <f t="shared" si="443"/>
        <v>26.560800000000004</v>
      </c>
      <c r="AS104" s="4">
        <f t="shared" si="443"/>
        <v>25.727520000000005</v>
      </c>
      <c r="AT104" s="4">
        <f t="shared" si="443"/>
        <v>27.342000000000006</v>
      </c>
      <c r="AU104" s="4">
        <f t="shared" si="443"/>
        <v>27.342000000000002</v>
      </c>
      <c r="AV104" s="4">
        <f t="shared" si="443"/>
        <v>25.974900000000005</v>
      </c>
      <c r="AW104" s="4">
        <f t="shared" si="443"/>
        <v>27.342000000000006</v>
      </c>
      <c r="AX104" s="108">
        <f t="shared" si="443"/>
        <v>27.342000000000009</v>
      </c>
      <c r="AY104" s="4">
        <f t="shared" si="443"/>
        <v>22.999179000000002</v>
      </c>
      <c r="AZ104" s="4">
        <f t="shared" si="443"/>
        <v>22.775886000000007</v>
      </c>
      <c r="BA104" s="4">
        <f t="shared" si="443"/>
        <v>26.029584000000007</v>
      </c>
      <c r="BB104" s="4">
        <f t="shared" si="443"/>
        <v>24.728104800000004</v>
      </c>
      <c r="BC104" s="4">
        <f t="shared" si="443"/>
        <v>29.283282000000007</v>
      </c>
      <c r="BD104" s="4">
        <f t="shared" si="443"/>
        <v>29.28328200000001</v>
      </c>
      <c r="BE104" s="4">
        <f t="shared" si="443"/>
        <v>28.364590800000009</v>
      </c>
      <c r="BF104" s="4">
        <f t="shared" si="443"/>
        <v>30.144555000000008</v>
      </c>
      <c r="BG104" s="4">
        <f t="shared" si="443"/>
        <v>30.144555000000008</v>
      </c>
      <c r="BH104" s="4">
        <f t="shared" si="443"/>
        <v>28.637327250000013</v>
      </c>
      <c r="BI104" s="4">
        <f t="shared" si="443"/>
        <v>30.144555000000004</v>
      </c>
      <c r="BJ104" s="108">
        <f t="shared" si="443"/>
        <v>30.144555000000008</v>
      </c>
      <c r="BK104" s="4">
        <f t="shared" si="443"/>
        <v>25.110503632200004</v>
      </c>
      <c r="BL104" s="4">
        <f t="shared" si="443"/>
        <v>24.866712334800006</v>
      </c>
      <c r="BM104" s="4">
        <f t="shared" si="443"/>
        <v>28.419099811200013</v>
      </c>
      <c r="BN104" s="4">
        <f t="shared" si="443"/>
        <v>26.998144820640007</v>
      </c>
      <c r="BO104" s="4">
        <f t="shared" si="443"/>
        <v>31.971487287600009</v>
      </c>
      <c r="BP104" s="4">
        <f t="shared" si="443"/>
        <v>31.971487287600009</v>
      </c>
      <c r="BQ104" s="4">
        <f t="shared" si="443"/>
        <v>30.968460235440002</v>
      </c>
      <c r="BR104" s="4">
        <f t="shared" si="443"/>
        <v>32.911825149000002</v>
      </c>
      <c r="BS104" s="4">
        <f t="shared" si="443"/>
        <v>32.911825149000009</v>
      </c>
      <c r="BT104" s="4">
        <f t="shared" si="443"/>
        <v>31.266233891550009</v>
      </c>
      <c r="BU104" s="4">
        <f t="shared" si="443"/>
        <v>32.911825149000002</v>
      </c>
      <c r="BV104" s="108">
        <f t="shared" si="443"/>
        <v>32.911825149000002</v>
      </c>
      <c r="BW104" s="4">
        <f t="shared" si="443"/>
        <v>28.204117679687055</v>
      </c>
      <c r="BX104" s="4">
        <f t="shared" si="443"/>
        <v>27.930291294447375</v>
      </c>
      <c r="BY104" s="4">
        <f t="shared" si="443"/>
        <v>31.920332907939859</v>
      </c>
      <c r="BZ104" s="4">
        <f t="shared" si="443"/>
        <v>30.324316262542865</v>
      </c>
      <c r="CA104" s="4">
        <f t="shared" si="443"/>
        <v>35.910374521432345</v>
      </c>
      <c r="CB104" s="4">
        <f t="shared" si="443"/>
        <v>35.910374521432338</v>
      </c>
      <c r="CC104" s="4">
        <f t="shared" si="443"/>
        <v>34.783774536446224</v>
      </c>
      <c r="CD104" s="4">
        <f t="shared" si="443"/>
        <v>36.966562007356821</v>
      </c>
      <c r="CE104" s="4">
        <f t="shared" si="443"/>
        <v>36.966562007356821</v>
      </c>
      <c r="CF104" s="4">
        <f t="shared" si="443"/>
        <v>35.118233906988976</v>
      </c>
      <c r="CG104" s="4">
        <f t="shared" si="443"/>
        <v>36.966562007356814</v>
      </c>
      <c r="CH104" s="108">
        <f t="shared" si="443"/>
        <v>36.966562007356814</v>
      </c>
      <c r="CI104" s="4">
        <f t="shared" si="443"/>
        <v>32.279612684401826</v>
      </c>
      <c r="CJ104" s="4">
        <f t="shared" si="443"/>
        <v>31.966218386495019</v>
      </c>
      <c r="CK104" s="4">
        <f t="shared" si="443"/>
        <v>36.532821013137166</v>
      </c>
      <c r="CL104" s="4">
        <f t="shared" si="443"/>
        <v>34.706179962480306</v>
      </c>
      <c r="CM104" s="4">
        <f t="shared" ref="CM104:CT104" si="444">IFERROR(CM23/CM49,"")</f>
        <v>41.099423639779303</v>
      </c>
      <c r="CN104" s="4">
        <f t="shared" si="444"/>
        <v>41.099423639779303</v>
      </c>
      <c r="CO104" s="4">
        <f t="shared" si="444"/>
        <v>39.810029956962694</v>
      </c>
      <c r="CP104" s="4">
        <f t="shared" si="444"/>
        <v>42.308230217419869</v>
      </c>
      <c r="CQ104" s="4">
        <f t="shared" si="444"/>
        <v>42.308230217419876</v>
      </c>
      <c r="CR104" s="4">
        <f t="shared" si="444"/>
        <v>40.192818706548884</v>
      </c>
      <c r="CS104" s="4">
        <f t="shared" si="444"/>
        <v>42.308230217419869</v>
      </c>
      <c r="CT104" s="108">
        <f t="shared" si="444"/>
        <v>42.308230217419869</v>
      </c>
    </row>
    <row r="105" spans="1:98" s="4" customFormat="1" x14ac:dyDescent="0.25">
      <c r="B105" t="s">
        <v>6</v>
      </c>
      <c r="C105" s="6">
        <f t="shared" ref="C105:S105" si="445">IFERROR(C24/C50,"")</f>
        <v>15.545366666666666</v>
      </c>
      <c r="D105" s="6">
        <f t="shared" si="445"/>
        <v>20.465333333333309</v>
      </c>
      <c r="E105" s="6">
        <f t="shared" si="445"/>
        <v>48.81733333333333</v>
      </c>
      <c r="F105" s="6">
        <f t="shared" si="445"/>
        <v>29.667458333333329</v>
      </c>
      <c r="G105" s="6">
        <f t="shared" si="445"/>
        <v>23.4378125</v>
      </c>
      <c r="H105" s="6">
        <f t="shared" si="445"/>
        <v>28.472084507042254</v>
      </c>
      <c r="I105" s="6">
        <f t="shared" si="445"/>
        <v>21.329810126582281</v>
      </c>
      <c r="J105" s="6">
        <f t="shared" si="445"/>
        <v>24.30865306122449</v>
      </c>
      <c r="K105" s="6">
        <f t="shared" si="445"/>
        <v>33.530460317460317</v>
      </c>
      <c r="L105" s="6">
        <f t="shared" si="445"/>
        <v>29.761333333333333</v>
      </c>
      <c r="M105" s="6">
        <f t="shared" si="445"/>
        <v>29.996208333333332</v>
      </c>
      <c r="N105" s="102">
        <f t="shared" si="445"/>
        <v>29.433895999999919</v>
      </c>
      <c r="O105" s="6">
        <f t="shared" si="445"/>
        <v>26.115378378378352</v>
      </c>
      <c r="P105" s="6">
        <f t="shared" si="445"/>
        <v>21.805928571428574</v>
      </c>
      <c r="Q105" s="6">
        <f t="shared" si="445"/>
        <v>45.088999999999999</v>
      </c>
      <c r="R105" s="6">
        <f t="shared" si="445"/>
        <v>28.209689655172411</v>
      </c>
      <c r="S105" s="6">
        <f t="shared" si="445"/>
        <v>33.063355932203393</v>
      </c>
      <c r="T105" s="6">
        <f t="shared" ref="T105:V105" si="446">IFERROR(T24/T50,"")</f>
        <v>32.315014705882348</v>
      </c>
      <c r="U105" s="6">
        <f t="shared" si="446"/>
        <v>22.458458823529412</v>
      </c>
      <c r="V105" s="6">
        <f t="shared" si="446"/>
        <v>17.160142857142858</v>
      </c>
      <c r="W105" s="175">
        <f t="shared" ref="W105:Z105" si="447">IFERROR(W24/W50,"")</f>
        <v>32.299999999999997</v>
      </c>
      <c r="X105" s="175">
        <f t="shared" si="447"/>
        <v>30.6</v>
      </c>
      <c r="Y105" s="175">
        <f t="shared" si="447"/>
        <v>30.6</v>
      </c>
      <c r="Z105" s="176">
        <f t="shared" si="447"/>
        <v>34</v>
      </c>
      <c r="AA105" s="4">
        <f t="shared" ref="AA105:CL105" si="448">IFERROR(AA24/AA50,"")</f>
        <v>19.599999999999998</v>
      </c>
      <c r="AB105" s="4">
        <f t="shared" si="448"/>
        <v>19.599999999999998</v>
      </c>
      <c r="AC105" s="4">
        <f t="shared" si="448"/>
        <v>29.325635304355885</v>
      </c>
      <c r="AD105" s="4">
        <f t="shared" si="448"/>
        <v>27.859353539138095</v>
      </c>
      <c r="AE105" s="4">
        <f t="shared" si="448"/>
        <v>29.325635304355885</v>
      </c>
      <c r="AF105" s="4">
        <f t="shared" si="448"/>
        <v>29.325635304355885</v>
      </c>
      <c r="AG105" s="4">
        <f t="shared" si="448"/>
        <v>27.859353539138088</v>
      </c>
      <c r="AH105" s="4">
        <f t="shared" si="448"/>
        <v>29.325635304355885</v>
      </c>
      <c r="AI105" s="4">
        <f t="shared" si="448"/>
        <v>29.325635304355881</v>
      </c>
      <c r="AJ105" s="4">
        <f t="shared" si="448"/>
        <v>27.859353539138088</v>
      </c>
      <c r="AK105" s="4">
        <f t="shared" si="448"/>
        <v>29.325635304355885</v>
      </c>
      <c r="AL105" s="108">
        <f t="shared" si="448"/>
        <v>29.325635304355885</v>
      </c>
      <c r="AM105" s="4">
        <f t="shared" si="448"/>
        <v>21.911844784597008</v>
      </c>
      <c r="AN105" s="4">
        <f t="shared" si="448"/>
        <v>21.699108427464996</v>
      </c>
      <c r="AO105" s="4">
        <f t="shared" si="448"/>
        <v>29.448790008702503</v>
      </c>
      <c r="AP105" s="4">
        <f t="shared" si="448"/>
        <v>27.976350508267373</v>
      </c>
      <c r="AQ105" s="4">
        <f t="shared" si="448"/>
        <v>29.448790008702495</v>
      </c>
      <c r="AR105" s="4">
        <f t="shared" si="448"/>
        <v>29.448790008702503</v>
      </c>
      <c r="AS105" s="4">
        <f t="shared" si="448"/>
        <v>28.524906400586342</v>
      </c>
      <c r="AT105" s="4">
        <f t="shared" si="448"/>
        <v>30.314930891311398</v>
      </c>
      <c r="AU105" s="4">
        <f t="shared" si="448"/>
        <v>30.314930891311395</v>
      </c>
      <c r="AV105" s="4">
        <f t="shared" si="448"/>
        <v>28.799184346745829</v>
      </c>
      <c r="AW105" s="4">
        <f t="shared" si="448"/>
        <v>30.314930891311395</v>
      </c>
      <c r="AX105" s="108">
        <f t="shared" si="448"/>
        <v>30.314930891311395</v>
      </c>
      <c r="AY105" s="4">
        <f t="shared" si="448"/>
        <v>24.157808875018205</v>
      </c>
      <c r="AZ105" s="4">
        <f t="shared" si="448"/>
        <v>23.923267041280166</v>
      </c>
      <c r="BA105" s="4">
        <f t="shared" si="448"/>
        <v>32.467290984594506</v>
      </c>
      <c r="BB105" s="4">
        <f t="shared" si="448"/>
        <v>30.843926435364782</v>
      </c>
      <c r="BC105" s="4">
        <f t="shared" si="448"/>
        <v>32.467290984594506</v>
      </c>
      <c r="BD105" s="4">
        <f t="shared" si="448"/>
        <v>32.467290984594513</v>
      </c>
      <c r="BE105" s="4">
        <f t="shared" si="448"/>
        <v>31.448709306646442</v>
      </c>
      <c r="BF105" s="4">
        <f t="shared" si="448"/>
        <v>33.422211307670814</v>
      </c>
      <c r="BG105" s="4">
        <f t="shared" si="448"/>
        <v>33.422211307670814</v>
      </c>
      <c r="BH105" s="4">
        <f t="shared" si="448"/>
        <v>31.751100742287278</v>
      </c>
      <c r="BI105" s="4">
        <f t="shared" si="448"/>
        <v>33.422211307670814</v>
      </c>
      <c r="BJ105" s="108">
        <f t="shared" si="448"/>
        <v>33.422211307670814</v>
      </c>
      <c r="BK105" s="4">
        <f t="shared" si="448"/>
        <v>26.37549572974487</v>
      </c>
      <c r="BL105" s="4">
        <f t="shared" si="448"/>
        <v>26.11942295566968</v>
      </c>
      <c r="BM105" s="4">
        <f t="shared" si="448"/>
        <v>35.447788296980278</v>
      </c>
      <c r="BN105" s="4">
        <f t="shared" si="448"/>
        <v>33.675398882131269</v>
      </c>
      <c r="BO105" s="4">
        <f t="shared" si="448"/>
        <v>35.447788296980271</v>
      </c>
      <c r="BP105" s="4">
        <f t="shared" si="448"/>
        <v>35.447788296980271</v>
      </c>
      <c r="BQ105" s="4">
        <f t="shared" si="448"/>
        <v>34.335700820996578</v>
      </c>
      <c r="BR105" s="4">
        <f t="shared" si="448"/>
        <v>36.49037030571499</v>
      </c>
      <c r="BS105" s="4">
        <f t="shared" si="448"/>
        <v>36.49037030571499</v>
      </c>
      <c r="BT105" s="4">
        <f t="shared" si="448"/>
        <v>34.665851790429251</v>
      </c>
      <c r="BU105" s="4">
        <f t="shared" si="448"/>
        <v>36.490370305714997</v>
      </c>
      <c r="BV105" s="108">
        <f t="shared" si="448"/>
        <v>36.49037030571499</v>
      </c>
      <c r="BW105" s="4">
        <f t="shared" si="448"/>
        <v>29.62495680364944</v>
      </c>
      <c r="BX105" s="4">
        <f t="shared" si="448"/>
        <v>29.337335863808192</v>
      </c>
      <c r="BY105" s="4">
        <f t="shared" si="448"/>
        <v>39.81495581516824</v>
      </c>
      <c r="BZ105" s="4">
        <f t="shared" si="448"/>
        <v>37.824208024409842</v>
      </c>
      <c r="CA105" s="4">
        <f t="shared" si="448"/>
        <v>39.814955815168247</v>
      </c>
      <c r="CB105" s="4">
        <f t="shared" si="448"/>
        <v>39.814955815168247</v>
      </c>
      <c r="CC105" s="4">
        <f t="shared" si="448"/>
        <v>38.565859162143362</v>
      </c>
      <c r="CD105" s="4">
        <f t="shared" si="448"/>
        <v>40.985983927379081</v>
      </c>
      <c r="CE105" s="4">
        <f t="shared" si="448"/>
        <v>40.985983927379081</v>
      </c>
      <c r="CF105" s="4">
        <f t="shared" si="448"/>
        <v>38.936684731010132</v>
      </c>
      <c r="CG105" s="4">
        <f t="shared" si="448"/>
        <v>40.985983927379088</v>
      </c>
      <c r="CH105" s="108">
        <f t="shared" si="448"/>
        <v>40.985983927379081</v>
      </c>
      <c r="CI105" s="4">
        <f t="shared" si="448"/>
        <v>33.905763061776781</v>
      </c>
      <c r="CJ105" s="4">
        <f t="shared" si="448"/>
        <v>33.576580896128469</v>
      </c>
      <c r="CK105" s="4">
        <f t="shared" si="448"/>
        <v>45.568216930460046</v>
      </c>
      <c r="CL105" s="4">
        <f t="shared" si="448"/>
        <v>43.289806083937066</v>
      </c>
      <c r="CM105" s="4">
        <f t="shared" ref="CM105:CT105" si="449">IFERROR(CM24/CM50,"")</f>
        <v>45.568216930460054</v>
      </c>
      <c r="CN105" s="4">
        <f t="shared" si="449"/>
        <v>45.568216930460054</v>
      </c>
      <c r="CO105" s="4">
        <f t="shared" si="449"/>
        <v>44.138625811073076</v>
      </c>
      <c r="CP105" s="4">
        <f t="shared" si="449"/>
        <v>46.908458604885354</v>
      </c>
      <c r="CQ105" s="4">
        <f t="shared" si="449"/>
        <v>46.908458604885361</v>
      </c>
      <c r="CR105" s="4">
        <f t="shared" si="449"/>
        <v>44.5630356746411</v>
      </c>
      <c r="CS105" s="4">
        <f t="shared" si="449"/>
        <v>46.908458604885354</v>
      </c>
      <c r="CT105" s="108">
        <f t="shared" si="449"/>
        <v>46.908458604885354</v>
      </c>
    </row>
    <row r="106" spans="1:98" s="4" customFormat="1" x14ac:dyDescent="0.25">
      <c r="B106" t="s">
        <v>7</v>
      </c>
      <c r="C106" s="6">
        <f t="shared" ref="C106:S106" si="450">IFERROR(C25/C51,"")</f>
        <v>16.925566666666665</v>
      </c>
      <c r="D106" s="6">
        <f t="shared" si="450"/>
        <v>18.07425806451613</v>
      </c>
      <c r="E106" s="6">
        <f t="shared" si="450"/>
        <v>25.95154347826087</v>
      </c>
      <c r="F106" s="6">
        <f t="shared" si="450"/>
        <v>24.334230769230771</v>
      </c>
      <c r="G106" s="6">
        <f t="shared" si="450"/>
        <v>21.308958333333333</v>
      </c>
      <c r="H106" s="6">
        <f t="shared" si="450"/>
        <v>25.538536231883988</v>
      </c>
      <c r="I106" s="6">
        <f t="shared" si="450"/>
        <v>20.376869918699189</v>
      </c>
      <c r="J106" s="6">
        <f t="shared" si="450"/>
        <v>18.639094594594592</v>
      </c>
      <c r="K106" s="6">
        <f t="shared" si="450"/>
        <v>20.380563636363636</v>
      </c>
      <c r="L106" s="6">
        <f t="shared" si="450"/>
        <v>28.149526315789473</v>
      </c>
      <c r="M106" s="6">
        <f t="shared" si="450"/>
        <v>29.604532710280374</v>
      </c>
      <c r="N106" s="102">
        <f t="shared" si="450"/>
        <v>29.252541322314048</v>
      </c>
      <c r="O106" s="6">
        <f t="shared" si="450"/>
        <v>21.185940000000002</v>
      </c>
      <c r="P106" s="6">
        <f t="shared" si="450"/>
        <v>27.618232142857146</v>
      </c>
      <c r="Q106" s="6">
        <f t="shared" si="450"/>
        <v>43.367648148148149</v>
      </c>
      <c r="R106" s="6">
        <f t="shared" si="450"/>
        <v>34.737639999999963</v>
      </c>
      <c r="S106" s="6">
        <f t="shared" si="450"/>
        <v>34.202725000000001</v>
      </c>
      <c r="T106" s="6">
        <f t="shared" ref="T106:V106" si="451">IFERROR(T25/T51,"")</f>
        <v>35.099080808080807</v>
      </c>
      <c r="U106" s="6">
        <f t="shared" si="451"/>
        <v>38.022767123287672</v>
      </c>
      <c r="V106" s="6">
        <f t="shared" si="451"/>
        <v>29.855605263157894</v>
      </c>
      <c r="W106" s="175">
        <f t="shared" ref="W106:Z106" si="452">IFERROR(W25/W51,"")</f>
        <v>36</v>
      </c>
      <c r="X106" s="175">
        <f t="shared" si="452"/>
        <v>34.199999999999996</v>
      </c>
      <c r="Y106" s="175">
        <f t="shared" si="452"/>
        <v>36</v>
      </c>
      <c r="Z106" s="176">
        <f t="shared" si="452"/>
        <v>39.6</v>
      </c>
      <c r="AA106" s="4">
        <f t="shared" ref="AA106:CL106" si="453">IFERROR(AA25/AA51,"")</f>
        <v>19.599999999999998</v>
      </c>
      <c r="AB106" s="4">
        <f t="shared" si="453"/>
        <v>19.599999999999998</v>
      </c>
      <c r="AC106" s="4">
        <f t="shared" si="453"/>
        <v>32.910480764113416</v>
      </c>
      <c r="AD106" s="4">
        <f t="shared" si="453"/>
        <v>31.264956725907744</v>
      </c>
      <c r="AE106" s="4">
        <f t="shared" si="453"/>
        <v>32.910480764113416</v>
      </c>
      <c r="AF106" s="4">
        <f t="shared" si="453"/>
        <v>32.910480764113416</v>
      </c>
      <c r="AG106" s="4">
        <f t="shared" si="453"/>
        <v>31.264956725907741</v>
      </c>
      <c r="AH106" s="4">
        <f t="shared" si="453"/>
        <v>32.910480764113416</v>
      </c>
      <c r="AI106" s="4">
        <f t="shared" si="453"/>
        <v>32.910480764113416</v>
      </c>
      <c r="AJ106" s="4">
        <f t="shared" si="453"/>
        <v>31.264956725907744</v>
      </c>
      <c r="AK106" s="4">
        <f t="shared" si="453"/>
        <v>32.910480764113416</v>
      </c>
      <c r="AL106" s="108">
        <f t="shared" si="453"/>
        <v>32.910480764113416</v>
      </c>
      <c r="AM106" s="4">
        <f t="shared" si="453"/>
        <v>24.295299552060047</v>
      </c>
      <c r="AN106" s="4">
        <f t="shared" si="453"/>
        <v>24.05942285737985</v>
      </c>
      <c r="AO106" s="4">
        <f t="shared" si="453"/>
        <v>34.370604081971216</v>
      </c>
      <c r="AP106" s="4">
        <f t="shared" si="453"/>
        <v>32.652073877872652</v>
      </c>
      <c r="AQ106" s="4">
        <f t="shared" si="453"/>
        <v>34.370604081971216</v>
      </c>
      <c r="AR106" s="4">
        <f t="shared" si="453"/>
        <v>34.370604081971216</v>
      </c>
      <c r="AS106" s="4">
        <f t="shared" si="453"/>
        <v>33.292310620576046</v>
      </c>
      <c r="AT106" s="4">
        <f t="shared" si="453"/>
        <v>35.381504202029191</v>
      </c>
      <c r="AU106" s="4">
        <f t="shared" si="453"/>
        <v>35.381504202029198</v>
      </c>
      <c r="AV106" s="4">
        <f t="shared" si="453"/>
        <v>33.612428991927729</v>
      </c>
      <c r="AW106" s="4">
        <f t="shared" si="453"/>
        <v>35.381504202029191</v>
      </c>
      <c r="AX106" s="108">
        <f t="shared" si="453"/>
        <v>35.381504202029191</v>
      </c>
      <c r="AY106" s="4">
        <f t="shared" si="453"/>
        <v>26.7855677561462</v>
      </c>
      <c r="AZ106" s="4">
        <f t="shared" si="453"/>
        <v>26.525513700261286</v>
      </c>
      <c r="BA106" s="4">
        <f t="shared" si="453"/>
        <v>37.89359100037327</v>
      </c>
      <c r="BB106" s="4">
        <f t="shared" si="453"/>
        <v>35.998911450354605</v>
      </c>
      <c r="BC106" s="4">
        <f t="shared" si="453"/>
        <v>37.89359100037327</v>
      </c>
      <c r="BD106" s="4">
        <f t="shared" si="453"/>
        <v>37.893591000373277</v>
      </c>
      <c r="BE106" s="4">
        <f t="shared" si="453"/>
        <v>36.704772459185087</v>
      </c>
      <c r="BF106" s="4">
        <f t="shared" si="453"/>
        <v>39.008108382737184</v>
      </c>
      <c r="BG106" s="4">
        <f t="shared" si="453"/>
        <v>39.008108382737184</v>
      </c>
      <c r="BH106" s="4">
        <f t="shared" si="453"/>
        <v>37.05770296360032</v>
      </c>
      <c r="BI106" s="4">
        <f t="shared" si="453"/>
        <v>39.008108382737184</v>
      </c>
      <c r="BJ106" s="108">
        <f t="shared" si="453"/>
        <v>39.008108382737184</v>
      </c>
      <c r="BK106" s="4">
        <f t="shared" si="453"/>
        <v>29.244482876160426</v>
      </c>
      <c r="BL106" s="4">
        <f t="shared" si="453"/>
        <v>28.960555857945277</v>
      </c>
      <c r="BM106" s="4">
        <f t="shared" si="453"/>
        <v>41.37222265420754</v>
      </c>
      <c r="BN106" s="4">
        <f t="shared" si="453"/>
        <v>39.30361152149716</v>
      </c>
      <c r="BO106" s="4">
        <f t="shared" si="453"/>
        <v>41.37222265420754</v>
      </c>
      <c r="BP106" s="4">
        <f t="shared" si="453"/>
        <v>41.372222654207548</v>
      </c>
      <c r="BQ106" s="4">
        <f t="shared" si="453"/>
        <v>40.074270570938282</v>
      </c>
      <c r="BR106" s="4">
        <f t="shared" si="453"/>
        <v>42.589052732272464</v>
      </c>
      <c r="BS106" s="4">
        <f t="shared" si="453"/>
        <v>42.589052732272464</v>
      </c>
      <c r="BT106" s="4">
        <f t="shared" si="453"/>
        <v>40.459600095658836</v>
      </c>
      <c r="BU106" s="4">
        <f t="shared" si="453"/>
        <v>42.589052732272464</v>
      </c>
      <c r="BV106" s="108">
        <f t="shared" si="453"/>
        <v>42.589052732272464</v>
      </c>
      <c r="BW106" s="4">
        <f t="shared" si="453"/>
        <v>32.847403166503391</v>
      </c>
      <c r="BX106" s="4">
        <f t="shared" si="453"/>
        <v>32.528496339644136</v>
      </c>
      <c r="BY106" s="4">
        <f t="shared" si="453"/>
        <v>46.469280485205907</v>
      </c>
      <c r="BZ106" s="4">
        <f t="shared" si="453"/>
        <v>44.145816460945603</v>
      </c>
      <c r="CA106" s="4">
        <f t="shared" si="453"/>
        <v>46.469280485205921</v>
      </c>
      <c r="CB106" s="4">
        <f t="shared" si="453"/>
        <v>46.469280485205921</v>
      </c>
      <c r="CC106" s="4">
        <f t="shared" si="453"/>
        <v>45.011420705277878</v>
      </c>
      <c r="CD106" s="4">
        <f t="shared" si="453"/>
        <v>47.836024028888431</v>
      </c>
      <c r="CE106" s="4">
        <f t="shared" si="453"/>
        <v>47.836024028888431</v>
      </c>
      <c r="CF106" s="4">
        <f t="shared" si="453"/>
        <v>45.444222827444015</v>
      </c>
      <c r="CG106" s="4">
        <f t="shared" si="453"/>
        <v>47.836024028888431</v>
      </c>
      <c r="CH106" s="108">
        <f t="shared" si="453"/>
        <v>47.836024028888431</v>
      </c>
      <c r="CI106" s="4">
        <f t="shared" si="453"/>
        <v>37.593852924063135</v>
      </c>
      <c r="CJ106" s="4">
        <f t="shared" si="453"/>
        <v>37.228864060722721</v>
      </c>
      <c r="CK106" s="4">
        <f t="shared" si="453"/>
        <v>53.184091515318165</v>
      </c>
      <c r="CL106" s="4">
        <f t="shared" si="453"/>
        <v>50.524886939552246</v>
      </c>
      <c r="CM106" s="4">
        <f t="shared" ref="CM106:CT106" si="454">IFERROR(CM25/CM51,"")</f>
        <v>53.184091515318165</v>
      </c>
      <c r="CN106" s="4">
        <f t="shared" si="454"/>
        <v>53.184091515318173</v>
      </c>
      <c r="CO106" s="4">
        <f t="shared" si="454"/>
        <v>51.515570997190544</v>
      </c>
      <c r="CP106" s="4">
        <f t="shared" si="454"/>
        <v>54.748329501062813</v>
      </c>
      <c r="CQ106" s="4">
        <f t="shared" si="454"/>
        <v>54.74832950106282</v>
      </c>
      <c r="CR106" s="4">
        <f t="shared" si="454"/>
        <v>52.010913026009675</v>
      </c>
      <c r="CS106" s="4">
        <f t="shared" si="454"/>
        <v>54.748329501062813</v>
      </c>
      <c r="CT106" s="108">
        <f t="shared" si="454"/>
        <v>54.74832950106282</v>
      </c>
    </row>
    <row r="107" spans="1:98" s="4" customFormat="1" x14ac:dyDescent="0.25">
      <c r="B107" t="s">
        <v>8</v>
      </c>
      <c r="C107" s="6">
        <f t="shared" ref="C107:S107" si="455">IFERROR(C26/C52,"")</f>
        <v>7.1129607843137261</v>
      </c>
      <c r="D107" s="6">
        <f t="shared" si="455"/>
        <v>19.708257142857143</v>
      </c>
      <c r="E107" s="6">
        <f t="shared" si="455"/>
        <v>28.961275862068963</v>
      </c>
      <c r="F107" s="6">
        <f t="shared" si="455"/>
        <v>19.826956250000002</v>
      </c>
      <c r="G107" s="6">
        <f t="shared" si="455"/>
        <v>17.880907216494847</v>
      </c>
      <c r="H107" s="6">
        <f t="shared" si="455"/>
        <v>24.547142857142855</v>
      </c>
      <c r="I107" s="6">
        <f t="shared" si="455"/>
        <v>30.742528169014086</v>
      </c>
      <c r="J107" s="6">
        <f t="shared" si="455"/>
        <v>24.918710843373496</v>
      </c>
      <c r="K107" s="6">
        <f t="shared" si="455"/>
        <v>19.404507299270001</v>
      </c>
      <c r="L107" s="6">
        <f t="shared" si="455"/>
        <v>24.165050505050505</v>
      </c>
      <c r="M107" s="6">
        <f t="shared" si="455"/>
        <v>31.269186813186813</v>
      </c>
      <c r="N107" s="102">
        <f t="shared" si="455"/>
        <v>40.104064000000001</v>
      </c>
      <c r="O107" s="6">
        <f t="shared" si="455"/>
        <v>18.169944444444447</v>
      </c>
      <c r="P107" s="6">
        <f t="shared" si="455"/>
        <v>15.646171428571428</v>
      </c>
      <c r="Q107" s="6">
        <f t="shared" si="455"/>
        <v>28.205464285714285</v>
      </c>
      <c r="R107" s="6">
        <f t="shared" si="455"/>
        <v>57.34203947368421</v>
      </c>
      <c r="S107" s="6">
        <f t="shared" si="455"/>
        <v>32.086265306122449</v>
      </c>
      <c r="T107" s="6">
        <f t="shared" ref="T107:V107" si="456">IFERROR(T26/T52,"")</f>
        <v>29.874960000000002</v>
      </c>
      <c r="U107" s="6">
        <f t="shared" si="456"/>
        <v>25.169032786885246</v>
      </c>
      <c r="V107" s="6">
        <f t="shared" si="456"/>
        <v>31.743637499999998</v>
      </c>
      <c r="W107" s="175">
        <f t="shared" ref="W107:Z107" si="457">IFERROR(W26/W52,"")</f>
        <v>36</v>
      </c>
      <c r="X107" s="175">
        <f t="shared" si="457"/>
        <v>34.199999999999996</v>
      </c>
      <c r="Y107" s="175">
        <f t="shared" si="457"/>
        <v>36</v>
      </c>
      <c r="Z107" s="176">
        <f t="shared" si="457"/>
        <v>39.600000000000009</v>
      </c>
      <c r="AA107" s="4">
        <f t="shared" ref="AA107:CL107" si="458">IFERROR(AA26/AA52,"")</f>
        <v>19.599999999999998</v>
      </c>
      <c r="AB107" s="4">
        <f t="shared" si="458"/>
        <v>19.600000000000001</v>
      </c>
      <c r="AC107" s="4">
        <f t="shared" si="458"/>
        <v>32.094520406328719</v>
      </c>
      <c r="AD107" s="4">
        <f t="shared" si="458"/>
        <v>30.489794386012282</v>
      </c>
      <c r="AE107" s="4">
        <f t="shared" si="458"/>
        <v>32.094520406328719</v>
      </c>
      <c r="AF107" s="4">
        <f t="shared" si="458"/>
        <v>32.094520406328719</v>
      </c>
      <c r="AG107" s="4">
        <f t="shared" si="458"/>
        <v>30.489794386012282</v>
      </c>
      <c r="AH107" s="4">
        <f t="shared" si="458"/>
        <v>32.094520406328719</v>
      </c>
      <c r="AI107" s="4">
        <f t="shared" si="458"/>
        <v>32.094520406328719</v>
      </c>
      <c r="AJ107" s="4">
        <f t="shared" si="458"/>
        <v>30.489794386012282</v>
      </c>
      <c r="AK107" s="4">
        <f t="shared" si="458"/>
        <v>32.094520406328719</v>
      </c>
      <c r="AL107" s="108">
        <f t="shared" si="458"/>
        <v>32.094520406328719</v>
      </c>
      <c r="AM107" s="4">
        <f t="shared" si="458"/>
        <v>23.78053056134263</v>
      </c>
      <c r="AN107" s="4">
        <f t="shared" si="458"/>
        <v>23.549651623853865</v>
      </c>
      <c r="AO107" s="4">
        <f t="shared" si="458"/>
        <v>33.642359462648386</v>
      </c>
      <c r="AP107" s="4">
        <f t="shared" si="458"/>
        <v>31.960241489515962</v>
      </c>
      <c r="AQ107" s="4">
        <f t="shared" si="458"/>
        <v>33.642359462648379</v>
      </c>
      <c r="AR107" s="4">
        <f t="shared" si="458"/>
        <v>33.642359462648386</v>
      </c>
      <c r="AS107" s="4">
        <f t="shared" si="458"/>
        <v>32.586912891271176</v>
      </c>
      <c r="AT107" s="4">
        <f t="shared" si="458"/>
        <v>34.63184062331451</v>
      </c>
      <c r="AU107" s="4">
        <f t="shared" si="458"/>
        <v>34.631840623314517</v>
      </c>
      <c r="AV107" s="4">
        <f t="shared" si="458"/>
        <v>32.900248592148785</v>
      </c>
      <c r="AW107" s="4">
        <f t="shared" si="458"/>
        <v>34.631840623314517</v>
      </c>
      <c r="AX107" s="108">
        <f t="shared" si="458"/>
        <v>34.631840623314517</v>
      </c>
      <c r="AY107" s="4">
        <f t="shared" si="458"/>
        <v>26.218034943880252</v>
      </c>
      <c r="AZ107" s="4">
        <f t="shared" si="458"/>
        <v>25.963490915298895</v>
      </c>
      <c r="BA107" s="4">
        <f t="shared" si="458"/>
        <v>37.090701307569852</v>
      </c>
      <c r="BB107" s="4">
        <f t="shared" si="458"/>
        <v>35.236166242191352</v>
      </c>
      <c r="BC107" s="4">
        <f t="shared" si="458"/>
        <v>37.090701307569852</v>
      </c>
      <c r="BD107" s="4">
        <f t="shared" si="458"/>
        <v>37.090701307569852</v>
      </c>
      <c r="BE107" s="4">
        <f t="shared" si="458"/>
        <v>35.927071462626479</v>
      </c>
      <c r="BF107" s="4">
        <f t="shared" si="458"/>
        <v>38.181604287204259</v>
      </c>
      <c r="BG107" s="4">
        <f t="shared" si="458"/>
        <v>38.181604287204259</v>
      </c>
      <c r="BH107" s="4">
        <f t="shared" si="458"/>
        <v>36.272524072844035</v>
      </c>
      <c r="BI107" s="4">
        <f t="shared" si="458"/>
        <v>38.181604287204259</v>
      </c>
      <c r="BJ107" s="108">
        <f t="shared" si="458"/>
        <v>38.181604287204259</v>
      </c>
      <c r="BK107" s="4">
        <f t="shared" si="458"/>
        <v>28.624850551728464</v>
      </c>
      <c r="BL107" s="4">
        <f t="shared" si="458"/>
        <v>28.346939381323338</v>
      </c>
      <c r="BM107" s="4">
        <f t="shared" si="458"/>
        <v>40.495627687604774</v>
      </c>
      <c r="BN107" s="4">
        <f t="shared" si="458"/>
        <v>38.470846303224519</v>
      </c>
      <c r="BO107" s="4">
        <f t="shared" si="458"/>
        <v>40.495627687604774</v>
      </c>
      <c r="BP107" s="4">
        <f t="shared" si="458"/>
        <v>40.495627687604774</v>
      </c>
      <c r="BQ107" s="4">
        <f t="shared" si="458"/>
        <v>39.22517662289561</v>
      </c>
      <c r="BR107" s="4">
        <f t="shared" si="458"/>
        <v>41.686675560769615</v>
      </c>
      <c r="BS107" s="4">
        <f t="shared" si="458"/>
        <v>41.686675560769608</v>
      </c>
      <c r="BT107" s="4">
        <f t="shared" si="458"/>
        <v>39.602341782731123</v>
      </c>
      <c r="BU107" s="4">
        <f t="shared" si="458"/>
        <v>41.686675560769615</v>
      </c>
      <c r="BV107" s="108">
        <f t="shared" si="458"/>
        <v>41.686675560769615</v>
      </c>
      <c r="BW107" s="4">
        <f t="shared" si="458"/>
        <v>32.151432139701427</v>
      </c>
      <c r="BX107" s="4">
        <f t="shared" si="458"/>
        <v>31.839282313102384</v>
      </c>
      <c r="BY107" s="4">
        <f t="shared" si="458"/>
        <v>45.484689018717695</v>
      </c>
      <c r="BZ107" s="4">
        <f t="shared" si="458"/>
        <v>43.210454567781795</v>
      </c>
      <c r="CA107" s="4">
        <f t="shared" si="458"/>
        <v>45.484689018717702</v>
      </c>
      <c r="CB107" s="4">
        <f t="shared" si="458"/>
        <v>45.484689018717695</v>
      </c>
      <c r="CC107" s="4">
        <f t="shared" si="458"/>
        <v>44.057718382836363</v>
      </c>
      <c r="CD107" s="4">
        <f t="shared" si="458"/>
        <v>46.822473989856441</v>
      </c>
      <c r="CE107" s="4">
        <f t="shared" si="458"/>
        <v>46.822473989856441</v>
      </c>
      <c r="CF107" s="4">
        <f t="shared" si="458"/>
        <v>44.481350290363622</v>
      </c>
      <c r="CG107" s="4">
        <f t="shared" si="458"/>
        <v>46.822473989856441</v>
      </c>
      <c r="CH107" s="108">
        <f t="shared" si="458"/>
        <v>46.822473989856441</v>
      </c>
      <c r="CI107" s="4">
        <f t="shared" si="458"/>
        <v>36.797314083888281</v>
      </c>
      <c r="CJ107" s="4">
        <f t="shared" si="458"/>
        <v>36.440058607345676</v>
      </c>
      <c r="CK107" s="4">
        <f t="shared" si="458"/>
        <v>52.0572265819224</v>
      </c>
      <c r="CL107" s="4">
        <f t="shared" si="458"/>
        <v>49.454365252826264</v>
      </c>
      <c r="CM107" s="4">
        <f t="shared" ref="CM107:CT107" si="459">IFERROR(CM26/CM52,"")</f>
        <v>52.0572265819224</v>
      </c>
      <c r="CN107" s="4">
        <f t="shared" si="459"/>
        <v>52.0572265819224</v>
      </c>
      <c r="CO107" s="4">
        <f t="shared" si="459"/>
        <v>50.424058689156205</v>
      </c>
      <c r="CP107" s="4">
        <f t="shared" si="459"/>
        <v>53.588321481390693</v>
      </c>
      <c r="CQ107" s="4">
        <f t="shared" si="459"/>
        <v>53.588321481390693</v>
      </c>
      <c r="CR107" s="4">
        <f t="shared" si="459"/>
        <v>50.908905407321164</v>
      </c>
      <c r="CS107" s="4">
        <f t="shared" si="459"/>
        <v>53.588321481390693</v>
      </c>
      <c r="CT107" s="108">
        <f t="shared" si="459"/>
        <v>53.588321481390686</v>
      </c>
    </row>
    <row r="108" spans="1:98" s="4" customFormat="1" x14ac:dyDescent="0.25">
      <c r="B108" t="s">
        <v>1</v>
      </c>
      <c r="C108" s="6">
        <f t="shared" ref="C108:S108" si="460">IFERROR(C27/C53,"")</f>
        <v>10.923290322580646</v>
      </c>
      <c r="D108" s="6">
        <f t="shared" si="460"/>
        <v>17.087875</v>
      </c>
      <c r="E108" s="6">
        <f t="shared" si="460"/>
        <v>15.972089285714286</v>
      </c>
      <c r="F108" s="6">
        <f t="shared" si="460"/>
        <v>23.500549999999997</v>
      </c>
      <c r="G108" s="6">
        <f t="shared" si="460"/>
        <v>21.025986666666668</v>
      </c>
      <c r="H108" s="6">
        <f t="shared" si="460"/>
        <v>48.468060439560439</v>
      </c>
      <c r="I108" s="6">
        <f t="shared" si="460"/>
        <v>32.423174418604653</v>
      </c>
      <c r="J108" s="6">
        <f t="shared" si="460"/>
        <v>18.997293333333335</v>
      </c>
      <c r="K108" s="6">
        <f t="shared" si="460"/>
        <v>37.04485148514852</v>
      </c>
      <c r="L108" s="6">
        <f t="shared" si="460"/>
        <v>32.778739130434779</v>
      </c>
      <c r="M108" s="6">
        <f t="shared" si="460"/>
        <v>40.444022900763436</v>
      </c>
      <c r="N108" s="102">
        <f t="shared" si="460"/>
        <v>40.67950704225359</v>
      </c>
      <c r="O108" s="6">
        <f t="shared" si="460"/>
        <v>19.935333333333332</v>
      </c>
      <c r="P108" s="6">
        <f t="shared" si="460"/>
        <v>18.618590909090909</v>
      </c>
      <c r="Q108" s="6">
        <f t="shared" si="460"/>
        <v>26.759024691358029</v>
      </c>
      <c r="R108" s="6">
        <f t="shared" si="460"/>
        <v>21.320961038961038</v>
      </c>
      <c r="S108" s="6">
        <f t="shared" si="460"/>
        <v>26.222753623188403</v>
      </c>
      <c r="T108" s="6">
        <f t="shared" ref="T108:V108" si="461">IFERROR(T27/T53,"")</f>
        <v>27.462319148936171</v>
      </c>
      <c r="U108" s="6">
        <f t="shared" si="461"/>
        <v>26.557049382716052</v>
      </c>
      <c r="V108" s="6">
        <f t="shared" si="461"/>
        <v>32.687709459459462</v>
      </c>
      <c r="W108" s="175">
        <f t="shared" ref="W108:Z108" si="462">IFERROR(W27/W53,"")</f>
        <v>24</v>
      </c>
      <c r="X108" s="175">
        <f t="shared" si="462"/>
        <v>22.4</v>
      </c>
      <c r="Y108" s="175">
        <f t="shared" si="462"/>
        <v>24</v>
      </c>
      <c r="Z108" s="176">
        <f t="shared" si="462"/>
        <v>25.6</v>
      </c>
      <c r="AA108" s="4">
        <f t="shared" ref="AA108:CL108" si="463">IFERROR(AA27/AA53,"")</f>
        <v>19.599999999999998</v>
      </c>
      <c r="AB108" s="4">
        <f t="shared" si="463"/>
        <v>19.599999999999998</v>
      </c>
      <c r="AC108" s="4">
        <f t="shared" si="463"/>
        <v>24.203151465194431</v>
      </c>
      <c r="AD108" s="4">
        <f t="shared" si="463"/>
        <v>22.992993891934709</v>
      </c>
      <c r="AE108" s="4">
        <f t="shared" si="463"/>
        <v>24.203151465194434</v>
      </c>
      <c r="AF108" s="4">
        <f t="shared" si="463"/>
        <v>24.203151465194434</v>
      </c>
      <c r="AG108" s="4">
        <f t="shared" si="463"/>
        <v>22.992993891934709</v>
      </c>
      <c r="AH108" s="4">
        <f t="shared" si="463"/>
        <v>24.203151465194434</v>
      </c>
      <c r="AI108" s="4">
        <f t="shared" si="463"/>
        <v>24.203151465194434</v>
      </c>
      <c r="AJ108" s="4">
        <f t="shared" si="463"/>
        <v>22.992993891934706</v>
      </c>
      <c r="AK108" s="4">
        <f t="shared" si="463"/>
        <v>24.203151465194434</v>
      </c>
      <c r="AL108" s="108">
        <f t="shared" si="463"/>
        <v>24.203151465194431</v>
      </c>
      <c r="AM108" s="4">
        <f t="shared" si="463"/>
        <v>23.891784240806054</v>
      </c>
      <c r="AN108" s="4">
        <f t="shared" si="463"/>
        <v>23.659825170506963</v>
      </c>
      <c r="AO108" s="4">
        <f t="shared" si="463"/>
        <v>25.349812682686032</v>
      </c>
      <c r="AP108" s="4">
        <f t="shared" si="463"/>
        <v>24.082322048551731</v>
      </c>
      <c r="AQ108" s="4">
        <f t="shared" si="463"/>
        <v>25.349812682686036</v>
      </c>
      <c r="AR108" s="4">
        <f t="shared" si="463"/>
        <v>25.349812682686036</v>
      </c>
      <c r="AS108" s="4">
        <f t="shared" si="463"/>
        <v>24.554524441660586</v>
      </c>
      <c r="AT108" s="4">
        <f t="shared" si="463"/>
        <v>26.095395408647391</v>
      </c>
      <c r="AU108" s="4">
        <f t="shared" si="463"/>
        <v>26.095395408647391</v>
      </c>
      <c r="AV108" s="4">
        <f t="shared" si="463"/>
        <v>24.790625638215019</v>
      </c>
      <c r="AW108" s="4">
        <f t="shared" si="463"/>
        <v>26.095395408647391</v>
      </c>
      <c r="AX108" s="108">
        <f t="shared" si="463"/>
        <v>26.095395408647395</v>
      </c>
      <c r="AY108" s="4">
        <f t="shared" si="463"/>
        <v>26.340692125488673</v>
      </c>
      <c r="AZ108" s="4">
        <f t="shared" si="463"/>
        <v>26.084957250483935</v>
      </c>
      <c r="BA108" s="4">
        <f t="shared" si="463"/>
        <v>27.948168482661352</v>
      </c>
      <c r="BB108" s="4">
        <f t="shared" si="463"/>
        <v>26.550760058528283</v>
      </c>
      <c r="BC108" s="4">
        <f t="shared" si="463"/>
        <v>27.948168482661355</v>
      </c>
      <c r="BD108" s="4">
        <f t="shared" si="463"/>
        <v>27.948168482661355</v>
      </c>
      <c r="BE108" s="4">
        <f t="shared" si="463"/>
        <v>27.0713631969308</v>
      </c>
      <c r="BF108" s="4">
        <f t="shared" si="463"/>
        <v>28.770173438033751</v>
      </c>
      <c r="BG108" s="4">
        <f t="shared" si="463"/>
        <v>28.770173438033751</v>
      </c>
      <c r="BH108" s="4">
        <f t="shared" si="463"/>
        <v>27.331664766132057</v>
      </c>
      <c r="BI108" s="4">
        <f t="shared" si="463"/>
        <v>28.770173438033751</v>
      </c>
      <c r="BJ108" s="108">
        <f t="shared" si="463"/>
        <v>28.770173438033751</v>
      </c>
      <c r="BK108" s="4">
        <f t="shared" si="463"/>
        <v>28.758767662608545</v>
      </c>
      <c r="BL108" s="4">
        <f t="shared" si="463"/>
        <v>28.479556326078367</v>
      </c>
      <c r="BM108" s="4">
        <f t="shared" si="463"/>
        <v>30.513810349369674</v>
      </c>
      <c r="BN108" s="4">
        <f t="shared" si="463"/>
        <v>28.988119831901187</v>
      </c>
      <c r="BO108" s="4">
        <f t="shared" si="463"/>
        <v>30.513810349369678</v>
      </c>
      <c r="BP108" s="4">
        <f t="shared" si="463"/>
        <v>30.513810349369681</v>
      </c>
      <c r="BQ108" s="4">
        <f t="shared" si="463"/>
        <v>29.556514338409055</v>
      </c>
      <c r="BR108" s="4">
        <f t="shared" si="463"/>
        <v>31.411275359645263</v>
      </c>
      <c r="BS108" s="4">
        <f t="shared" si="463"/>
        <v>31.411275359645263</v>
      </c>
      <c r="BT108" s="4">
        <f t="shared" si="463"/>
        <v>29.840711591662988</v>
      </c>
      <c r="BU108" s="4">
        <f t="shared" si="463"/>
        <v>31.411275359645263</v>
      </c>
      <c r="BV108" s="108">
        <f t="shared" si="463"/>
        <v>31.411275359645259</v>
      </c>
      <c r="BW108" s="4">
        <f t="shared" si="463"/>
        <v>32.301847838641926</v>
      </c>
      <c r="BX108" s="4">
        <f t="shared" si="463"/>
        <v>31.98823766545123</v>
      </c>
      <c r="BY108" s="4">
        <f t="shared" si="463"/>
        <v>34.273111784412031</v>
      </c>
      <c r="BZ108" s="4">
        <f t="shared" si="463"/>
        <v>32.55945619519143</v>
      </c>
      <c r="CA108" s="4">
        <f t="shared" si="463"/>
        <v>34.273111784412031</v>
      </c>
      <c r="CB108" s="4">
        <f t="shared" si="463"/>
        <v>34.273111784412031</v>
      </c>
      <c r="CC108" s="4">
        <f t="shared" si="463"/>
        <v>33.197876904901065</v>
      </c>
      <c r="CD108" s="4">
        <f t="shared" si="463"/>
        <v>35.281144483953568</v>
      </c>
      <c r="CE108" s="4">
        <f t="shared" si="463"/>
        <v>35.281144483953561</v>
      </c>
      <c r="CF108" s="4">
        <f t="shared" si="463"/>
        <v>33.517087259755883</v>
      </c>
      <c r="CG108" s="4">
        <f t="shared" si="463"/>
        <v>35.281144483953568</v>
      </c>
      <c r="CH108" s="108">
        <f t="shared" si="463"/>
        <v>35.281144483953568</v>
      </c>
      <c r="CI108" s="4">
        <f t="shared" si="463"/>
        <v>36.969464851325696</v>
      </c>
      <c r="CJ108" s="4">
        <f t="shared" si="463"/>
        <v>36.610538008108939</v>
      </c>
      <c r="CK108" s="4">
        <f t="shared" si="463"/>
        <v>39.225576437259583</v>
      </c>
      <c r="CL108" s="4">
        <f t="shared" si="463"/>
        <v>37.264297615396593</v>
      </c>
      <c r="CM108" s="4">
        <f t="shared" ref="CM108:CT108" si="464">IFERROR(CM27/CM53,"")</f>
        <v>39.225576437259583</v>
      </c>
      <c r="CN108" s="4">
        <f t="shared" si="464"/>
        <v>39.225576437259583</v>
      </c>
      <c r="CO108" s="4">
        <f t="shared" si="464"/>
        <v>37.994970117659278</v>
      </c>
      <c r="CP108" s="4">
        <f t="shared" si="464"/>
        <v>40.379269861884865</v>
      </c>
      <c r="CQ108" s="4">
        <f t="shared" si="464"/>
        <v>40.379269861884865</v>
      </c>
      <c r="CR108" s="4">
        <f t="shared" si="464"/>
        <v>38.360306368790617</v>
      </c>
      <c r="CS108" s="4">
        <f t="shared" si="464"/>
        <v>40.379269861884865</v>
      </c>
      <c r="CT108" s="108">
        <f t="shared" si="464"/>
        <v>40.379269861884865</v>
      </c>
    </row>
    <row r="109" spans="1:98" s="4" customFormat="1" x14ac:dyDescent="0.25">
      <c r="B109" t="s">
        <v>2</v>
      </c>
      <c r="C109" s="6">
        <f t="shared" ref="C109:S109" si="465">IFERROR(C28/C54,"")</f>
        <v>15.918952380952382</v>
      </c>
      <c r="D109" s="6">
        <f t="shared" si="465"/>
        <v>24.62290909090909</v>
      </c>
      <c r="E109" s="6">
        <f t="shared" si="465"/>
        <v>34.503062499999999</v>
      </c>
      <c r="F109" s="6">
        <f t="shared" si="465"/>
        <v>21.55777777777778</v>
      </c>
      <c r="G109" s="6">
        <f t="shared" si="465"/>
        <v>20.145057692307692</v>
      </c>
      <c r="H109" s="6">
        <f t="shared" si="465"/>
        <v>28.693166666666666</v>
      </c>
      <c r="I109" s="6">
        <f t="shared" si="465"/>
        <v>26.356875000000002</v>
      </c>
      <c r="J109" s="6">
        <f t="shared" si="465"/>
        <v>23.520133333333334</v>
      </c>
      <c r="K109" s="6">
        <f t="shared" si="465"/>
        <v>59.904573770491808</v>
      </c>
      <c r="L109" s="6">
        <f t="shared" si="465"/>
        <v>-23.358000000000001</v>
      </c>
      <c r="M109" s="6">
        <f t="shared" si="465"/>
        <v>33.29506338028169</v>
      </c>
      <c r="N109" s="102">
        <f t="shared" si="465"/>
        <v>49.529266666666558</v>
      </c>
      <c r="O109" s="6">
        <f t="shared" si="465"/>
        <v>22.110629629629628</v>
      </c>
      <c r="P109" s="6">
        <f t="shared" si="465"/>
        <v>49.588928571428575</v>
      </c>
      <c r="Q109" s="6">
        <f t="shared" si="465"/>
        <v>26.924105263157895</v>
      </c>
      <c r="R109" s="6">
        <f t="shared" si="465"/>
        <v>22.351518518518517</v>
      </c>
      <c r="S109" s="6">
        <f t="shared" si="465"/>
        <v>25.571736842105263</v>
      </c>
      <c r="T109" s="6">
        <f t="shared" ref="T109:V109" si="466">IFERROR(T28/T54,"")</f>
        <v>22.912306603773583</v>
      </c>
      <c r="U109" s="6">
        <f t="shared" si="466"/>
        <v>22.986405797101447</v>
      </c>
      <c r="V109" s="6">
        <f t="shared" si="466"/>
        <v>24.260074074074076</v>
      </c>
      <c r="W109" s="175">
        <f t="shared" ref="W109:Z109" si="467">IFERROR(W28/W54,"")</f>
        <v>27</v>
      </c>
      <c r="X109" s="175">
        <f t="shared" si="467"/>
        <v>25.2</v>
      </c>
      <c r="Y109" s="175">
        <f t="shared" si="467"/>
        <v>27.000000000000004</v>
      </c>
      <c r="Z109" s="176">
        <f t="shared" si="467"/>
        <v>28.800000000000004</v>
      </c>
      <c r="AA109" s="4">
        <f t="shared" ref="AA109:CL109" si="468">IFERROR(AA28/AA54,"")</f>
        <v>19.599999999999998</v>
      </c>
      <c r="AB109" s="4">
        <f t="shared" si="468"/>
        <v>19.599999999999998</v>
      </c>
      <c r="AC109" s="4">
        <f t="shared" si="468"/>
        <v>28.44104872900953</v>
      </c>
      <c r="AD109" s="4">
        <f t="shared" si="468"/>
        <v>27.018996292559049</v>
      </c>
      <c r="AE109" s="4">
        <f t="shared" si="468"/>
        <v>28.44104872900953</v>
      </c>
      <c r="AF109" s="4">
        <f t="shared" si="468"/>
        <v>28.44104872900953</v>
      </c>
      <c r="AG109" s="4">
        <f t="shared" si="468"/>
        <v>27.018996292559049</v>
      </c>
      <c r="AH109" s="4">
        <f t="shared" si="468"/>
        <v>28.44104872900953</v>
      </c>
      <c r="AI109" s="4">
        <f t="shared" si="468"/>
        <v>28.441048729009527</v>
      </c>
      <c r="AJ109" s="4">
        <f t="shared" si="468"/>
        <v>27.018996292559049</v>
      </c>
      <c r="AK109" s="4">
        <f t="shared" si="468"/>
        <v>28.441048729009527</v>
      </c>
      <c r="AL109" s="108">
        <f t="shared" si="468"/>
        <v>28.44104872900953</v>
      </c>
      <c r="AM109" s="4">
        <f t="shared" si="468"/>
        <v>27.45656215588518</v>
      </c>
      <c r="AN109" s="4">
        <f t="shared" si="468"/>
        <v>27.189993591264926</v>
      </c>
      <c r="AO109" s="4">
        <f t="shared" si="468"/>
        <v>29.132135990640997</v>
      </c>
      <c r="AP109" s="4">
        <f t="shared" si="468"/>
        <v>27.675529191108946</v>
      </c>
      <c r="AQ109" s="4">
        <f t="shared" si="468"/>
        <v>29.132135990641</v>
      </c>
      <c r="AR109" s="4">
        <f t="shared" si="468"/>
        <v>29.132135990641</v>
      </c>
      <c r="AS109" s="4">
        <f t="shared" si="468"/>
        <v>28.218186626228725</v>
      </c>
      <c r="AT109" s="4">
        <f t="shared" si="468"/>
        <v>29.988963519777499</v>
      </c>
      <c r="AU109" s="4">
        <f t="shared" si="468"/>
        <v>29.988963519777503</v>
      </c>
      <c r="AV109" s="4">
        <f t="shared" si="468"/>
        <v>28.489515343788621</v>
      </c>
      <c r="AW109" s="4">
        <f t="shared" si="468"/>
        <v>29.988963519777503</v>
      </c>
      <c r="AX109" s="108">
        <f t="shared" si="468"/>
        <v>29.988963519777499</v>
      </c>
      <c r="AY109" s="4">
        <f t="shared" si="468"/>
        <v>30.270859776863404</v>
      </c>
      <c r="AZ109" s="4">
        <f t="shared" si="468"/>
        <v>29.97696793436959</v>
      </c>
      <c r="BA109" s="4">
        <f t="shared" si="468"/>
        <v>32.118179929681695</v>
      </c>
      <c r="BB109" s="4">
        <f t="shared" si="468"/>
        <v>30.512270933197613</v>
      </c>
      <c r="BC109" s="4">
        <f t="shared" si="468"/>
        <v>32.118179929681695</v>
      </c>
      <c r="BD109" s="4">
        <f t="shared" si="468"/>
        <v>32.118179929681695</v>
      </c>
      <c r="BE109" s="4">
        <f t="shared" si="468"/>
        <v>31.110550755417169</v>
      </c>
      <c r="BF109" s="4">
        <f t="shared" si="468"/>
        <v>33.062832280554694</v>
      </c>
      <c r="BG109" s="4">
        <f t="shared" si="468"/>
        <v>33.062832280554694</v>
      </c>
      <c r="BH109" s="4">
        <f t="shared" si="468"/>
        <v>31.409690666526952</v>
      </c>
      <c r="BI109" s="4">
        <f t="shared" si="468"/>
        <v>33.062832280554694</v>
      </c>
      <c r="BJ109" s="108">
        <f t="shared" si="468"/>
        <v>33.062832280554694</v>
      </c>
      <c r="BK109" s="4">
        <f t="shared" si="468"/>
        <v>33.049724704379457</v>
      </c>
      <c r="BL109" s="4">
        <f t="shared" si="468"/>
        <v>32.72885359074472</v>
      </c>
      <c r="BM109" s="4">
        <f t="shared" si="468"/>
        <v>35.066628847226475</v>
      </c>
      <c r="BN109" s="4">
        <f t="shared" si="468"/>
        <v>33.313297404865146</v>
      </c>
      <c r="BO109" s="4">
        <f t="shared" si="468"/>
        <v>35.066628847226475</v>
      </c>
      <c r="BP109" s="4">
        <f t="shared" si="468"/>
        <v>35.066628847226482</v>
      </c>
      <c r="BQ109" s="4">
        <f t="shared" si="468"/>
        <v>33.966499314764462</v>
      </c>
      <c r="BR109" s="4">
        <f t="shared" si="468"/>
        <v>36.098000283909613</v>
      </c>
      <c r="BS109" s="4">
        <f t="shared" si="468"/>
        <v>36.098000283909613</v>
      </c>
      <c r="BT109" s="4">
        <f t="shared" si="468"/>
        <v>34.293100269714124</v>
      </c>
      <c r="BU109" s="4">
        <f t="shared" si="468"/>
        <v>36.09800028390962</v>
      </c>
      <c r="BV109" s="108">
        <f t="shared" si="468"/>
        <v>36.098000283909613</v>
      </c>
      <c r="BW109" s="4">
        <f t="shared" si="468"/>
        <v>37.121450787959027</v>
      </c>
      <c r="BX109" s="4">
        <f t="shared" si="468"/>
        <v>36.761048353124472</v>
      </c>
      <c r="BY109" s="4">
        <f t="shared" si="468"/>
        <v>39.386837521204789</v>
      </c>
      <c r="BZ109" s="4">
        <f t="shared" si="468"/>
        <v>37.417495645144548</v>
      </c>
      <c r="CA109" s="4">
        <f t="shared" si="468"/>
        <v>39.386837521204789</v>
      </c>
      <c r="CB109" s="4">
        <f t="shared" si="468"/>
        <v>39.386837521204782</v>
      </c>
      <c r="CC109" s="4">
        <f t="shared" si="468"/>
        <v>38.15117203034346</v>
      </c>
      <c r="CD109" s="4">
        <f t="shared" si="468"/>
        <v>40.54527391888729</v>
      </c>
      <c r="CE109" s="4">
        <f t="shared" si="468"/>
        <v>40.54527391888729</v>
      </c>
      <c r="CF109" s="4">
        <f t="shared" si="468"/>
        <v>38.51801022294292</v>
      </c>
      <c r="CG109" s="4">
        <f t="shared" si="468"/>
        <v>40.54527391888729</v>
      </c>
      <c r="CH109" s="108">
        <f t="shared" si="468"/>
        <v>40.54527391888729</v>
      </c>
      <c r="CI109" s="4">
        <f t="shared" si="468"/>
        <v>42.485500426819101</v>
      </c>
      <c r="CJ109" s="4">
        <f t="shared" si="468"/>
        <v>42.073019840150963</v>
      </c>
      <c r="CK109" s="4">
        <f t="shared" si="468"/>
        <v>45.078235543018877</v>
      </c>
      <c r="CL109" s="4">
        <f t="shared" si="468"/>
        <v>42.824323765867931</v>
      </c>
      <c r="CM109" s="4">
        <f t="shared" ref="CM109:CT109" si="469">IFERROR(CM28/CM54,"")</f>
        <v>45.078235543018877</v>
      </c>
      <c r="CN109" s="4">
        <f t="shared" si="469"/>
        <v>45.078235543018877</v>
      </c>
      <c r="CO109" s="4">
        <f t="shared" si="469"/>
        <v>43.664016388728086</v>
      </c>
      <c r="CP109" s="4">
        <f t="shared" si="469"/>
        <v>46.404066000166502</v>
      </c>
      <c r="CQ109" s="4">
        <f t="shared" si="469"/>
        <v>46.404066000166509</v>
      </c>
      <c r="CR109" s="4">
        <f t="shared" si="469"/>
        <v>44.083862700158178</v>
      </c>
      <c r="CS109" s="4">
        <f t="shared" si="469"/>
        <v>46.404066000166502</v>
      </c>
      <c r="CT109" s="108">
        <f t="shared" si="469"/>
        <v>46.404066000166502</v>
      </c>
    </row>
    <row r="110" spans="1:98" s="5" customFormat="1" x14ac:dyDescent="0.25">
      <c r="B110" s="1" t="s">
        <v>3</v>
      </c>
      <c r="C110" s="7">
        <f t="shared" ref="C110:S110" si="470">IFERROR(C29/C55,"")</f>
        <v>17.726983050847458</v>
      </c>
      <c r="D110" s="7">
        <f t="shared" si="470"/>
        <v>21.821268722466957</v>
      </c>
      <c r="E110" s="7">
        <f t="shared" si="470"/>
        <v>35.515931372549019</v>
      </c>
      <c r="F110" s="7">
        <f t="shared" si="470"/>
        <v>35.042930000000005</v>
      </c>
      <c r="G110" s="7">
        <f t="shared" si="470"/>
        <v>24.37248068669528</v>
      </c>
      <c r="H110" s="7">
        <f t="shared" si="470"/>
        <v>34.591680733944933</v>
      </c>
      <c r="I110" s="7">
        <f t="shared" si="470"/>
        <v>32.135703488372087</v>
      </c>
      <c r="J110" s="7">
        <f t="shared" si="470"/>
        <v>23.889346793349166</v>
      </c>
      <c r="K110" s="7">
        <f t="shared" si="470"/>
        <v>36.658414023372274</v>
      </c>
      <c r="L110" s="7">
        <f t="shared" si="470"/>
        <v>27.986400809716578</v>
      </c>
      <c r="M110" s="7">
        <f t="shared" si="470"/>
        <v>35.4266704918033</v>
      </c>
      <c r="N110" s="103">
        <f t="shared" si="470"/>
        <v>45.135597368421017</v>
      </c>
      <c r="O110" s="7">
        <f t="shared" si="470"/>
        <v>25.155697095435681</v>
      </c>
      <c r="P110" s="7">
        <f t="shared" si="470"/>
        <v>29.182124463519184</v>
      </c>
      <c r="Q110" s="7">
        <f t="shared" si="470"/>
        <v>38.672197396963107</v>
      </c>
      <c r="R110" s="7">
        <f t="shared" si="470"/>
        <v>42.937786384976526</v>
      </c>
      <c r="S110" s="7">
        <f t="shared" si="470"/>
        <v>32.173642352941179</v>
      </c>
      <c r="T110" s="7">
        <f t="shared" ref="T110" si="471">IFERROR(T40/T88,"")</f>
        <v>1298.1770428015564</v>
      </c>
      <c r="U110" s="177">
        <f t="shared" ref="U110:Z110" si="472">IFERROR(U29/U55,"")</f>
        <v>31.63115625</v>
      </c>
      <c r="V110" s="177">
        <f t="shared" si="472"/>
        <v>32.755909090909093</v>
      </c>
      <c r="W110" s="177">
        <f t="shared" si="472"/>
        <v>37.723407772376042</v>
      </c>
      <c r="X110" s="177">
        <f t="shared" si="472"/>
        <v>34.231005390153726</v>
      </c>
      <c r="Y110" s="177">
        <f t="shared" si="472"/>
        <v>35.247006766488191</v>
      </c>
      <c r="Z110" s="178">
        <f t="shared" si="472"/>
        <v>36.349832810223866</v>
      </c>
      <c r="AA110" s="5">
        <f t="shared" ref="AA110:CL110" si="473">IFERROR(AA29/AA55,"")</f>
        <v>22.571852732595076</v>
      </c>
      <c r="AB110" s="5">
        <f t="shared" si="473"/>
        <v>22.648177229694507</v>
      </c>
      <c r="AC110" s="5">
        <f t="shared" si="473"/>
        <v>30.419027438381374</v>
      </c>
      <c r="AD110" s="5">
        <f t="shared" si="473"/>
        <v>28.658157671079888</v>
      </c>
      <c r="AE110" s="5">
        <f t="shared" si="473"/>
        <v>31.423025560966188</v>
      </c>
      <c r="AF110" s="5">
        <f t="shared" si="473"/>
        <v>30.958191409730844</v>
      </c>
      <c r="AG110" s="5">
        <f t="shared" si="473"/>
        <v>30.027412291873262</v>
      </c>
      <c r="AH110" s="5">
        <f t="shared" si="473"/>
        <v>31.637653983236106</v>
      </c>
      <c r="AI110" s="5">
        <f t="shared" si="473"/>
        <v>31.262277956978181</v>
      </c>
      <c r="AJ110" s="5">
        <f t="shared" si="473"/>
        <v>29.972601106823063</v>
      </c>
      <c r="AK110" s="5">
        <f t="shared" si="473"/>
        <v>31.696982580984237</v>
      </c>
      <c r="AL110" s="109">
        <f t="shared" si="473"/>
        <v>31.021196368917884</v>
      </c>
      <c r="AM110" s="5">
        <f t="shared" si="473"/>
        <v>26.751880492104856</v>
      </c>
      <c r="AN110" s="5">
        <f t="shared" si="473"/>
        <v>27.260105838478708</v>
      </c>
      <c r="AO110" s="5">
        <f t="shared" si="473"/>
        <v>32.329019024803713</v>
      </c>
      <c r="AP110" s="5">
        <f t="shared" si="473"/>
        <v>30.574690370118777</v>
      </c>
      <c r="AQ110" s="5">
        <f t="shared" si="473"/>
        <v>34.506635403153368</v>
      </c>
      <c r="AR110" s="5">
        <f t="shared" si="473"/>
        <v>34.445573231278424</v>
      </c>
      <c r="AS110" s="5">
        <f t="shared" si="473"/>
        <v>33.464038246845632</v>
      </c>
      <c r="AT110" s="5">
        <f t="shared" si="473"/>
        <v>35.378133942244276</v>
      </c>
      <c r="AU110" s="5">
        <f t="shared" si="473"/>
        <v>34.884198796170175</v>
      </c>
      <c r="AV110" s="5">
        <f t="shared" si="473"/>
        <v>33.146242559371167</v>
      </c>
      <c r="AW110" s="5">
        <f t="shared" si="473"/>
        <v>34.738656540511798</v>
      </c>
      <c r="AX110" s="109">
        <f t="shared" si="473"/>
        <v>34.566090618675489</v>
      </c>
      <c r="AY110" s="5">
        <f t="shared" si="473"/>
        <v>30.389897811036072</v>
      </c>
      <c r="AZ110" s="5">
        <f t="shared" si="473"/>
        <v>30.863942657603356</v>
      </c>
      <c r="BA110" s="5">
        <f t="shared" si="473"/>
        <v>36.229366982363729</v>
      </c>
      <c r="BB110" s="5">
        <f t="shared" si="473"/>
        <v>34.090181598174397</v>
      </c>
      <c r="BC110" s="5">
        <f t="shared" si="473"/>
        <v>37.76894774687743</v>
      </c>
      <c r="BD110" s="5">
        <f t="shared" si="473"/>
        <v>37.399515296180724</v>
      </c>
      <c r="BE110" s="5">
        <f t="shared" si="473"/>
        <v>36.544013008486502</v>
      </c>
      <c r="BF110" s="5">
        <f t="shared" si="473"/>
        <v>38.830111544851391</v>
      </c>
      <c r="BG110" s="5">
        <f t="shared" si="473"/>
        <v>38.373387272635462</v>
      </c>
      <c r="BH110" s="5">
        <f t="shared" si="473"/>
        <v>36.431977480300361</v>
      </c>
      <c r="BI110" s="5">
        <f t="shared" si="473"/>
        <v>38.238021378954123</v>
      </c>
      <c r="BJ110" s="109">
        <f t="shared" si="473"/>
        <v>38.00644478514613</v>
      </c>
      <c r="BK110" s="5">
        <f t="shared" si="473"/>
        <v>33.26340063749025</v>
      </c>
      <c r="BL110" s="5">
        <f t="shared" si="473"/>
        <v>33.679090229847112</v>
      </c>
      <c r="BM110" s="5">
        <f t="shared" si="473"/>
        <v>39.299636448162403</v>
      </c>
      <c r="BN110" s="5">
        <f t="shared" si="473"/>
        <v>37.030471601201015</v>
      </c>
      <c r="BO110" s="5">
        <f t="shared" si="473"/>
        <v>41.114977976801264</v>
      </c>
      <c r="BP110" s="5">
        <f t="shared" si="473"/>
        <v>40.912034647214803</v>
      </c>
      <c r="BQ110" s="5">
        <f t="shared" si="473"/>
        <v>40.069047876597637</v>
      </c>
      <c r="BR110" s="5">
        <f t="shared" si="473"/>
        <v>42.659781783355086</v>
      </c>
      <c r="BS110" s="5">
        <f t="shared" si="473"/>
        <v>42.310385385390525</v>
      </c>
      <c r="BT110" s="5">
        <f t="shared" si="473"/>
        <v>40.189139233628985</v>
      </c>
      <c r="BU110" s="5">
        <f t="shared" si="473"/>
        <v>42.162586514655764</v>
      </c>
      <c r="BV110" s="109">
        <f t="shared" si="473"/>
        <v>41.955037589493813</v>
      </c>
      <c r="BW110" s="5">
        <f t="shared" si="473"/>
        <v>37.541059516533174</v>
      </c>
      <c r="BX110" s="5">
        <f t="shared" si="473"/>
        <v>37.94454797581983</v>
      </c>
      <c r="BY110" s="5">
        <f t="shared" si="473"/>
        <v>44.043587986672264</v>
      </c>
      <c r="BZ110" s="5">
        <f t="shared" si="473"/>
        <v>41.494561142749752</v>
      </c>
      <c r="CA110" s="5">
        <f t="shared" si="473"/>
        <v>46.475565345119591</v>
      </c>
      <c r="CB110" s="5">
        <f t="shared" si="473"/>
        <v>46.242485996815105</v>
      </c>
      <c r="CC110" s="5">
        <f t="shared" si="473"/>
        <v>45.305576804786512</v>
      </c>
      <c r="CD110" s="5">
        <f t="shared" si="473"/>
        <v>48.27855901997912</v>
      </c>
      <c r="CE110" s="5">
        <f t="shared" si="473"/>
        <v>47.857336270232686</v>
      </c>
      <c r="CF110" s="5">
        <f t="shared" si="473"/>
        <v>45.414729212695271</v>
      </c>
      <c r="CG110" s="5">
        <f t="shared" si="473"/>
        <v>47.632507341286832</v>
      </c>
      <c r="CH110" s="109">
        <f t="shared" si="473"/>
        <v>47.343604420240268</v>
      </c>
      <c r="CI110" s="5">
        <f t="shared" si="473"/>
        <v>43.048487369671989</v>
      </c>
      <c r="CJ110" s="5">
        <f t="shared" si="473"/>
        <v>43.500717842134321</v>
      </c>
      <c r="CK110" s="5">
        <f t="shared" si="473"/>
        <v>50.457471508594665</v>
      </c>
      <c r="CL110" s="5">
        <f t="shared" si="473"/>
        <v>47.513302591061368</v>
      </c>
      <c r="CM110" s="5">
        <f t="shared" ref="CM110:CT110" si="474">IFERROR(CM29/CM55,"")</f>
        <v>53.228460375441351</v>
      </c>
      <c r="CN110" s="5">
        <f t="shared" si="474"/>
        <v>52.930646919693906</v>
      </c>
      <c r="CO110" s="5">
        <f t="shared" si="474"/>
        <v>51.875881054303186</v>
      </c>
      <c r="CP110" s="5">
        <f t="shared" si="474"/>
        <v>55.331722339724536</v>
      </c>
      <c r="CQ110" s="5">
        <f t="shared" si="474"/>
        <v>54.830877373973699</v>
      </c>
      <c r="CR110" s="5">
        <f t="shared" si="474"/>
        <v>52.011595323014227</v>
      </c>
      <c r="CS110" s="5">
        <f t="shared" si="474"/>
        <v>54.536044337443379</v>
      </c>
      <c r="CT110" s="109">
        <f t="shared" si="474"/>
        <v>54.155770502737141</v>
      </c>
    </row>
    <row r="112" spans="1:98" x14ac:dyDescent="0.25">
      <c r="A112" s="116"/>
    </row>
    <row r="113" spans="1:1" x14ac:dyDescent="0.25">
      <c r="A113" s="10"/>
    </row>
    <row r="121" spans="1:1" x14ac:dyDescent="0.25">
      <c r="A121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M5"/>
  <sheetViews>
    <sheetView zoomScale="80" zoomScaleNormal="80" workbookViewId="0">
      <selection activeCell="D5" sqref="D5"/>
    </sheetView>
  </sheetViews>
  <sheetFormatPr defaultRowHeight="15" x14ac:dyDescent="0.25"/>
  <sheetData>
    <row r="2" spans="2:13" x14ac:dyDescent="0.25">
      <c r="B2" s="21" t="s">
        <v>16</v>
      </c>
    </row>
    <row r="4" spans="2:13" x14ac:dyDescent="0.25"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J4" s="22" t="s">
        <v>25</v>
      </c>
      <c r="K4" s="22" t="s">
        <v>26</v>
      </c>
      <c r="L4" s="22" t="s">
        <v>27</v>
      </c>
      <c r="M4" s="22" t="s">
        <v>28</v>
      </c>
    </row>
    <row r="5" spans="2:13" s="19" customFormat="1" x14ac:dyDescent="0.25">
      <c r="B5" s="23">
        <v>1</v>
      </c>
      <c r="C5" s="23">
        <v>1</v>
      </c>
      <c r="D5" s="23">
        <v>0.95</v>
      </c>
      <c r="E5" s="23">
        <v>0.8</v>
      </c>
      <c r="F5" s="23">
        <v>0.7</v>
      </c>
      <c r="G5" s="23">
        <v>0.6</v>
      </c>
      <c r="H5" s="23">
        <v>0.55000000000000004</v>
      </c>
      <c r="I5" s="23">
        <v>0.5</v>
      </c>
      <c r="J5" s="23">
        <v>0.45</v>
      </c>
      <c r="K5" s="23">
        <v>0.4</v>
      </c>
      <c r="L5" s="23">
        <v>0.35</v>
      </c>
      <c r="M5" s="2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42578125" customWidth="1" collapsed="1"/>
    <col min="2" max="2" width="27.42578125" bestFit="1" customWidth="1" collapsed="1"/>
    <col min="3" max="5" width="10.5703125" style="22" customWidth="1" collapsed="1"/>
    <col min="6" max="8" width="10.5703125" style="22" hidden="1" customWidth="1" collapsed="1"/>
    <col min="9" max="9" width="10.5703125" customWidth="1" collapsed="1"/>
    <col min="10" max="10" width="2.140625" style="25" customWidth="1" collapsed="1"/>
    <col min="11" max="11" width="10.5703125" style="79" customWidth="1" collapsed="1"/>
    <col min="12" max="12" width="27.5703125" style="79" customWidth="1" collapsed="1"/>
    <col min="13" max="13" width="10.5703125" style="79" customWidth="1" collapsed="1"/>
    <col min="14" max="14" width="10.5703125" customWidth="1" collapsed="1"/>
    <col min="16" max="18" width="0" hidden="1" customWidth="1" collapsed="1"/>
  </cols>
  <sheetData>
    <row r="2" spans="2:16" x14ac:dyDescent="0.25">
      <c r="B2" s="49" t="s">
        <v>52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  <c r="H2" s="50" t="s">
        <v>34</v>
      </c>
      <c r="I2" s="51" t="s">
        <v>37</v>
      </c>
      <c r="J2" s="64"/>
      <c r="K2" s="69"/>
      <c r="L2" s="70"/>
      <c r="M2" s="70"/>
    </row>
    <row r="3" spans="2:16" x14ac:dyDescent="0.25">
      <c r="B3" s="31"/>
      <c r="C3" s="32"/>
      <c r="D3" s="32"/>
      <c r="E3" s="32"/>
      <c r="F3" s="32"/>
      <c r="G3" s="32"/>
      <c r="H3" s="32"/>
      <c r="I3" s="33"/>
      <c r="J3" s="65"/>
      <c r="K3" s="71"/>
      <c r="L3" s="71"/>
      <c r="M3" s="71"/>
    </row>
    <row r="4" spans="2:16" x14ac:dyDescent="0.25">
      <c r="B4" s="31" t="s">
        <v>36</v>
      </c>
      <c r="C4" s="34">
        <f t="shared" ref="C4:H5" si="0">C20+M20</f>
        <v>23431.534</v>
      </c>
      <c r="D4" s="34">
        <f t="shared" si="0"/>
        <v>23874.145000000011</v>
      </c>
      <c r="E4" s="34">
        <f t="shared" si="0"/>
        <v>37416.532500000023</v>
      </c>
      <c r="F4" s="34">
        <f t="shared" si="0"/>
        <v>32696.221168928641</v>
      </c>
      <c r="G4" s="34">
        <f t="shared" si="0"/>
        <v>40979.340175881734</v>
      </c>
      <c r="H4" s="34">
        <f t="shared" si="0"/>
        <v>70684.547805034061</v>
      </c>
      <c r="I4" s="35">
        <f>SUM(C4:E4)</f>
        <v>84722.211500000034</v>
      </c>
      <c r="J4" s="66"/>
      <c r="K4" s="72"/>
      <c r="L4" s="85"/>
      <c r="M4" s="72"/>
    </row>
    <row r="5" spans="2:16" x14ac:dyDescent="0.25">
      <c r="B5" s="31" t="s">
        <v>39</v>
      </c>
      <c r="C5" s="34">
        <f t="shared" si="0"/>
        <v>6581.7240000000102</v>
      </c>
      <c r="D5" s="34">
        <f t="shared" si="0"/>
        <v>7981.6760000000195</v>
      </c>
      <c r="E5" s="34">
        <f t="shared" si="0"/>
        <v>13952.418608721331</v>
      </c>
      <c r="F5" s="34">
        <f t="shared" si="0"/>
        <v>11543.940654455828</v>
      </c>
      <c r="G5" s="34">
        <f t="shared" si="0"/>
        <v>13711.612462560623</v>
      </c>
      <c r="H5" s="34">
        <f t="shared" si="0"/>
        <v>21575.071818873497</v>
      </c>
      <c r="I5" s="35">
        <f t="shared" ref="I5:I6" si="1">SUM(C5:E5)</f>
        <v>28515.818608721362</v>
      </c>
      <c r="J5" s="66"/>
      <c r="K5" s="72"/>
      <c r="L5" s="85"/>
      <c r="M5" s="72"/>
    </row>
    <row r="6" spans="2:16" x14ac:dyDescent="0.25">
      <c r="B6" s="39" t="s">
        <v>48</v>
      </c>
      <c r="C6" s="47">
        <f>SUM(C4:C5)</f>
        <v>30013.258000000009</v>
      </c>
      <c r="D6" s="47">
        <f t="shared" ref="D6:H6" si="2">SUM(D4:D5)</f>
        <v>31855.821000000033</v>
      </c>
      <c r="E6" s="47">
        <f t="shared" si="2"/>
        <v>51368.951108721354</v>
      </c>
      <c r="F6" s="47">
        <f t="shared" si="2"/>
        <v>44240.161823384471</v>
      </c>
      <c r="G6" s="47">
        <f t="shared" si="2"/>
        <v>54690.952638442359</v>
      </c>
      <c r="H6" s="47">
        <f t="shared" si="2"/>
        <v>92259.619623907551</v>
      </c>
      <c r="I6" s="48">
        <f t="shared" si="1"/>
        <v>113238.0301087214</v>
      </c>
      <c r="J6" s="67"/>
      <c r="K6" s="73"/>
      <c r="L6" s="73"/>
      <c r="M6" s="73"/>
      <c r="O6" s="62"/>
      <c r="P6" s="63"/>
    </row>
    <row r="7" spans="2:16" x14ac:dyDescent="0.25">
      <c r="B7" s="80" t="s">
        <v>53</v>
      </c>
      <c r="C7" s="61"/>
      <c r="D7" s="61"/>
      <c r="E7" s="61"/>
      <c r="F7" s="61"/>
      <c r="G7" s="61"/>
      <c r="H7" s="61"/>
      <c r="I7" s="81">
        <v>143327.04305496998</v>
      </c>
      <c r="J7" s="67"/>
      <c r="K7" s="73"/>
      <c r="L7" s="73"/>
      <c r="M7" s="73"/>
      <c r="O7" s="62"/>
      <c r="P7" s="63"/>
    </row>
    <row r="8" spans="2:16" x14ac:dyDescent="0.25">
      <c r="B8" s="83" t="s">
        <v>47</v>
      </c>
      <c r="C8" s="82">
        <f>C5/C6</f>
        <v>0.21929388672166175</v>
      </c>
      <c r="D8" s="82">
        <f t="shared" ref="D8:E8" si="3">D5/D6</f>
        <v>0.25055627980832801</v>
      </c>
      <c r="E8" s="82">
        <f t="shared" si="3"/>
        <v>0.27161190383645012</v>
      </c>
      <c r="F8" s="61"/>
      <c r="G8" s="61"/>
      <c r="H8" s="61"/>
      <c r="I8" s="81"/>
      <c r="J8" s="67"/>
      <c r="K8" s="73"/>
      <c r="L8" s="73"/>
      <c r="M8" s="73"/>
      <c r="O8" s="62"/>
      <c r="P8" s="63"/>
    </row>
    <row r="9" spans="2:16" x14ac:dyDescent="0.25">
      <c r="B9" s="39"/>
      <c r="C9" s="47"/>
      <c r="D9" s="47"/>
      <c r="E9" s="47"/>
      <c r="F9" s="47"/>
      <c r="G9" s="47"/>
      <c r="H9" s="47"/>
      <c r="I9" s="48"/>
      <c r="J9" s="67"/>
      <c r="K9" s="73"/>
      <c r="L9" s="73"/>
      <c r="M9" s="73"/>
    </row>
    <row r="10" spans="2:16" x14ac:dyDescent="0.25">
      <c r="B10" s="39" t="s">
        <v>51</v>
      </c>
      <c r="C10" s="59">
        <f t="shared" ref="C10:H10" si="4">C36+M36</f>
        <v>1122</v>
      </c>
      <c r="D10" s="59">
        <f t="shared" si="4"/>
        <v>1091.7</v>
      </c>
      <c r="E10" s="59">
        <f t="shared" si="4"/>
        <v>1123.8</v>
      </c>
      <c r="F10" s="59">
        <f t="shared" si="4"/>
        <v>902.64</v>
      </c>
      <c r="G10" s="59">
        <f t="shared" si="4"/>
        <v>928</v>
      </c>
      <c r="H10" s="59">
        <f t="shared" si="4"/>
        <v>702.6</v>
      </c>
      <c r="I10" s="48"/>
      <c r="J10" s="67"/>
      <c r="K10" s="73"/>
      <c r="L10" s="73"/>
      <c r="M10" s="73"/>
    </row>
    <row r="11" spans="2:16" x14ac:dyDescent="0.25">
      <c r="B11" s="39" t="s">
        <v>50</v>
      </c>
      <c r="C11" s="47"/>
      <c r="D11" s="47"/>
      <c r="E11" s="47"/>
      <c r="F11" s="47"/>
      <c r="G11" s="47"/>
      <c r="H11" s="47"/>
      <c r="I11" s="48"/>
      <c r="J11" s="67"/>
      <c r="K11" s="73"/>
      <c r="L11" s="73"/>
      <c r="M11" s="73"/>
    </row>
    <row r="12" spans="2:16" x14ac:dyDescent="0.25">
      <c r="B12" s="52" t="s">
        <v>11</v>
      </c>
      <c r="C12" s="53">
        <f>'Total Agency'!T66</f>
        <v>0.20678768745067089</v>
      </c>
      <c r="D12" s="53">
        <f>'Total Agency'!U66</f>
        <v>0.20373027259684362</v>
      </c>
      <c r="E12" s="53">
        <f>'Total Agency'!V66</f>
        <v>0.23566128957611771</v>
      </c>
      <c r="F12" s="53">
        <f>'Total Agency'!W66</f>
        <v>0.1956887469392169</v>
      </c>
      <c r="G12" s="53">
        <f>'Total Agency'!X66</f>
        <v>0.20094053156478628</v>
      </c>
      <c r="H12" s="53">
        <f>'Total Agency'!Y66</f>
        <v>0.26694043752926683</v>
      </c>
      <c r="I12" s="48"/>
      <c r="J12" s="67"/>
      <c r="K12" s="73"/>
      <c r="L12" s="73"/>
      <c r="M12" s="73"/>
    </row>
    <row r="13" spans="2:16" x14ac:dyDescent="0.25">
      <c r="B13" s="52" t="s">
        <v>35</v>
      </c>
      <c r="C13" s="54">
        <f>'Total Agency'!T88</f>
        <v>1.3503816793893131</v>
      </c>
      <c r="D13" s="54">
        <f>'Total Agency'!U88</f>
        <v>1.4003521126760563</v>
      </c>
      <c r="E13" s="54">
        <f>'Total Agency'!V88</f>
        <v>1.6471576672521013</v>
      </c>
      <c r="F13" s="54">
        <f>'Total Agency'!W88</f>
        <v>1.4950463239404883</v>
      </c>
      <c r="G13" s="54">
        <f>'Total Agency'!X88</f>
        <v>1.66581842814545</v>
      </c>
      <c r="H13" s="54">
        <f>'Total Agency'!Y88</f>
        <v>1.8256151703644172</v>
      </c>
      <c r="I13" s="48"/>
      <c r="J13" s="67"/>
      <c r="K13" s="73"/>
      <c r="L13" s="73"/>
      <c r="M13" s="73"/>
    </row>
    <row r="14" spans="2:16" x14ac:dyDescent="0.25">
      <c r="B14" s="52" t="s">
        <v>14</v>
      </c>
      <c r="C14" s="55">
        <f>'Total Agency'!T99</f>
        <v>16.966228377614478</v>
      </c>
      <c r="D14" s="55">
        <f>'Total Agency'!U99</f>
        <v>16.020025647472984</v>
      </c>
      <c r="E14" s="55">
        <f>'Total Agency'!V99</f>
        <v>16.927039411668716</v>
      </c>
      <c r="F14" s="55">
        <f>'Total Agency'!W99</f>
        <v>17.558383559375141</v>
      </c>
      <c r="G14" s="55">
        <f>'Total Agency'!X99</f>
        <v>17.293701112134574</v>
      </c>
      <c r="H14" s="55">
        <f>'Total Agency'!Y99</f>
        <v>17.606293943930204</v>
      </c>
      <c r="I14" s="48"/>
      <c r="J14" s="67"/>
      <c r="K14" s="73"/>
      <c r="L14" s="73"/>
      <c r="M14" s="73"/>
    </row>
    <row r="15" spans="2:16" x14ac:dyDescent="0.25">
      <c r="B15" s="60"/>
      <c r="C15" s="37"/>
      <c r="D15" s="37"/>
      <c r="E15" s="37"/>
      <c r="F15" s="37"/>
      <c r="G15" s="37"/>
      <c r="H15" s="37"/>
      <c r="I15" s="38"/>
      <c r="J15" s="68"/>
      <c r="K15" s="74"/>
      <c r="L15" s="74"/>
      <c r="M15" s="74"/>
    </row>
    <row r="18" spans="2:19" x14ac:dyDescent="0.25">
      <c r="B18" s="49" t="s">
        <v>38</v>
      </c>
      <c r="C18" s="50" t="s">
        <v>29</v>
      </c>
      <c r="D18" s="50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1" t="s">
        <v>37</v>
      </c>
      <c r="J18" s="64"/>
      <c r="K18" s="69"/>
      <c r="L18" s="49" t="s">
        <v>49</v>
      </c>
      <c r="M18" s="50" t="s">
        <v>29</v>
      </c>
      <c r="N18" s="50" t="s">
        <v>30</v>
      </c>
      <c r="O18" s="50" t="s">
        <v>31</v>
      </c>
      <c r="P18" s="50" t="s">
        <v>32</v>
      </c>
      <c r="Q18" s="50" t="s">
        <v>33</v>
      </c>
      <c r="R18" s="50" t="s">
        <v>34</v>
      </c>
      <c r="S18" s="51" t="s">
        <v>37</v>
      </c>
    </row>
    <row r="19" spans="2:19" x14ac:dyDescent="0.25">
      <c r="B19" s="31"/>
      <c r="C19" s="32"/>
      <c r="D19" s="32"/>
      <c r="E19" s="32"/>
      <c r="F19" s="32"/>
      <c r="G19" s="32"/>
      <c r="H19" s="32"/>
      <c r="I19" s="33"/>
      <c r="J19" s="65"/>
      <c r="K19" s="71"/>
      <c r="L19" s="31"/>
      <c r="M19" s="32"/>
      <c r="N19" s="32"/>
      <c r="O19" s="32"/>
      <c r="P19" s="32"/>
      <c r="Q19" s="32"/>
      <c r="R19" s="32"/>
      <c r="S19" s="33"/>
    </row>
    <row r="20" spans="2:19" x14ac:dyDescent="0.25">
      <c r="B20" s="31" t="s">
        <v>36</v>
      </c>
      <c r="C20" s="34">
        <f>SUM('Agency North'!U22,'Agency North'!U24:U28)</f>
        <v>11081.561999999998</v>
      </c>
      <c r="D20" s="34">
        <f>SUM('Agency North'!V22,'Agency North'!V24:V28)</f>
        <v>12129.48900000001</v>
      </c>
      <c r="E20" s="34">
        <f>SUM('Agency North'!W22,'Agency North'!W24:W28)</f>
        <v>19340.898500000021</v>
      </c>
      <c r="F20" s="34">
        <f>SUM('Agency North'!X22,'Agency North'!X24:X28)</f>
        <v>15237.669</v>
      </c>
      <c r="G20" s="34">
        <f>SUM('Agency North'!Y22,'Agency North'!Y24:Y28)</f>
        <v>15771.256999999998</v>
      </c>
      <c r="H20" s="34">
        <f>SUM('Agency North'!Z22,'Agency North'!Z24:Z28)</f>
        <v>36173.194500000114</v>
      </c>
      <c r="I20" s="35">
        <f t="shared" ref="I20:I22" si="5">SUM(C20:E20)</f>
        <v>42551.949500000032</v>
      </c>
      <c r="J20" s="66"/>
      <c r="K20" s="72"/>
      <c r="L20" s="31" t="s">
        <v>36</v>
      </c>
      <c r="M20" s="34">
        <f>SUM('Agency South'!U22,'Agency South'!U24:U28)</f>
        <v>12349.972</v>
      </c>
      <c r="N20" s="34">
        <f>SUM('Agency South'!V22,'Agency South'!V24:V28)</f>
        <v>11744.655999999999</v>
      </c>
      <c r="O20" s="34">
        <f>SUM('Agency South'!W22,'Agency South'!W24:W28)</f>
        <v>18075.634000000002</v>
      </c>
      <c r="P20" s="34">
        <f>SUM('Agency South'!X22,'Agency South'!X24:X28)</f>
        <v>17458.55216892864</v>
      </c>
      <c r="Q20" s="34">
        <f>SUM('Agency South'!Y22,'Agency South'!Y24:Y28)</f>
        <v>25208.083175881733</v>
      </c>
      <c r="R20" s="34">
        <f>SUM('Agency South'!Z22,'Agency South'!Z24:Z28)</f>
        <v>34511.353305033939</v>
      </c>
      <c r="S20" s="35">
        <f t="shared" ref="S20:S22" si="6">SUM(M20:O20)</f>
        <v>42170.262000000002</v>
      </c>
    </row>
    <row r="21" spans="2:19" x14ac:dyDescent="0.25">
      <c r="B21" s="31" t="s">
        <v>39</v>
      </c>
      <c r="C21" s="34">
        <f>'Agency North'!U23</f>
        <v>4760.9380000000101</v>
      </c>
      <c r="D21" s="34">
        <f>'Agency North'!V23</f>
        <v>5674.0470000000196</v>
      </c>
      <c r="E21" s="34">
        <f>'Agency North'!W23</f>
        <v>9491.9935000000496</v>
      </c>
      <c r="F21" s="34">
        <f>'Agency North'!X23</f>
        <v>6519.5280000000203</v>
      </c>
      <c r="G21" s="34">
        <f>'Agency North'!Y23</f>
        <v>7622.0060000000503</v>
      </c>
      <c r="H21" s="34">
        <f>'Agency North'!Z23</f>
        <v>15125.7075000001</v>
      </c>
      <c r="I21" s="35">
        <f t="shared" si="5"/>
        <v>19926.978500000077</v>
      </c>
      <c r="J21" s="66"/>
      <c r="K21" s="72"/>
      <c r="L21" s="31" t="s">
        <v>39</v>
      </c>
      <c r="M21" s="34">
        <f>'Agency South'!U23</f>
        <v>1820.7860000000001</v>
      </c>
      <c r="N21" s="34">
        <f>'Agency South'!V23</f>
        <v>2307.6289999999999</v>
      </c>
      <c r="O21" s="34">
        <f>'Agency South'!W23</f>
        <v>4460.4251087212806</v>
      </c>
      <c r="P21" s="34">
        <f>'Agency South'!X23</f>
        <v>5024.4126544558076</v>
      </c>
      <c r="Q21" s="34">
        <f>'Agency South'!Y23</f>
        <v>6089.6064625605723</v>
      </c>
      <c r="R21" s="34">
        <f>'Agency South'!Z23</f>
        <v>6449.3643188733986</v>
      </c>
      <c r="S21" s="35">
        <f t="shared" si="6"/>
        <v>8588.8401087212806</v>
      </c>
    </row>
    <row r="22" spans="2:19" x14ac:dyDescent="0.25">
      <c r="B22" s="39" t="s">
        <v>48</v>
      </c>
      <c r="C22" s="47">
        <f t="shared" ref="C22:H22" si="7">C21+C20</f>
        <v>15842.500000000007</v>
      </c>
      <c r="D22" s="47">
        <f t="shared" si="7"/>
        <v>17803.536000000029</v>
      </c>
      <c r="E22" s="47">
        <f t="shared" si="7"/>
        <v>28832.892000000073</v>
      </c>
      <c r="F22" s="47">
        <f t="shared" si="7"/>
        <v>21757.197000000022</v>
      </c>
      <c r="G22" s="47">
        <f t="shared" si="7"/>
        <v>23393.26300000005</v>
      </c>
      <c r="H22" s="47">
        <f t="shared" si="7"/>
        <v>51298.902000000213</v>
      </c>
      <c r="I22" s="48">
        <f t="shared" si="5"/>
        <v>62478.928000000109</v>
      </c>
      <c r="J22" s="67"/>
      <c r="K22" s="73"/>
      <c r="L22" s="39" t="s">
        <v>48</v>
      </c>
      <c r="M22" s="47">
        <f t="shared" ref="M22:R22" si="8">M21+M20</f>
        <v>14170.758</v>
      </c>
      <c r="N22" s="47">
        <f t="shared" si="8"/>
        <v>14052.285</v>
      </c>
      <c r="O22" s="47">
        <f t="shared" si="8"/>
        <v>22536.059108721282</v>
      </c>
      <c r="P22" s="47">
        <f t="shared" si="8"/>
        <v>22482.964823384449</v>
      </c>
      <c r="Q22" s="47">
        <f t="shared" si="8"/>
        <v>31297.689638442305</v>
      </c>
      <c r="R22" s="47">
        <f t="shared" si="8"/>
        <v>40960.717623907338</v>
      </c>
      <c r="S22" s="48">
        <f t="shared" si="6"/>
        <v>50759.102108721279</v>
      </c>
    </row>
    <row r="23" spans="2:19" x14ac:dyDescent="0.25">
      <c r="B23" s="83" t="s">
        <v>47</v>
      </c>
      <c r="C23" s="82">
        <f>C21/C22</f>
        <v>0.30051683762032555</v>
      </c>
      <c r="D23" s="82">
        <f t="shared" ref="D23:E23" si="9">D21/D22</f>
        <v>0.31870337443078783</v>
      </c>
      <c r="E23" s="82">
        <f t="shared" si="9"/>
        <v>0.32920712566745042</v>
      </c>
      <c r="F23" s="82"/>
      <c r="G23" s="82"/>
      <c r="H23" s="82"/>
      <c r="I23" s="84">
        <f>I21/I22</f>
        <v>0.31893918698477097</v>
      </c>
      <c r="J23" s="67"/>
      <c r="K23" s="73"/>
      <c r="L23" s="83" t="s">
        <v>47</v>
      </c>
      <c r="M23" s="82">
        <f t="shared" ref="M23:O23" si="10">M21/M22</f>
        <v>0.1284889629757279</v>
      </c>
      <c r="N23" s="82">
        <f t="shared" si="10"/>
        <v>0.16421734970504798</v>
      </c>
      <c r="O23" s="82">
        <f t="shared" si="10"/>
        <v>0.19792391771794432</v>
      </c>
      <c r="P23" s="82"/>
      <c r="Q23" s="82"/>
      <c r="R23" s="82"/>
      <c r="S23" s="84">
        <f>S21/S22</f>
        <v>0.16920788098900535</v>
      </c>
    </row>
    <row r="24" spans="2:19" x14ac:dyDescent="0.25">
      <c r="B24" s="39"/>
      <c r="C24" s="47"/>
      <c r="D24" s="47"/>
      <c r="E24" s="47"/>
      <c r="F24" s="47"/>
      <c r="G24" s="47"/>
      <c r="H24" s="47"/>
      <c r="I24" s="48"/>
      <c r="J24" s="67"/>
      <c r="K24" s="73"/>
      <c r="L24" s="31"/>
      <c r="M24" s="32"/>
      <c r="N24" s="32"/>
      <c r="O24" s="32"/>
      <c r="P24" s="32"/>
      <c r="Q24" s="32"/>
      <c r="R24" s="32"/>
      <c r="S24" s="36"/>
    </row>
    <row r="25" spans="2:19" x14ac:dyDescent="0.25">
      <c r="B25" s="39" t="s">
        <v>50</v>
      </c>
      <c r="C25" s="47"/>
      <c r="D25" s="47"/>
      <c r="E25" s="47"/>
      <c r="F25" s="47"/>
      <c r="G25" s="47"/>
      <c r="H25" s="47"/>
      <c r="I25" s="48"/>
      <c r="J25" s="67"/>
      <c r="K25" s="73"/>
      <c r="L25" s="39" t="s">
        <v>50</v>
      </c>
      <c r="M25" s="32"/>
      <c r="N25" s="32"/>
      <c r="O25" s="32"/>
      <c r="P25" s="32"/>
      <c r="Q25" s="32"/>
      <c r="S25" s="36"/>
    </row>
    <row r="26" spans="2:19" x14ac:dyDescent="0.25">
      <c r="B26" s="52" t="s">
        <v>11</v>
      </c>
      <c r="C26" s="53">
        <f>'Agency North'!U66</f>
        <v>0.20621683093252463</v>
      </c>
      <c r="D26" s="53">
        <f>'Agency North'!V66</f>
        <v>0.21118568232662194</v>
      </c>
      <c r="E26" s="53">
        <f>'Agency North'!W66</f>
        <v>0.23415977961432508</v>
      </c>
      <c r="F26" s="53">
        <f>'Agency North'!X66</f>
        <v>0.17494639027877054</v>
      </c>
      <c r="G26" s="53">
        <f>'Agency North'!Y66</f>
        <v>0.15847176079734218</v>
      </c>
      <c r="H26" s="53">
        <f>'Agency North'!Z66</f>
        <v>0.2514550067154156</v>
      </c>
      <c r="I26" s="48"/>
      <c r="J26" s="67"/>
      <c r="K26" s="75"/>
      <c r="L26" s="52" t="s">
        <v>11</v>
      </c>
      <c r="M26" s="56">
        <f>'Agency South'!U66</f>
        <v>0.18839360807401179</v>
      </c>
      <c r="N26" s="56">
        <f>'Agency South'!V66</f>
        <v>0.1716</v>
      </c>
      <c r="O26" s="56">
        <f>'Agency South'!W66</f>
        <v>0.21834800815547215</v>
      </c>
      <c r="P26" s="56">
        <f>'Agency South'!X66</f>
        <v>0.21776131940533627</v>
      </c>
      <c r="Q26" s="56">
        <f>'Agency South'!Y66</f>
        <v>0.25904191669452858</v>
      </c>
      <c r="R26" s="56">
        <f>'Agency South'!Z66</f>
        <v>0.27811282409985272</v>
      </c>
      <c r="S26" s="36"/>
    </row>
    <row r="27" spans="2:19" x14ac:dyDescent="0.25">
      <c r="B27" s="52" t="s">
        <v>35</v>
      </c>
      <c r="C27" s="54">
        <f>'Agency North'!U88</f>
        <v>1.2892156862745099</v>
      </c>
      <c r="D27" s="54">
        <f>'Agency North'!V88</f>
        <v>1.3675847457627119</v>
      </c>
      <c r="E27" s="54">
        <f>'Agency North'!W88</f>
        <v>1.6735294117647059</v>
      </c>
      <c r="F27" s="54">
        <f>'Agency North'!X88</f>
        <v>1.4596527068437182</v>
      </c>
      <c r="G27" s="54">
        <f>'Agency North'!Y88</f>
        <v>1.6939203354297694</v>
      </c>
      <c r="H27" s="54">
        <f>'Agency North'!Z88</f>
        <v>1.8744807121661722</v>
      </c>
      <c r="I27" s="48"/>
      <c r="J27" s="67"/>
      <c r="K27" s="76"/>
      <c r="L27" s="52" t="s">
        <v>35</v>
      </c>
      <c r="M27" s="57">
        <f>'Agency South'!U88</f>
        <v>1.6004464285714286</v>
      </c>
      <c r="N27" s="57">
        <f>'Agency South'!V88</f>
        <v>1.6258741258741258</v>
      </c>
      <c r="O27" s="57">
        <f>'Agency South'!W88</f>
        <v>1.7462722392691028</v>
      </c>
      <c r="P27" s="57">
        <f>'Agency South'!X88</f>
        <v>1.6604771225502102</v>
      </c>
      <c r="Q27" s="57">
        <f>'Agency South'!Y88</f>
        <v>1.7416214408321942</v>
      </c>
      <c r="R27" s="57">
        <f>'Agency South'!Z88</f>
        <v>1.8473217898412084</v>
      </c>
      <c r="S27" s="36"/>
    </row>
    <row r="28" spans="2:19" x14ac:dyDescent="0.25">
      <c r="B28" s="52" t="s">
        <v>14</v>
      </c>
      <c r="C28" s="55">
        <f>'Agency North'!U99</f>
        <v>15.059410646387843</v>
      </c>
      <c r="D28" s="55">
        <f>'Agency North'!V99</f>
        <v>13.790500387296692</v>
      </c>
      <c r="E28" s="55">
        <f>'Agency North'!W99</f>
        <v>14.477977403966896</v>
      </c>
      <c r="F28" s="55">
        <f>'Agency North'!X99</f>
        <v>15.225470258922336</v>
      </c>
      <c r="G28" s="55">
        <f>'Agency North'!Y99</f>
        <v>14.47602908415845</v>
      </c>
      <c r="H28" s="55">
        <f>'Agency North'!Z99</f>
        <v>16.24153933829356</v>
      </c>
      <c r="I28" s="48"/>
      <c r="J28" s="67"/>
      <c r="K28" s="72"/>
      <c r="L28" s="52" t="s">
        <v>14</v>
      </c>
      <c r="M28" s="58">
        <f>'Agency South'!U99</f>
        <v>19.763958158995816</v>
      </c>
      <c r="N28" s="58">
        <f>'Agency South'!V99</f>
        <v>20.146645161290323</v>
      </c>
      <c r="O28" s="58">
        <f>'Agency South'!W99</f>
        <v>21.60224902170183</v>
      </c>
      <c r="P28" s="58">
        <f>'Agency South'!X99</f>
        <v>20.615162308036339</v>
      </c>
      <c r="Q28" s="58">
        <f>'Agency South'!Y99</f>
        <v>20.238041367730414</v>
      </c>
      <c r="R28" s="58">
        <f>'Agency South'!Z99</f>
        <v>19.677044362340581</v>
      </c>
      <c r="S28" s="36"/>
    </row>
    <row r="29" spans="2:19" x14ac:dyDescent="0.25">
      <c r="B29" s="31"/>
      <c r="C29" s="32"/>
      <c r="D29" s="32"/>
      <c r="E29" s="32"/>
      <c r="F29" s="32"/>
      <c r="G29" s="32"/>
      <c r="H29" s="32"/>
      <c r="I29" s="36"/>
      <c r="J29" s="68"/>
      <c r="K29" s="74"/>
      <c r="L29" s="31"/>
      <c r="M29" s="32"/>
      <c r="N29" s="32"/>
      <c r="O29" s="32"/>
      <c r="P29" s="32"/>
      <c r="Q29" s="32"/>
      <c r="R29" s="32"/>
      <c r="S29" s="36"/>
    </row>
    <row r="30" spans="2:19" x14ac:dyDescent="0.25">
      <c r="B30" s="40" t="s">
        <v>40</v>
      </c>
      <c r="C30" s="32"/>
      <c r="D30" s="32"/>
      <c r="E30" s="32"/>
      <c r="F30" s="32"/>
      <c r="G30" s="32"/>
      <c r="H30" s="32"/>
      <c r="I30" s="36"/>
      <c r="J30" s="68"/>
      <c r="K30" s="74"/>
      <c r="L30" s="40" t="s">
        <v>40</v>
      </c>
      <c r="M30" s="32"/>
      <c r="N30" s="32"/>
      <c r="O30" s="32"/>
      <c r="P30" s="32"/>
      <c r="Q30" s="32"/>
      <c r="R30" s="32"/>
      <c r="S30" s="36"/>
    </row>
    <row r="31" spans="2:19" x14ac:dyDescent="0.25">
      <c r="B31" s="41" t="s">
        <v>41</v>
      </c>
      <c r="C31" s="43">
        <v>700</v>
      </c>
      <c r="D31" s="43">
        <f>C33</f>
        <v>720</v>
      </c>
      <c r="E31" s="43">
        <f t="shared" ref="E31:H31" si="11">D33</f>
        <v>740</v>
      </c>
      <c r="F31" s="43">
        <f t="shared" si="11"/>
        <v>760</v>
      </c>
      <c r="G31" s="43">
        <f t="shared" si="11"/>
        <v>780</v>
      </c>
      <c r="H31" s="43">
        <f t="shared" si="11"/>
        <v>800</v>
      </c>
      <c r="I31" s="36"/>
      <c r="J31" s="68"/>
      <c r="K31" s="74"/>
      <c r="L31" s="41" t="s">
        <v>41</v>
      </c>
      <c r="M31" s="43">
        <v>500</v>
      </c>
      <c r="N31" s="43">
        <f>M33</f>
        <v>520</v>
      </c>
      <c r="O31" s="43">
        <f>N33</f>
        <v>540</v>
      </c>
      <c r="P31" s="43">
        <f t="shared" ref="P31:R31" si="12">O33</f>
        <v>560</v>
      </c>
      <c r="Q31" s="43">
        <f t="shared" si="12"/>
        <v>580</v>
      </c>
      <c r="R31" s="43">
        <f t="shared" si="12"/>
        <v>600</v>
      </c>
      <c r="S31" s="36"/>
    </row>
    <row r="32" spans="2:19" x14ac:dyDescent="0.25">
      <c r="B32" s="41" t="s">
        <v>42</v>
      </c>
      <c r="C32" s="43">
        <v>20</v>
      </c>
      <c r="D32" s="43">
        <v>20</v>
      </c>
      <c r="E32" s="43">
        <v>20</v>
      </c>
      <c r="F32" s="43">
        <v>20</v>
      </c>
      <c r="G32" s="43">
        <v>20</v>
      </c>
      <c r="H32" s="43">
        <v>20</v>
      </c>
      <c r="I32" s="36"/>
      <c r="J32" s="68"/>
      <c r="K32" s="74"/>
      <c r="L32" s="41" t="s">
        <v>42</v>
      </c>
      <c r="M32" s="43">
        <v>20</v>
      </c>
      <c r="N32" s="43">
        <v>20</v>
      </c>
      <c r="O32" s="43">
        <v>20</v>
      </c>
      <c r="P32" s="43">
        <v>20</v>
      </c>
      <c r="Q32" s="43">
        <v>20</v>
      </c>
      <c r="R32" s="43">
        <v>20</v>
      </c>
      <c r="S32" s="36"/>
    </row>
    <row r="33" spans="2:19" x14ac:dyDescent="0.25">
      <c r="B33" s="41" t="s">
        <v>43</v>
      </c>
      <c r="C33" s="43">
        <f>C31+C32</f>
        <v>720</v>
      </c>
      <c r="D33" s="43">
        <f>D31+D32</f>
        <v>740</v>
      </c>
      <c r="E33" s="43">
        <f>E31+E32</f>
        <v>760</v>
      </c>
      <c r="F33" s="43">
        <f t="shared" ref="F33:H33" si="13">F31+F32</f>
        <v>780</v>
      </c>
      <c r="G33" s="43">
        <f t="shared" si="13"/>
        <v>800</v>
      </c>
      <c r="H33" s="43">
        <f t="shared" si="13"/>
        <v>820</v>
      </c>
      <c r="I33" s="36"/>
      <c r="J33" s="68"/>
      <c r="K33" s="74"/>
      <c r="L33" s="41" t="s">
        <v>43</v>
      </c>
      <c r="M33" s="43">
        <f>M31+M32</f>
        <v>520</v>
      </c>
      <c r="N33" s="43">
        <f>N31+N32</f>
        <v>540</v>
      </c>
      <c r="O33" s="43">
        <f>O31+O32</f>
        <v>560</v>
      </c>
      <c r="P33" s="43">
        <f t="shared" ref="P33" si="14">P31+P32</f>
        <v>580</v>
      </c>
      <c r="Q33" s="43">
        <f t="shared" ref="Q33" si="15">Q31+Q32</f>
        <v>600</v>
      </c>
      <c r="R33" s="43">
        <f t="shared" ref="R33" si="16">R31+R32</f>
        <v>620</v>
      </c>
      <c r="S33" s="36"/>
    </row>
    <row r="34" spans="2:19" x14ac:dyDescent="0.25">
      <c r="B34" s="41" t="s">
        <v>44</v>
      </c>
      <c r="C34" s="44">
        <v>0.45</v>
      </c>
      <c r="D34" s="44">
        <v>0.45</v>
      </c>
      <c r="E34" s="44">
        <v>0.45</v>
      </c>
      <c r="F34" s="44">
        <v>0.38</v>
      </c>
      <c r="G34" s="44">
        <v>0.38</v>
      </c>
      <c r="H34" s="44">
        <v>0.35</v>
      </c>
      <c r="I34" s="36"/>
      <c r="J34" s="68"/>
      <c r="K34" s="77"/>
      <c r="L34" s="41" t="s">
        <v>44</v>
      </c>
      <c r="M34" s="44">
        <v>0.3</v>
      </c>
      <c r="N34" s="44">
        <v>0.24</v>
      </c>
      <c r="O34" s="44">
        <v>0.24</v>
      </c>
      <c r="P34" s="44">
        <v>0.24</v>
      </c>
      <c r="Q34" s="44">
        <v>0.24</v>
      </c>
      <c r="R34" s="44">
        <v>0.2</v>
      </c>
      <c r="S34" s="36"/>
    </row>
    <row r="35" spans="2:19" x14ac:dyDescent="0.25">
      <c r="B35" s="41" t="s">
        <v>45</v>
      </c>
      <c r="C35" s="45">
        <v>2.5</v>
      </c>
      <c r="D35" s="45">
        <v>2.5</v>
      </c>
      <c r="E35" s="45">
        <v>2.5</v>
      </c>
      <c r="F35" s="45">
        <v>2.2000000000000002</v>
      </c>
      <c r="G35" s="45">
        <v>2.2000000000000002</v>
      </c>
      <c r="H35" s="45">
        <v>1.8</v>
      </c>
      <c r="I35" s="36"/>
      <c r="J35" s="68"/>
      <c r="K35" s="78"/>
      <c r="L35" s="41" t="s">
        <v>45</v>
      </c>
      <c r="M35" s="45">
        <v>2</v>
      </c>
      <c r="N35" s="45">
        <v>2</v>
      </c>
      <c r="O35" s="45">
        <v>2</v>
      </c>
      <c r="P35" s="45">
        <v>1.8</v>
      </c>
      <c r="Q35" s="45">
        <v>1.8</v>
      </c>
      <c r="R35" s="45">
        <v>1.5</v>
      </c>
      <c r="S35" s="36"/>
    </row>
    <row r="36" spans="2:19" x14ac:dyDescent="0.25">
      <c r="B36" s="42" t="s">
        <v>46</v>
      </c>
      <c r="C36" s="46">
        <f>C33*C34*C35</f>
        <v>810</v>
      </c>
      <c r="D36" s="46">
        <f t="shared" ref="D36:H36" si="17">D33*D34*D35</f>
        <v>832.5</v>
      </c>
      <c r="E36" s="46">
        <f t="shared" si="17"/>
        <v>855</v>
      </c>
      <c r="F36" s="46">
        <f t="shared" si="17"/>
        <v>652.08000000000004</v>
      </c>
      <c r="G36" s="46">
        <f t="shared" si="17"/>
        <v>668.80000000000007</v>
      </c>
      <c r="H36" s="46">
        <f t="shared" si="17"/>
        <v>516.6</v>
      </c>
      <c r="I36" s="38"/>
      <c r="J36" s="68"/>
      <c r="K36" s="74"/>
      <c r="L36" s="42" t="s">
        <v>46</v>
      </c>
      <c r="M36" s="46">
        <f>M33*M34*M35</f>
        <v>312</v>
      </c>
      <c r="N36" s="46">
        <f t="shared" ref="N36:O36" si="18">N33*N34*N35</f>
        <v>259.2</v>
      </c>
      <c r="O36" s="46">
        <f t="shared" si="18"/>
        <v>268.8</v>
      </c>
      <c r="P36" s="46">
        <f t="shared" ref="P36:R36" si="19">P33*P34*P35</f>
        <v>250.55999999999997</v>
      </c>
      <c r="Q36" s="46">
        <f t="shared" si="19"/>
        <v>259.2</v>
      </c>
      <c r="R36" s="46">
        <f t="shared" si="19"/>
        <v>186</v>
      </c>
      <c r="S36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63" t="s">
        <v>101</v>
      </c>
      <c r="D3" s="263">
        <v>2016</v>
      </c>
      <c r="E3" s="263">
        <v>2017</v>
      </c>
      <c r="F3" s="263">
        <v>2018</v>
      </c>
      <c r="G3" s="263">
        <v>2019</v>
      </c>
      <c r="H3" s="263">
        <v>2020</v>
      </c>
      <c r="I3" s="263">
        <v>2021</v>
      </c>
      <c r="J3" s="263">
        <v>2022</v>
      </c>
    </row>
    <row r="4" spans="3:10" x14ac:dyDescent="0.25">
      <c r="C4" s="207" t="s">
        <v>114</v>
      </c>
      <c r="D4" s="207">
        <v>20</v>
      </c>
      <c r="E4" s="207">
        <v>25</v>
      </c>
      <c r="F4" s="207">
        <v>25</v>
      </c>
      <c r="G4" s="207">
        <v>15</v>
      </c>
      <c r="H4" s="207">
        <v>15</v>
      </c>
      <c r="I4" s="207">
        <v>10</v>
      </c>
      <c r="J4" s="207">
        <v>10</v>
      </c>
    </row>
    <row r="5" spans="3:10" x14ac:dyDescent="0.25">
      <c r="C5" s="207" t="s">
        <v>115</v>
      </c>
      <c r="D5" s="207">
        <f>D4</f>
        <v>20</v>
      </c>
      <c r="E5" s="207">
        <f>D5+E4</f>
        <v>45</v>
      </c>
      <c r="F5" s="207">
        <f t="shared" ref="F5:J5" si="0">E5+F4</f>
        <v>70</v>
      </c>
      <c r="G5" s="207">
        <f t="shared" si="0"/>
        <v>85</v>
      </c>
      <c r="H5" s="207">
        <f t="shared" si="0"/>
        <v>100</v>
      </c>
      <c r="I5" s="207">
        <f t="shared" si="0"/>
        <v>110</v>
      </c>
      <c r="J5" s="207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F11" sqref="F11"/>
    </sheetView>
  </sheetViews>
  <sheetFormatPr defaultRowHeight="15" x14ac:dyDescent="0.25"/>
  <cols>
    <col min="3" max="3" width="10.42578125" bestFit="1" customWidth="1" collapsed="1"/>
  </cols>
  <sheetData>
    <row r="3" spans="2:3" x14ac:dyDescent="0.25">
      <c r="B3" s="292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"/>
  <sheetViews>
    <sheetView showGridLines="0" zoomScale="80" zoomScaleNormal="80" workbookViewId="0">
      <selection activeCell="R10" sqref="R10"/>
    </sheetView>
  </sheetViews>
  <sheetFormatPr defaultRowHeight="15" x14ac:dyDescent="0.25"/>
  <cols>
    <col min="1" max="1" width="4.42578125" customWidth="1" collapsed="1"/>
    <col min="5" max="7" width="11.140625" bestFit="1" customWidth="1" collapsed="1"/>
    <col min="8" max="9" width="12.5703125" bestFit="1" customWidth="1" collapsed="1"/>
    <col min="10" max="12" width="12.5703125" customWidth="1" collapsed="1"/>
  </cols>
  <sheetData>
    <row r="1" spans="2:14" ht="21" x14ac:dyDescent="0.35">
      <c r="B1" s="249" t="s">
        <v>112</v>
      </c>
      <c r="G1" s="19">
        <f>G2/G22</f>
        <v>0.56057030338252545</v>
      </c>
      <c r="H1" s="19">
        <f t="shared" ref="H1:L1" si="0">H2/H22</f>
        <v>1.0014198871482063</v>
      </c>
      <c r="I1" s="19">
        <f t="shared" si="0"/>
        <v>1.09478404604116</v>
      </c>
      <c r="J1" s="19">
        <f t="shared" si="0"/>
        <v>1.1749352873774619</v>
      </c>
      <c r="K1" s="19">
        <f t="shared" si="0"/>
        <v>1.2021955843510399</v>
      </c>
      <c r="L1" s="19">
        <f t="shared" si="0"/>
        <v>1.2788478497865137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36" t="s">
        <v>101</v>
      </c>
      <c r="C3" s="237"/>
      <c r="D3" s="238"/>
      <c r="E3" s="239">
        <v>2015</v>
      </c>
      <c r="F3" s="239">
        <v>2016</v>
      </c>
      <c r="G3" s="239">
        <v>2017</v>
      </c>
      <c r="H3" s="239">
        <v>2018</v>
      </c>
      <c r="I3" s="239">
        <v>2019</v>
      </c>
      <c r="J3" s="239">
        <v>2020</v>
      </c>
      <c r="K3" s="239">
        <v>2021</v>
      </c>
      <c r="L3" s="239">
        <v>2022</v>
      </c>
    </row>
    <row r="4" spans="2:14" s="25" customFormat="1" ht="18" customHeight="1" x14ac:dyDescent="0.25">
      <c r="B4" s="254" t="s">
        <v>113</v>
      </c>
      <c r="C4" s="240"/>
      <c r="D4" s="240"/>
      <c r="E4" s="367"/>
      <c r="F4" s="367"/>
      <c r="G4" s="369">
        <f>G13/F13-1</f>
        <v>8.6023118270890375E-2</v>
      </c>
      <c r="H4" s="367"/>
      <c r="I4" s="367"/>
      <c r="J4" s="367"/>
      <c r="K4" s="367"/>
      <c r="L4" s="368"/>
    </row>
    <row r="5" spans="2:14" s="159" customFormat="1" ht="18" customHeight="1" x14ac:dyDescent="0.25">
      <c r="B5" s="255" t="s">
        <v>114</v>
      </c>
      <c r="C5" s="256"/>
      <c r="D5" s="256"/>
      <c r="E5" s="257"/>
      <c r="F5" s="257">
        <v>20</v>
      </c>
      <c r="G5" s="257">
        <v>25</v>
      </c>
      <c r="H5" s="257">
        <v>25</v>
      </c>
      <c r="I5" s="257">
        <v>15</v>
      </c>
      <c r="J5" s="257">
        <f>SUM('Total Agency'!BJ3:BU3)</f>
        <v>8</v>
      </c>
      <c r="K5" s="257">
        <f>SUM('Total Agency'!BV3:CG3)</f>
        <v>6</v>
      </c>
      <c r="L5" s="258">
        <f>SUM('Total Agency'!CH3:CS3)</f>
        <v>6</v>
      </c>
    </row>
    <row r="6" spans="2:14" s="159" customFormat="1" ht="18" customHeight="1" x14ac:dyDescent="0.25">
      <c r="B6" s="259" t="s">
        <v>115</v>
      </c>
      <c r="C6" s="256"/>
      <c r="D6" s="256"/>
      <c r="E6" s="257"/>
      <c r="F6" s="257">
        <f>F5</f>
        <v>20</v>
      </c>
      <c r="G6" s="257">
        <f>F6+G5</f>
        <v>45</v>
      </c>
      <c r="H6" s="257">
        <f t="shared" ref="H6:I6" si="1">G6+H5</f>
        <v>70</v>
      </c>
      <c r="I6" s="257">
        <f t="shared" si="1"/>
        <v>85</v>
      </c>
      <c r="J6" s="257">
        <f t="shared" ref="J6:L6" si="2">I6+J5</f>
        <v>93</v>
      </c>
      <c r="K6" s="257">
        <f t="shared" si="2"/>
        <v>99</v>
      </c>
      <c r="L6" s="257">
        <f t="shared" si="2"/>
        <v>105</v>
      </c>
    </row>
    <row r="7" spans="2:14" ht="18" customHeight="1" x14ac:dyDescent="0.25">
      <c r="B7" s="245" t="s">
        <v>107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2:14" ht="18" customHeight="1" x14ac:dyDescent="0.25">
      <c r="B8" s="242" t="s">
        <v>65</v>
      </c>
      <c r="C8" s="233"/>
      <c r="D8" s="234"/>
      <c r="E8" s="230">
        <f>'Data_KPIs Trend'!C3</f>
        <v>994</v>
      </c>
      <c r="F8" s="230">
        <f>'Data_KPIs Trend'!D3</f>
        <v>2179.5414159685997</v>
      </c>
      <c r="G8" s="230">
        <f>'Data_KPIs Trend'!E3</f>
        <v>1446.768886948907</v>
      </c>
      <c r="H8" s="230">
        <f>'Data_KPIs Trend'!F3</f>
        <v>1968.8534944951473</v>
      </c>
      <c r="I8" s="230">
        <f>'Data_KPIs Trend'!G3</f>
        <v>2382.4590547251364</v>
      </c>
      <c r="J8" s="230">
        <f>'Data_KPIs Trend'!H3</f>
        <v>2551.7662099216036</v>
      </c>
      <c r="K8" s="230">
        <f>'Data_KPIs Trend'!I3</f>
        <v>2908.3113711319957</v>
      </c>
      <c r="L8" s="230">
        <f>'Data_KPIs Trend'!J3</f>
        <v>3304.7497584231965</v>
      </c>
    </row>
    <row r="9" spans="2:14" ht="18" customHeight="1" x14ac:dyDescent="0.25">
      <c r="B9" s="243" t="s">
        <v>71</v>
      </c>
      <c r="C9" s="233"/>
      <c r="D9" s="234"/>
      <c r="E9" s="232">
        <f>'Data_KPIs Trend'!C4</f>
        <v>0.30862733471686926</v>
      </c>
      <c r="F9" s="232">
        <f>'Data_KPIs Trend'!D4</f>
        <v>0.31998765376271116</v>
      </c>
      <c r="G9" s="232">
        <f>'Data_KPIs Trend'!E4</f>
        <v>0.26129262045199292</v>
      </c>
      <c r="H9" s="232">
        <f>'Data_KPIs Trend'!F4</f>
        <v>0.30362687267058547</v>
      </c>
      <c r="I9" s="232">
        <f>'Data_KPIs Trend'!G4</f>
        <v>0.29561444112150809</v>
      </c>
      <c r="J9" s="232">
        <f>'Data_KPIs Trend'!H4</f>
        <v>0.29551963346167648</v>
      </c>
      <c r="K9" s="232">
        <f>'Data_KPIs Trend'!I4</f>
        <v>0.29749185799139505</v>
      </c>
      <c r="L9" s="232">
        <f>'Data_KPIs Trend'!J4</f>
        <v>0.29852826617502964</v>
      </c>
    </row>
    <row r="10" spans="2:14" ht="18" customHeight="1" x14ac:dyDescent="0.25">
      <c r="B10" s="243" t="s">
        <v>103</v>
      </c>
      <c r="C10" s="233"/>
      <c r="D10" s="234"/>
      <c r="E10" s="229">
        <f>'Data_KPIs Trend'!C5</f>
        <v>1.6916426512968299</v>
      </c>
      <c r="F10" s="229">
        <f>'Data_KPIs Trend'!D5</f>
        <v>1.8653864680422585</v>
      </c>
      <c r="G10" s="229">
        <f>'Data_KPIs Trend'!E5</f>
        <v>1.9291408691843879</v>
      </c>
      <c r="H10" s="229">
        <f>'Data_KPIs Trend'!F5</f>
        <v>1.9655342852080144</v>
      </c>
      <c r="I10" s="229">
        <f>'Data_KPIs Trend'!G5</f>
        <v>1.9576562901335994</v>
      </c>
      <c r="J10" s="229">
        <f>'Data_KPIs Trend'!H5</f>
        <v>1.9465844224451969</v>
      </c>
      <c r="K10" s="229">
        <f>'Data_KPIs Trend'!I5</f>
        <v>1.9548137511775003</v>
      </c>
      <c r="L10" s="229">
        <f>'Data_KPIs Trend'!J5</f>
        <v>1.9602562204364871</v>
      </c>
    </row>
    <row r="11" spans="2:14" ht="18" customHeight="1" x14ac:dyDescent="0.25">
      <c r="B11" s="243" t="s">
        <v>109</v>
      </c>
      <c r="C11" s="233"/>
      <c r="D11" s="234"/>
      <c r="E11" s="230">
        <v>807</v>
      </c>
      <c r="F11" s="230">
        <f>VLOOKUP(F3,'Yearly Summary'!$B$3:$D$10,3,0)</f>
        <v>1432</v>
      </c>
      <c r="G11" s="230">
        <f>VLOOKUP(G3,'Yearly Summary'!$B$3:$D$10,3,0)</f>
        <v>679</v>
      </c>
      <c r="H11" s="230">
        <f>VLOOKUP(H3,'Yearly Summary'!$B$3:$D$10,3,0)</f>
        <v>600</v>
      </c>
      <c r="I11" s="230">
        <f>VLOOKUP(I3,'Yearly Summary'!$B$3:$D$10,3,0)</f>
        <v>460</v>
      </c>
      <c r="J11" s="230">
        <f>VLOOKUP(J3,'Yearly Summary'!$B$3:$D$10,3,0)</f>
        <v>240</v>
      </c>
      <c r="K11" s="230">
        <f>VLOOKUP(K3,'Yearly Summary'!$B$3:$D$10,3,0)</f>
        <v>240</v>
      </c>
      <c r="L11" s="230">
        <f>VLOOKUP(L3,'Yearly Summary'!$B$3:$D$10,3,0)</f>
        <v>240</v>
      </c>
    </row>
    <row r="12" spans="2:14" ht="18" customHeight="1" x14ac:dyDescent="0.25">
      <c r="B12" s="243" t="s">
        <v>108</v>
      </c>
      <c r="C12" s="233"/>
      <c r="D12" s="234"/>
      <c r="E12" s="231">
        <f>'Data_KPIs Trend'!C6</f>
        <v>7797</v>
      </c>
      <c r="F12" s="231">
        <f>'Data_KPIs Trend'!D6</f>
        <v>11451.50255673764</v>
      </c>
      <c r="G12" s="231">
        <f>'Data_KPIs Trend'!E6</f>
        <v>11923.582219813998</v>
      </c>
      <c r="H12" s="231">
        <f>'Data_KPIs Trend'!F6</f>
        <v>12519.690452956766</v>
      </c>
      <c r="I12" s="231">
        <f>'Data_KPIs Trend'!G6</f>
        <v>15116.396321760365</v>
      </c>
      <c r="J12" s="231">
        <f>'Data_KPIs Trend'!H6</f>
        <v>16742.613389851234</v>
      </c>
      <c r="K12" s="231">
        <f>'Data_KPIs Trend'!I6</f>
        <v>18902.972564461728</v>
      </c>
      <c r="L12" s="231">
        <f>'Data_KPIs Trend'!J6</f>
        <v>21591.798444098604</v>
      </c>
      <c r="M12" s="29"/>
    </row>
    <row r="13" spans="2:14" ht="18" customHeight="1" x14ac:dyDescent="0.25">
      <c r="B13" s="243" t="s">
        <v>9</v>
      </c>
      <c r="C13" s="233"/>
      <c r="D13" s="234"/>
      <c r="E13" s="231">
        <f>'Data_KPIs Trend'!C7</f>
        <v>4117</v>
      </c>
      <c r="F13" s="231">
        <f>'Data_KPIs Trend'!D7</f>
        <v>10752.76383735204</v>
      </c>
      <c r="G13" s="231">
        <f>'Data_KPIs Trend'!E7</f>
        <v>11677.750112671529</v>
      </c>
      <c r="H13" s="231">
        <f>'Data_KPIs Trend'!F7</f>
        <v>10547.351525551065</v>
      </c>
      <c r="I13" s="231">
        <f>'Data_KPIs Trend'!G7</f>
        <v>13325.67532290009</v>
      </c>
      <c r="J13" s="231">
        <f>'Data_KPIs Trend'!H7</f>
        <v>15060.611589571403</v>
      </c>
      <c r="K13" s="231">
        <f>'Data_KPIs Trend'!I7</f>
        <v>17120.205898906479</v>
      </c>
      <c r="L13" s="231">
        <f>'Data_KPIs Trend'!J7</f>
        <v>19728.483016788854</v>
      </c>
      <c r="M13" s="28"/>
      <c r="N13" s="29"/>
    </row>
    <row r="14" spans="2:14" ht="18" customHeight="1" x14ac:dyDescent="0.25">
      <c r="B14" s="235"/>
      <c r="C14" s="233"/>
      <c r="D14" s="234"/>
      <c r="E14" s="285">
        <f>E13/E8</f>
        <v>4.1418511066398391</v>
      </c>
      <c r="F14" s="285">
        <f t="shared" ref="F14:I14" si="3">F13/F8</f>
        <v>4.9334982848093549</v>
      </c>
      <c r="G14" s="285">
        <f t="shared" si="3"/>
        <v>8.0716071640846199</v>
      </c>
      <c r="H14" s="285">
        <f t="shared" si="3"/>
        <v>5.3571032862735235</v>
      </c>
      <c r="I14" s="285">
        <f t="shared" si="3"/>
        <v>5.5932442139860692</v>
      </c>
      <c r="J14" s="285">
        <f t="shared" ref="J14" si="4">J13/J8</f>
        <v>5.9020342580812297</v>
      </c>
      <c r="K14" s="285">
        <f t="shared" ref="K14" si="5">K13/K8</f>
        <v>5.8866482003413614</v>
      </c>
      <c r="L14" s="285">
        <f t="shared" ref="L14" si="6">L13/L8</f>
        <v>5.9697358223582881</v>
      </c>
    </row>
    <row r="15" spans="2:14" ht="18" customHeight="1" x14ac:dyDescent="0.25">
      <c r="B15" s="244" t="s">
        <v>110</v>
      </c>
      <c r="C15" s="233"/>
      <c r="D15" s="234"/>
      <c r="E15" s="231"/>
      <c r="F15" s="231"/>
      <c r="G15" s="231"/>
      <c r="H15" s="231"/>
      <c r="I15" s="231"/>
      <c r="J15" s="231"/>
      <c r="K15" s="231"/>
      <c r="L15" s="231"/>
    </row>
    <row r="16" spans="2:14" ht="18" customHeight="1" x14ac:dyDescent="0.25">
      <c r="B16" s="243" t="s">
        <v>10</v>
      </c>
      <c r="C16" s="233"/>
      <c r="D16" s="234"/>
      <c r="E16" s="231">
        <f>'Data_KPIs Trend'!C8</f>
        <v>5648</v>
      </c>
      <c r="F16" s="231">
        <f>'Data_KPIs Trend'!D8</f>
        <v>17111.504312734454</v>
      </c>
      <c r="G16" s="231">
        <f>'Data_KPIs Trend'!E8</f>
        <v>22346.72203773322</v>
      </c>
      <c r="H16" s="231">
        <f>'Data_KPIs Trend'!F8</f>
        <v>21106.666309144555</v>
      </c>
      <c r="I16" s="231">
        <f>'Data_KPIs Trend'!G8</f>
        <v>25834.926815564286</v>
      </c>
      <c r="J16" s="231">
        <f>'Data_KPIs Trend'!H8</f>
        <v>31009.074914904835</v>
      </c>
      <c r="K16" s="231">
        <f>'Data_KPIs Trend'!I8</f>
        <v>35967.633958483144</v>
      </c>
      <c r="L16" s="231">
        <f>'Data_KPIs Trend'!J8</f>
        <v>41202.266586806843</v>
      </c>
    </row>
    <row r="17" spans="2:12" ht="18" customHeight="1" x14ac:dyDescent="0.25">
      <c r="B17" s="243" t="s">
        <v>11</v>
      </c>
      <c r="C17" s="233"/>
      <c r="D17" s="234"/>
      <c r="E17" s="232">
        <f>'Data_KPIs Trend'!C9</f>
        <v>0.29070695112849682</v>
      </c>
      <c r="F17" s="232">
        <f>'Data_KPIs Trend'!D9</f>
        <v>0.22011547193820638</v>
      </c>
      <c r="G17" s="232">
        <f>'Data_KPIs Trend'!E9</f>
        <v>0.17486131737754662</v>
      </c>
      <c r="H17" s="232">
        <f>'Data_KPIs Trend'!F9</f>
        <v>0.18481047246811916</v>
      </c>
      <c r="I17" s="232">
        <f>'Data_KPIs Trend'!G9</f>
        <v>0.19669794702610585</v>
      </c>
      <c r="J17" s="232">
        <f>'Data_KPIs Trend'!H9</f>
        <v>0.19471084341979775</v>
      </c>
      <c r="K17" s="232">
        <f>'Data_KPIs Trend'!I9</f>
        <v>0.19960972255630946</v>
      </c>
      <c r="L17" s="232">
        <f>'Data_KPIs Trend'!J9</f>
        <v>0.19930090039687123</v>
      </c>
    </row>
    <row r="18" spans="2:12" ht="18" customHeight="1" x14ac:dyDescent="0.25">
      <c r="B18" s="243" t="s">
        <v>35</v>
      </c>
      <c r="C18" s="233"/>
      <c r="D18" s="234"/>
      <c r="E18" s="229">
        <f>'Data_KPIs Trend'!C10</f>
        <v>1.6303116147308783</v>
      </c>
      <c r="F18" s="229">
        <f>'Data_KPIs Trend'!D10</f>
        <v>1.5818865713568375</v>
      </c>
      <c r="G18" s="229">
        <f>'Data_KPIs Trend'!E10</f>
        <v>1.5339643623203056</v>
      </c>
      <c r="H18" s="229">
        <f>'Data_KPIs Trend'!F10</f>
        <v>1.6187961843314258</v>
      </c>
      <c r="I18" s="229">
        <f>'Data_KPIs Trend'!G10</f>
        <v>1.6745377143637996</v>
      </c>
      <c r="J18" s="229">
        <f>'Data_KPIs Trend'!H10</f>
        <v>1.701333047072461</v>
      </c>
      <c r="K18" s="229">
        <f>'Data_KPIs Trend'!I10</f>
        <v>1.753026726831632</v>
      </c>
      <c r="L18" s="229">
        <f>'Data_KPIs Trend'!J10</f>
        <v>1.8175953345770555</v>
      </c>
    </row>
    <row r="19" spans="2:12" ht="18" customHeight="1" x14ac:dyDescent="0.25">
      <c r="B19" s="243" t="s">
        <v>14</v>
      </c>
      <c r="C19" s="233"/>
      <c r="D19" s="234"/>
      <c r="E19" s="229">
        <f>'Data_KPIs Trend'!C11</f>
        <v>19.940748262380538</v>
      </c>
      <c r="F19" s="229">
        <f>'Data_KPIs Trend'!D11</f>
        <v>17.230271000049992</v>
      </c>
      <c r="G19" s="229">
        <f>'Data_KPIs Trend'!E11</f>
        <v>17.000744564933957</v>
      </c>
      <c r="H19" s="229">
        <f>'Data_KPIs Trend'!F11</f>
        <v>18.328586412395612</v>
      </c>
      <c r="I19" s="229">
        <f>'Data_KPIs Trend'!G11</f>
        <v>19.225973453550068</v>
      </c>
      <c r="J19" s="229">
        <f>'Data_KPIs Trend'!H11</f>
        <v>20.456524744107615</v>
      </c>
      <c r="K19" s="229">
        <f>'Data_KPIs Trend'!I11</f>
        <v>22.173543679432854</v>
      </c>
      <c r="L19" s="229">
        <f>'Data_KPIs Trend'!J11</f>
        <v>24.122457116996198</v>
      </c>
    </row>
    <row r="20" spans="2:12" ht="18" customHeight="1" x14ac:dyDescent="0.25">
      <c r="B20" s="243" t="s">
        <v>104</v>
      </c>
      <c r="C20" s="233"/>
      <c r="D20" s="234"/>
      <c r="E20" s="229">
        <f>'Data_KPIs Trend'!C12</f>
        <v>32.509633498583568</v>
      </c>
      <c r="F20" s="229">
        <f>'Data_KPIs Trend'!D12</f>
        <v>27.256334315818233</v>
      </c>
      <c r="G20" s="229">
        <f>'Data_KPIs Trend'!E12</f>
        <v>26.078536295519317</v>
      </c>
      <c r="H20" s="229">
        <f>'Data_KPIs Trend'!F12</f>
        <v>29.670245748574832</v>
      </c>
      <c r="I20" s="229">
        <f>'Data_KPIs Trend'!G12</f>
        <v>32.194617643326822</v>
      </c>
      <c r="J20" s="229">
        <f>'Data_KPIs Trend'!H12</f>
        <v>34.803361575405802</v>
      </c>
      <c r="K20" s="229">
        <f>'Data_KPIs Trend'!I12</f>
        <v>38.870814698614396</v>
      </c>
      <c r="L20" s="229">
        <f>'Data_KPIs Trend'!J12</f>
        <v>43.844865514387379</v>
      </c>
    </row>
    <row r="21" spans="2:12" ht="18" customHeight="1" x14ac:dyDescent="0.25">
      <c r="B21" s="243" t="s">
        <v>66</v>
      </c>
      <c r="C21" s="233"/>
      <c r="D21" s="234"/>
      <c r="E21" s="229">
        <f>'Data_KPIs Trend'!C13</f>
        <v>9.4507764366780762</v>
      </c>
      <c r="F21" s="229">
        <f>'Data_KPIs Trend'!D13</f>
        <v>5.9995408912318595</v>
      </c>
      <c r="G21" s="229">
        <f>'Data_KPIs Trend'!E13</f>
        <v>4.5601272119126728</v>
      </c>
      <c r="H21" s="229">
        <f>'Data_KPIs Trend'!F13</f>
        <v>5.4833721350393185</v>
      </c>
      <c r="I21" s="229">
        <f>'Data_KPIs Trend'!G13</f>
        <v>6.3326151957328314</v>
      </c>
      <c r="J21" s="229">
        <f>'Data_KPIs Trend'!H13</f>
        <v>6.7765918861914454</v>
      </c>
      <c r="K21" s="229">
        <f>'Data_KPIs Trend'!I13</f>
        <v>7.758992537528135</v>
      </c>
      <c r="L21" s="229">
        <f>'Data_KPIs Trend'!J13</f>
        <v>8.7383211747971323</v>
      </c>
    </row>
    <row r="22" spans="2:12" ht="18" customHeight="1" x14ac:dyDescent="0.25">
      <c r="B22" s="246" t="s">
        <v>0</v>
      </c>
      <c r="C22" s="247"/>
      <c r="D22" s="248"/>
      <c r="E22" s="260">
        <v>319929.83399999997</v>
      </c>
      <c r="F22" s="260">
        <f>VLOOKUP(F3,'Yearly Summary'!$B$3:$S$10,18,0)</f>
        <v>466396.88219445577</v>
      </c>
      <c r="G22" s="260">
        <f>VLOOKUP(G3,'Yearly Summary'!$B$3:$S$10,18,0)</f>
        <v>582769.80174690718</v>
      </c>
      <c r="H22" s="260">
        <f>VLOOKUP(H3,'Yearly Summary'!$B$3:$S$10,18,0)</f>
        <v>626239.97632548388</v>
      </c>
      <c r="I22" s="260">
        <f>VLOOKUP(I3,'Yearly Summary'!$B$3:$S$10,18,0)</f>
        <v>831745.59067042312</v>
      </c>
      <c r="J22" s="260">
        <f>VLOOKUP(J3,'Yearly Summary'!$B$3:$S$10,18,0)</f>
        <v>1079220.0463822789</v>
      </c>
      <c r="K22" s="260">
        <f>VLOOKUP(K3,'Yearly Summary'!$B$3:$S$10,18,0)</f>
        <v>1398091.2347477889</v>
      </c>
      <c r="L22" s="260">
        <f>VLOOKUP(L3,'Yearly Summary'!$B$3:$S$10,18,0)</f>
        <v>1806507.8373864826</v>
      </c>
    </row>
    <row r="23" spans="2:12" ht="18" customHeight="1" x14ac:dyDescent="0.25">
      <c r="B23" s="246" t="s">
        <v>97</v>
      </c>
      <c r="C23" s="247"/>
      <c r="D23" s="248"/>
      <c r="E23" s="261"/>
      <c r="F23" s="262">
        <f>F22/E22-1</f>
        <v>0.45780990901416163</v>
      </c>
      <c r="G23" s="262">
        <f>G22/F22-1</f>
        <v>0.24951478878868616</v>
      </c>
      <c r="H23" s="262">
        <f t="shared" ref="H23:L23" si="7">H22/G22-1</f>
        <v>7.4592359535910591E-2</v>
      </c>
      <c r="I23" s="262">
        <f t="shared" si="7"/>
        <v>0.3281579300490538</v>
      </c>
      <c r="J23" s="262">
        <f t="shared" si="7"/>
        <v>0.29753624003270107</v>
      </c>
      <c r="K23" s="262">
        <f t="shared" si="7"/>
        <v>0.29546447866162051</v>
      </c>
      <c r="L23" s="262">
        <f t="shared" si="7"/>
        <v>0.2921244282833737</v>
      </c>
    </row>
    <row r="24" spans="2:12" ht="18" customHeight="1" x14ac:dyDescent="0.25">
      <c r="B24" s="243" t="s">
        <v>111</v>
      </c>
      <c r="C24" s="233"/>
      <c r="D24" s="234"/>
      <c r="E24" s="232">
        <f>'Data_KPIs Trend'!C39</f>
        <v>0.16912469626074336</v>
      </c>
      <c r="F24" s="232">
        <f>'Data_KPIs Trend'!D39</f>
        <v>0.24266931419456386</v>
      </c>
      <c r="G24" s="232">
        <f>'Data_KPIs Trend'!E39</f>
        <v>0.18435313319814806</v>
      </c>
      <c r="H24" s="232">
        <f>'Data_KPIs Trend'!F39</f>
        <v>0.17691460785897481</v>
      </c>
      <c r="I24" s="232">
        <f>'Data_KPIs Trend'!G39</f>
        <v>0.18665377714158193</v>
      </c>
      <c r="J24" s="232">
        <f>'Data_KPIs Trend'!H39</f>
        <v>0.17615587126015156</v>
      </c>
      <c r="K24" s="232">
        <f>'Data_KPIs Trend'!I39</f>
        <v>0.17626716132737852</v>
      </c>
      <c r="L24" s="232">
        <f>'Data_KPIs Trend'!J39</f>
        <v>0.17706665767491087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9"/>
      <c r="G26" s="15"/>
      <c r="H26" s="15"/>
      <c r="I26" s="15"/>
      <c r="J26" s="19"/>
      <c r="K2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J45"/>
  <sheetViews>
    <sheetView showGridLines="0" topLeftCell="A25" zoomScale="90" zoomScaleNormal="90" workbookViewId="0">
      <selection activeCell="C15" sqref="C15"/>
    </sheetView>
  </sheetViews>
  <sheetFormatPr defaultRowHeight="15" x14ac:dyDescent="0.25"/>
  <cols>
    <col min="1" max="1" width="5.42578125" customWidth="1" collapsed="1"/>
    <col min="2" max="2" width="25.140625" bestFit="1" customWidth="1" collapsed="1"/>
    <col min="3" max="3" width="11.140625" bestFit="1" customWidth="1" collapsed="1"/>
    <col min="4" max="4" width="12.42578125" customWidth="1" collapsed="1"/>
    <col min="5" max="5" width="12.140625" customWidth="1" collapsed="1"/>
    <col min="6" max="6" width="11.140625" bestFit="1" customWidth="1" collapsed="1"/>
    <col min="7" max="10" width="12.5703125" bestFit="1" customWidth="1" collapsed="1"/>
  </cols>
  <sheetData>
    <row r="2" spans="2:10" x14ac:dyDescent="0.25">
      <c r="B2" s="226" t="s">
        <v>101</v>
      </c>
      <c r="C2" s="226">
        <v>2015</v>
      </c>
      <c r="D2" s="226">
        <v>2016</v>
      </c>
      <c r="E2" s="226">
        <v>2017</v>
      </c>
      <c r="F2" s="226">
        <v>2018</v>
      </c>
      <c r="G2" s="226">
        <v>2019</v>
      </c>
      <c r="H2" s="226">
        <v>2020</v>
      </c>
      <c r="I2" s="226">
        <v>2021</v>
      </c>
      <c r="J2" s="226">
        <v>2022</v>
      </c>
    </row>
    <row r="3" spans="2:10" s="25" customFormat="1" x14ac:dyDescent="0.25">
      <c r="B3" s="228" t="s">
        <v>106</v>
      </c>
      <c r="C3" s="228">
        <v>994</v>
      </c>
      <c r="D3" s="208">
        <f>VLOOKUP(D$2,'Yearly Summary'!$B$3:$U$10,11,0)</f>
        <v>2179.5414159685997</v>
      </c>
      <c r="E3" s="208">
        <f>VLOOKUP(E$2,'Yearly Summary'!$B$3:$U$10,11,0)</f>
        <v>1446.768886948907</v>
      </c>
      <c r="F3" s="208">
        <f>VLOOKUP(F$2,'Yearly Summary'!$B$3:$U$10,11,0)</f>
        <v>1968.8534944951473</v>
      </c>
      <c r="G3" s="208">
        <f>VLOOKUP(G$2,'Yearly Summary'!$B$3:$U$10,11,0)</f>
        <v>2382.4590547251364</v>
      </c>
      <c r="H3" s="208">
        <f>VLOOKUP(H$2,'Yearly Summary'!$B$3:$U$10,11,0)</f>
        <v>2551.7662099216036</v>
      </c>
      <c r="I3" s="208">
        <f>VLOOKUP(I$2,'Yearly Summary'!$B$3:$U$10,11,0)</f>
        <v>2908.3113711319957</v>
      </c>
      <c r="J3" s="208">
        <f>VLOOKUP(J$2,'Yearly Summary'!$B$3:$U$10,11,0)</f>
        <v>3304.7497584231965</v>
      </c>
    </row>
    <row r="4" spans="2:10" x14ac:dyDescent="0.25">
      <c r="B4" s="207" t="s">
        <v>71</v>
      </c>
      <c r="C4" s="209">
        <v>0.30862733471686926</v>
      </c>
      <c r="D4" s="209">
        <f>VLOOKUP(D$2,'Yearly Summary'!$B$3:$U$10,6,0)</f>
        <v>0.31998765376271116</v>
      </c>
      <c r="E4" s="209">
        <f>VLOOKUP(E$2,'Yearly Summary'!$B$3:$U$10,6,0)</f>
        <v>0.26129262045199292</v>
      </c>
      <c r="F4" s="209">
        <f>VLOOKUP(F$2,'Yearly Summary'!$B$3:$U$10,6,0)</f>
        <v>0.30362687267058547</v>
      </c>
      <c r="G4" s="209">
        <f>VLOOKUP(G$2,'Yearly Summary'!$B$3:$U$10,6,0)</f>
        <v>0.29561444112150809</v>
      </c>
      <c r="H4" s="209">
        <f>VLOOKUP(H$2,'Yearly Summary'!$B$3:$U$10,6,0)</f>
        <v>0.29551963346167648</v>
      </c>
      <c r="I4" s="209">
        <f>VLOOKUP(I$2,'Yearly Summary'!$B$3:$U$10,6,0)</f>
        <v>0.29749185799139505</v>
      </c>
      <c r="J4" s="209">
        <f>VLOOKUP(J$2,'Yearly Summary'!$B$3:$U$10,6,0)</f>
        <v>0.29852826617502964</v>
      </c>
    </row>
    <row r="5" spans="2:10" x14ac:dyDescent="0.25">
      <c r="B5" s="207" t="s">
        <v>103</v>
      </c>
      <c r="C5" s="210">
        <v>1.6916426512968299</v>
      </c>
      <c r="D5" s="211">
        <f>VLOOKUP(D$2,'Yearly Summary'!$B$3:$U$10,7,0)</f>
        <v>1.8653864680422585</v>
      </c>
      <c r="E5" s="211">
        <f>VLOOKUP(E$2,'Yearly Summary'!$B$3:$U$10,7,0)</f>
        <v>1.9291408691843879</v>
      </c>
      <c r="F5" s="211">
        <f>VLOOKUP(F$2,'Yearly Summary'!$B$3:$U$10,7,0)</f>
        <v>1.9655342852080144</v>
      </c>
      <c r="G5" s="211">
        <f>VLOOKUP(G$2,'Yearly Summary'!$B$3:$U$10,7,0)</f>
        <v>1.9576562901335994</v>
      </c>
      <c r="H5" s="211">
        <f>VLOOKUP(H$2,'Yearly Summary'!$B$3:$U$10,7,0)</f>
        <v>1.9465844224451969</v>
      </c>
      <c r="I5" s="211">
        <f>VLOOKUP(I$2,'Yearly Summary'!$B$3:$U$10,7,0)</f>
        <v>1.9548137511775003</v>
      </c>
      <c r="J5" s="211">
        <f>VLOOKUP(J$2,'Yearly Summary'!$B$3:$U$10,7,0)</f>
        <v>1.9602562204364871</v>
      </c>
    </row>
    <row r="6" spans="2:10" x14ac:dyDescent="0.25">
      <c r="B6" s="207" t="s">
        <v>102</v>
      </c>
      <c r="C6" s="208">
        <v>7797</v>
      </c>
      <c r="D6" s="208">
        <f>VLOOKUP(D$2,'Yearly Summary'!$B$3:$U$10,8,0)</f>
        <v>11451.50255673764</v>
      </c>
      <c r="E6" s="208">
        <f>VLOOKUP(E$2,'Yearly Summary'!$B$3:$U$10,8,0)</f>
        <v>11923.582219813998</v>
      </c>
      <c r="F6" s="208">
        <f>VLOOKUP(F$2,'Yearly Summary'!$B$3:$U$10,8,0)</f>
        <v>12519.690452956766</v>
      </c>
      <c r="G6" s="208">
        <f>VLOOKUP(G$2,'Yearly Summary'!$B$3:$U$10,8,0)</f>
        <v>15116.396321760365</v>
      </c>
      <c r="H6" s="208">
        <f>VLOOKUP(H$2,'Yearly Summary'!$B$3:$U$10,8,0)</f>
        <v>16742.613389851234</v>
      </c>
      <c r="I6" s="208">
        <f>VLOOKUP(I$2,'Yearly Summary'!$B$3:$U$10,8,0)</f>
        <v>18902.972564461728</v>
      </c>
      <c r="J6" s="208">
        <f>VLOOKUP(J$2,'Yearly Summary'!$B$3:$U$10,8,0)</f>
        <v>21591.798444098604</v>
      </c>
    </row>
    <row r="7" spans="2:10" x14ac:dyDescent="0.25">
      <c r="B7" s="207" t="s">
        <v>9</v>
      </c>
      <c r="C7" s="208">
        <v>4117</v>
      </c>
      <c r="D7" s="208">
        <f>VLOOKUP(D$2,'Yearly Summary'!$B$3:$U$10,12,0)</f>
        <v>10752.76383735204</v>
      </c>
      <c r="E7" s="208">
        <f>VLOOKUP(E$2,'Yearly Summary'!$B$3:$U$10,12,0)</f>
        <v>11677.750112671529</v>
      </c>
      <c r="F7" s="208">
        <f>VLOOKUP(F$2,'Yearly Summary'!$B$3:$U$10,12,0)</f>
        <v>10547.351525551065</v>
      </c>
      <c r="G7" s="208">
        <f>VLOOKUP(G$2,'Yearly Summary'!$B$3:$U$10,12,0)</f>
        <v>13325.67532290009</v>
      </c>
      <c r="H7" s="208">
        <f>VLOOKUP(H$2,'Yearly Summary'!$B$3:$U$10,12,0)</f>
        <v>15060.611589571403</v>
      </c>
      <c r="I7" s="208">
        <f>VLOOKUP(I$2,'Yearly Summary'!$B$3:$U$10,12,0)</f>
        <v>17120.205898906479</v>
      </c>
      <c r="J7" s="208">
        <f>VLOOKUP(J$2,'Yearly Summary'!$B$3:$U$10,12,0)</f>
        <v>19728.483016788854</v>
      </c>
    </row>
    <row r="8" spans="2:10" x14ac:dyDescent="0.25">
      <c r="B8" s="207" t="s">
        <v>10</v>
      </c>
      <c r="C8" s="208">
        <v>5648</v>
      </c>
      <c r="D8" s="208">
        <f>VLOOKUP(D$2,'Yearly Summary'!$B$3:$U$10,13,0)</f>
        <v>17111.504312734454</v>
      </c>
      <c r="E8" s="208">
        <f>VLOOKUP(E$2,'Yearly Summary'!$B$3:$U$10,13,0)</f>
        <v>22346.72203773322</v>
      </c>
      <c r="F8" s="208">
        <f>VLOOKUP(F$2,'Yearly Summary'!$B$3:$U$10,13,0)</f>
        <v>21106.666309144555</v>
      </c>
      <c r="G8" s="208">
        <f>VLOOKUP(G$2,'Yearly Summary'!$B$3:$U$10,13,0)</f>
        <v>25834.926815564286</v>
      </c>
      <c r="H8" s="208">
        <f>VLOOKUP(H$2,'Yearly Summary'!$B$3:$U$10,13,0)</f>
        <v>31009.074914904835</v>
      </c>
      <c r="I8" s="208">
        <f>VLOOKUP(I$2,'Yearly Summary'!$B$3:$U$10,13,0)</f>
        <v>35967.633958483144</v>
      </c>
      <c r="J8" s="208">
        <f>VLOOKUP(J$2,'Yearly Summary'!$B$3:$U$10,13,0)</f>
        <v>41202.266586806843</v>
      </c>
    </row>
    <row r="9" spans="2:10" x14ac:dyDescent="0.25">
      <c r="B9" s="207" t="s">
        <v>11</v>
      </c>
      <c r="C9" s="209">
        <v>0.29070695112849682</v>
      </c>
      <c r="D9" s="209">
        <f>VLOOKUP(D$2,'Yearly Summary'!$B$3:$U$10,14,0)</f>
        <v>0.22011547193820638</v>
      </c>
      <c r="E9" s="209">
        <f>VLOOKUP(E$2,'Yearly Summary'!$B$3:$U$10,14,0)</f>
        <v>0.17486131737754662</v>
      </c>
      <c r="F9" s="209">
        <f>VLOOKUP(F$2,'Yearly Summary'!$B$3:$U$10,14,0)</f>
        <v>0.18481047246811916</v>
      </c>
      <c r="G9" s="209">
        <f>VLOOKUP(G$2,'Yearly Summary'!$B$3:$U$10,14,0)</f>
        <v>0.19669794702610585</v>
      </c>
      <c r="H9" s="209">
        <f>VLOOKUP(H$2,'Yearly Summary'!$B$3:$U$10,14,0)</f>
        <v>0.19471084341979775</v>
      </c>
      <c r="I9" s="209">
        <f>VLOOKUP(I$2,'Yearly Summary'!$B$3:$U$10,14,0)</f>
        <v>0.19960972255630946</v>
      </c>
      <c r="J9" s="209">
        <f>VLOOKUP(J$2,'Yearly Summary'!$B$3:$U$10,14,0)</f>
        <v>0.19930090039687123</v>
      </c>
    </row>
    <row r="10" spans="2:10" x14ac:dyDescent="0.25">
      <c r="B10" s="207" t="s">
        <v>35</v>
      </c>
      <c r="C10" s="210">
        <v>1.6303116147308783</v>
      </c>
      <c r="D10" s="210">
        <f>VLOOKUP(D$2,'Yearly Summary'!$B$3:$U$10,15,0)</f>
        <v>1.5818865713568375</v>
      </c>
      <c r="E10" s="210">
        <f>VLOOKUP(E$2,'Yearly Summary'!$B$3:$U$10,15,0)</f>
        <v>1.5339643623203056</v>
      </c>
      <c r="F10" s="210">
        <f>VLOOKUP(F$2,'Yearly Summary'!$B$3:$U$10,15,0)</f>
        <v>1.6187961843314258</v>
      </c>
      <c r="G10" s="210">
        <f>VLOOKUP(G$2,'Yearly Summary'!$B$3:$U$10,15,0)</f>
        <v>1.6745377143637996</v>
      </c>
      <c r="H10" s="210">
        <f>VLOOKUP(H$2,'Yearly Summary'!$B$3:$U$10,15,0)</f>
        <v>1.701333047072461</v>
      </c>
      <c r="I10" s="210">
        <f>VLOOKUP(I$2,'Yearly Summary'!$B$3:$U$10,15,0)</f>
        <v>1.753026726831632</v>
      </c>
      <c r="J10" s="210">
        <f>VLOOKUP(J$2,'Yearly Summary'!$B$3:$U$10,15,0)</f>
        <v>1.8175953345770555</v>
      </c>
    </row>
    <row r="11" spans="2:10" x14ac:dyDescent="0.25">
      <c r="B11" s="207" t="s">
        <v>14</v>
      </c>
      <c r="C11" s="211">
        <v>19.940748262380538</v>
      </c>
      <c r="D11" s="211">
        <f>VLOOKUP(D$2,'Yearly Summary'!$B$3:$U$10,17,0)</f>
        <v>17.230271000049992</v>
      </c>
      <c r="E11" s="211">
        <f>VLOOKUP(E$2,'Yearly Summary'!$B$3:$U$10,17,0)</f>
        <v>17.000744564933957</v>
      </c>
      <c r="F11" s="211">
        <f>VLOOKUP(F$2,'Yearly Summary'!$B$3:$U$10,17,0)</f>
        <v>18.328586412395612</v>
      </c>
      <c r="G11" s="211">
        <f>VLOOKUP(G$2,'Yearly Summary'!$B$3:$U$10,17,0)</f>
        <v>19.225973453550068</v>
      </c>
      <c r="H11" s="211">
        <f>VLOOKUP(H$2,'Yearly Summary'!$B$3:$U$10,17,0)</f>
        <v>20.456524744107615</v>
      </c>
      <c r="I11" s="211">
        <f>VLOOKUP(I$2,'Yearly Summary'!$B$3:$U$10,17,0)</f>
        <v>22.173543679432854</v>
      </c>
      <c r="J11" s="211">
        <f>VLOOKUP(J$2,'Yearly Summary'!$B$3:$U$10,17,0)</f>
        <v>24.122457116996198</v>
      </c>
    </row>
    <row r="12" spans="2:10" x14ac:dyDescent="0.25">
      <c r="B12" s="207" t="s">
        <v>104</v>
      </c>
      <c r="C12" s="211">
        <v>32.509633498583568</v>
      </c>
      <c r="D12" s="211">
        <f>VLOOKUP(D$2,'Yearly Summary'!$B$3:$U$10,19,0)</f>
        <v>27.256334315818233</v>
      </c>
      <c r="E12" s="211">
        <f>VLOOKUP(E$2,'Yearly Summary'!$B$3:$U$10,19,0)</f>
        <v>26.078536295519317</v>
      </c>
      <c r="F12" s="211">
        <f>VLOOKUP(F$2,'Yearly Summary'!$B$3:$U$10,19,0)</f>
        <v>29.670245748574832</v>
      </c>
      <c r="G12" s="211">
        <f>VLOOKUP(G$2,'Yearly Summary'!$B$3:$U$10,19,0)</f>
        <v>32.194617643326822</v>
      </c>
      <c r="H12" s="211">
        <f>VLOOKUP(H$2,'Yearly Summary'!$B$3:$U$10,19,0)</f>
        <v>34.803361575405802</v>
      </c>
      <c r="I12" s="211">
        <f>VLOOKUP(I$2,'Yearly Summary'!$B$3:$U$10,19,0)</f>
        <v>38.870814698614396</v>
      </c>
      <c r="J12" s="211">
        <f>VLOOKUP(J$2,'Yearly Summary'!$B$3:$U$10,19,0)</f>
        <v>43.844865514387379</v>
      </c>
    </row>
    <row r="13" spans="2:10" x14ac:dyDescent="0.25">
      <c r="B13" s="207" t="s">
        <v>66</v>
      </c>
      <c r="C13" s="211">
        <v>9.4507764366780762</v>
      </c>
      <c r="D13" s="211">
        <f>VLOOKUP(D$2,'Yearly Summary'!$B$3:$U$10,20,0)</f>
        <v>5.9995408912318595</v>
      </c>
      <c r="E13" s="211">
        <f>VLOOKUP(E$2,'Yearly Summary'!$B$3:$U$10,20,0)</f>
        <v>4.5601272119126728</v>
      </c>
      <c r="F13" s="211">
        <f>VLOOKUP(F$2,'Yearly Summary'!$B$3:$U$10,20,0)</f>
        <v>5.4833721350393185</v>
      </c>
      <c r="G13" s="211">
        <f>VLOOKUP(G$2,'Yearly Summary'!$B$3:$U$10,20,0)</f>
        <v>6.3326151957328314</v>
      </c>
      <c r="H13" s="211">
        <f>VLOOKUP(H$2,'Yearly Summary'!$B$3:$U$10,20,0)</f>
        <v>6.7765918861914454</v>
      </c>
      <c r="I13" s="211">
        <f>VLOOKUP(I$2,'Yearly Summary'!$B$3:$U$10,20,0)</f>
        <v>7.758992537528135</v>
      </c>
      <c r="J13" s="211">
        <f>VLOOKUP(J$2,'Yearly Summary'!$B$3:$U$10,20,0)</f>
        <v>8.7383211747971323</v>
      </c>
    </row>
    <row r="15" spans="2:10" x14ac:dyDescent="0.25">
      <c r="C15" s="29">
        <f>C17*1000</f>
        <v>319929.83399999997</v>
      </c>
    </row>
    <row r="16" spans="2:10" x14ac:dyDescent="0.25">
      <c r="B16" s="226"/>
      <c r="C16" s="226">
        <v>2015</v>
      </c>
      <c r="D16" s="226">
        <v>2016</v>
      </c>
      <c r="E16" s="226">
        <v>2017</v>
      </c>
      <c r="F16" s="226">
        <v>2018</v>
      </c>
      <c r="G16" s="226">
        <v>2019</v>
      </c>
      <c r="H16" s="226">
        <v>2020</v>
      </c>
      <c r="I16" s="226">
        <v>2021</v>
      </c>
      <c r="J16" s="226">
        <v>2022</v>
      </c>
    </row>
    <row r="17" spans="2:10" x14ac:dyDescent="0.25">
      <c r="B17" s="207" t="s">
        <v>93</v>
      </c>
      <c r="C17" s="227">
        <f>C35/1000</f>
        <v>319.92983399999997</v>
      </c>
      <c r="D17" s="208">
        <f>VLOOKUP(D16,'Yearly Summary'!$B$2:$S$10,18,0)/1000</f>
        <v>466.39688219445577</v>
      </c>
      <c r="E17" s="208">
        <f>VLOOKUP(E16,'Yearly Summary'!$B$2:$S$10,18,0)/1000</f>
        <v>582.76980174690721</v>
      </c>
      <c r="F17" s="208">
        <f>VLOOKUP(F16,'Yearly Summary'!$B$2:$S$10,18,0)/1000</f>
        <v>626.23997632548389</v>
      </c>
      <c r="G17" s="208">
        <f>VLOOKUP(G16,'Yearly Summary'!$B$2:$S$10,18,0)/1000</f>
        <v>831.7455906704231</v>
      </c>
      <c r="H17" s="208">
        <f>VLOOKUP(H16,'Yearly Summary'!$B$2:$S$10,18,0)/1000</f>
        <v>1079.220046382279</v>
      </c>
      <c r="I17" s="208">
        <f>VLOOKUP(I16,'Yearly Summary'!$B$2:$S$10,18,0)/1000</f>
        <v>1398.0912347477888</v>
      </c>
      <c r="J17" s="208">
        <f>VLOOKUP(J16,'Yearly Summary'!$B$2:$S$10,18,0)/1000</f>
        <v>1806.5078373864826</v>
      </c>
    </row>
    <row r="18" spans="2:10" x14ac:dyDescent="0.25">
      <c r="B18" s="207" t="s">
        <v>105</v>
      </c>
      <c r="C18" s="207"/>
      <c r="D18" s="209">
        <f>D17/C17-1</f>
        <v>0.45780990901416163</v>
      </c>
      <c r="E18" s="209">
        <f t="shared" ref="E18:J18" si="0">E17/D17-1</f>
        <v>0.24951478878868638</v>
      </c>
      <c r="F18" s="209">
        <f t="shared" si="0"/>
        <v>7.4592359535910591E-2</v>
      </c>
      <c r="G18" s="209">
        <f t="shared" si="0"/>
        <v>0.3281579300490538</v>
      </c>
      <c r="H18" s="209">
        <f t="shared" si="0"/>
        <v>0.29753624003270129</v>
      </c>
      <c r="I18" s="209">
        <f t="shared" si="0"/>
        <v>0.29546447866162051</v>
      </c>
      <c r="J18" s="209">
        <f t="shared" si="0"/>
        <v>0.2921244282833737</v>
      </c>
    </row>
    <row r="20" spans="2:10" x14ac:dyDescent="0.25">
      <c r="B20" s="226" t="s">
        <v>96</v>
      </c>
      <c r="C20" s="226">
        <v>2015</v>
      </c>
      <c r="D20" s="226">
        <v>2016</v>
      </c>
      <c r="E20" s="226">
        <v>2017</v>
      </c>
      <c r="F20" s="226">
        <v>2018</v>
      </c>
      <c r="G20" s="226">
        <v>2019</v>
      </c>
      <c r="H20" s="226">
        <v>2020</v>
      </c>
      <c r="I20" s="226">
        <v>2021</v>
      </c>
      <c r="J20" s="226">
        <v>2022</v>
      </c>
    </row>
    <row r="21" spans="2:10" x14ac:dyDescent="0.25">
      <c r="B21" s="207" t="s">
        <v>97</v>
      </c>
      <c r="C21" s="207"/>
      <c r="D21" s="213">
        <f>D18</f>
        <v>0.45780990901416163</v>
      </c>
      <c r="E21" s="213">
        <f t="shared" ref="E21:J21" si="1">E18</f>
        <v>0.24951478878868638</v>
      </c>
      <c r="F21" s="213">
        <f t="shared" si="1"/>
        <v>7.4592359535910591E-2</v>
      </c>
      <c r="G21" s="213">
        <f t="shared" si="1"/>
        <v>0.3281579300490538</v>
      </c>
      <c r="H21" s="213">
        <f t="shared" si="1"/>
        <v>0.29753624003270129</v>
      </c>
      <c r="I21" s="213">
        <f t="shared" si="1"/>
        <v>0.29546447866162051</v>
      </c>
      <c r="J21" s="213">
        <f t="shared" si="1"/>
        <v>0.2921244282833737</v>
      </c>
    </row>
    <row r="22" spans="2:10" x14ac:dyDescent="0.25">
      <c r="B22" s="207" t="s">
        <v>98</v>
      </c>
      <c r="C22" s="207"/>
      <c r="D22" s="209">
        <f>D11/C11-1</f>
        <v>-0.13592655735211445</v>
      </c>
      <c r="E22" s="209">
        <f t="shared" ref="E22:J22" si="2">E11/D11-1</f>
        <v>-1.3321115791816052E-2</v>
      </c>
      <c r="F22" s="209">
        <f t="shared" si="2"/>
        <v>7.8104923133807125E-2</v>
      </c>
      <c r="G22" s="209">
        <f t="shared" si="2"/>
        <v>4.8961061205874179E-2</v>
      </c>
      <c r="H22" s="209">
        <f t="shared" si="2"/>
        <v>6.4004628609862335E-2</v>
      </c>
      <c r="I22" s="209">
        <f t="shared" si="2"/>
        <v>8.3935025953996156E-2</v>
      </c>
      <c r="J22" s="209">
        <f t="shared" si="2"/>
        <v>8.7893638731776802E-2</v>
      </c>
    </row>
    <row r="23" spans="2:10" x14ac:dyDescent="0.25">
      <c r="B23" s="207" t="s">
        <v>99</v>
      </c>
      <c r="C23" s="207"/>
      <c r="D23" s="209">
        <f>D8/C8-1</f>
        <v>2.029657279166865</v>
      </c>
      <c r="E23" s="209">
        <f t="shared" ref="E23:J23" si="3">E8/D8-1</f>
        <v>0.30594725217131802</v>
      </c>
      <c r="F23" s="209">
        <f t="shared" si="3"/>
        <v>-5.5491616465931148E-2</v>
      </c>
      <c r="G23" s="209">
        <f t="shared" si="3"/>
        <v>0.22401739986627778</v>
      </c>
      <c r="H23" s="209">
        <f t="shared" si="3"/>
        <v>0.20027725010714481</v>
      </c>
      <c r="I23" s="209">
        <f t="shared" si="3"/>
        <v>0.15990670657494932</v>
      </c>
      <c r="J23" s="209">
        <f t="shared" si="3"/>
        <v>0.14553730819119082</v>
      </c>
    </row>
    <row r="24" spans="2:10" x14ac:dyDescent="0.25">
      <c r="B24" s="207" t="s">
        <v>100</v>
      </c>
      <c r="C24" s="207"/>
      <c r="D24" s="209">
        <f>D10/C10-1</f>
        <v>-2.9702937117352501E-2</v>
      </c>
      <c r="E24" s="209">
        <f t="shared" ref="E24:J24" si="4">E10/D10-1</f>
        <v>-3.0294339622231825E-2</v>
      </c>
      <c r="F24" s="209">
        <f t="shared" si="4"/>
        <v>5.5302342150114869E-2</v>
      </c>
      <c r="G24" s="209">
        <f t="shared" si="4"/>
        <v>3.4433939597773078E-2</v>
      </c>
      <c r="H24" s="209">
        <f t="shared" si="4"/>
        <v>1.6001629870033396E-2</v>
      </c>
      <c r="I24" s="209">
        <f t="shared" si="4"/>
        <v>3.0384221271738676E-2</v>
      </c>
      <c r="J24" s="209">
        <f t="shared" si="4"/>
        <v>3.6832643083612782E-2</v>
      </c>
    </row>
    <row r="27" spans="2:10" x14ac:dyDescent="0.25">
      <c r="B27" s="226" t="s">
        <v>94</v>
      </c>
      <c r="C27" s="226">
        <v>2015</v>
      </c>
      <c r="D27" s="226">
        <v>2016</v>
      </c>
      <c r="E27" s="226">
        <v>2017</v>
      </c>
      <c r="F27" s="226">
        <v>2018</v>
      </c>
      <c r="G27" s="226">
        <v>2019</v>
      </c>
      <c r="H27" s="226">
        <v>2020</v>
      </c>
      <c r="I27" s="226">
        <v>2021</v>
      </c>
      <c r="J27" s="226">
        <v>2022</v>
      </c>
    </row>
    <row r="28" spans="2:10" x14ac:dyDescent="0.25">
      <c r="B28" s="207" t="s">
        <v>5</v>
      </c>
      <c r="C28" s="208">
        <f>SUM('Total Agency'!B23:M23)</f>
        <v>54108.036000000036</v>
      </c>
      <c r="D28" s="208">
        <f>SUM('Total Agency'!N23:Y23)</f>
        <v>113180.21154461137</v>
      </c>
      <c r="E28" s="208">
        <f>SUM('Total Agency'!Z23:AK23)</f>
        <v>107435.43888530592</v>
      </c>
      <c r="F28" s="208">
        <f>SUM('Total Agency'!AL23:AW23)</f>
        <v>110790.99983723662</v>
      </c>
      <c r="G28" s="208">
        <f>SUM('Total Agency'!AX23:BI23)</f>
        <v>155248.45611949058</v>
      </c>
      <c r="H28" s="208">
        <f>SUM('Total Agency'!BJ23:BU23)</f>
        <v>190110.94755189147</v>
      </c>
      <c r="I28" s="208">
        <f>SUM('Total Agency'!BV23:CG23)</f>
        <v>246437.57322568231</v>
      </c>
      <c r="J28" s="208">
        <f>SUM('Total Agency'!CH23:CS23)</f>
        <v>319872.30482955591</v>
      </c>
    </row>
    <row r="29" spans="2:10" x14ac:dyDescent="0.25">
      <c r="B29" s="207" t="s">
        <v>6</v>
      </c>
      <c r="C29" s="208">
        <f>SUM('Total Agency'!B24:M24)</f>
        <v>43519.103500000005</v>
      </c>
      <c r="D29" s="208">
        <f>SUM('Total Agency'!N24:Y24)</f>
        <v>65664.605980741806</v>
      </c>
      <c r="E29" s="208">
        <f>SUM('Total Agency'!Z24:AK24)</f>
        <v>63372.235481147509</v>
      </c>
      <c r="F29" s="208">
        <f>SUM('Total Agency'!AL24:AW24)</f>
        <v>72015.337180548042</v>
      </c>
      <c r="G29" s="208">
        <f>SUM('Total Agency'!AX24:BI24)</f>
        <v>96138.188424952372</v>
      </c>
      <c r="H29" s="208">
        <f>SUM('Total Agency'!BJ24:BU24)</f>
        <v>117303.30356642912</v>
      </c>
      <c r="I29" s="208">
        <f>SUM('Total Agency'!BV24:CG24)</f>
        <v>149912.84059032713</v>
      </c>
      <c r="J29" s="208">
        <f>SUM('Total Agency'!CH24:CS24)</f>
        <v>192630.38041369914</v>
      </c>
    </row>
    <row r="30" spans="2:10" x14ac:dyDescent="0.25">
      <c r="B30" s="207" t="s">
        <v>7</v>
      </c>
      <c r="C30" s="208">
        <f>SUM('Total Agency'!B25:M25)</f>
        <v>51220.436499999982</v>
      </c>
      <c r="D30" s="208">
        <f>SUM('Total Agency'!N25:Y25)</f>
        <v>68480.082347988515</v>
      </c>
      <c r="E30" s="208">
        <f>SUM('Total Agency'!Z25:AK25)</f>
        <v>64040.413088931287</v>
      </c>
      <c r="F30" s="208">
        <f>SUM('Total Agency'!AL25:AW25)</f>
        <v>58288.790251751001</v>
      </c>
      <c r="G30" s="208">
        <f>SUM('Total Agency'!AX25:BI25)</f>
        <v>75089.124542516409</v>
      </c>
      <c r="H30" s="208">
        <f>SUM('Total Agency'!BJ25:BU25)</f>
        <v>91030.282885666471</v>
      </c>
      <c r="I30" s="208">
        <f>SUM('Total Agency'!BV25:CG25)</f>
        <v>114526.12606891766</v>
      </c>
      <c r="J30" s="208">
        <f>SUM('Total Agency'!CH25:CS25)</f>
        <v>145623.87989389975</v>
      </c>
    </row>
    <row r="31" spans="2:10" x14ac:dyDescent="0.25">
      <c r="B31" s="207" t="s">
        <v>8</v>
      </c>
      <c r="C31" s="208">
        <f>SUM('Total Agency'!B26:M26)</f>
        <v>44020.06299999998</v>
      </c>
      <c r="D31" s="208">
        <f>SUM('Total Agency'!N26:Y26)</f>
        <v>58900.988087340826</v>
      </c>
      <c r="E31" s="208">
        <f>SUM('Total Agency'!Z26:AK26)</f>
        <v>94196.723913760783</v>
      </c>
      <c r="F31" s="208">
        <f>SUM('Total Agency'!AL26:AW26)</f>
        <v>105045.18513970138</v>
      </c>
      <c r="G31" s="208">
        <f>SUM('Total Agency'!AX26:BI26)</f>
        <v>147167.34910370284</v>
      </c>
      <c r="H31" s="208">
        <f>SUM('Total Agency'!BJ26:BU26)</f>
        <v>183362.45356984666</v>
      </c>
      <c r="I31" s="208">
        <f>SUM('Total Agency'!BV26:CG26)</f>
        <v>228911.83920789763</v>
      </c>
      <c r="J31" s="208">
        <f>SUM('Total Agency'!CH26:CS26)</f>
        <v>293364.0605745014</v>
      </c>
    </row>
    <row r="32" spans="2:10" x14ac:dyDescent="0.25">
      <c r="B32" s="207" t="s">
        <v>1</v>
      </c>
      <c r="C32" s="208">
        <f>SUM('Total Agency'!B27:M27)</f>
        <v>48216.125000000015</v>
      </c>
      <c r="D32" s="208">
        <f>SUM('Total Agency'!N27:Y27)</f>
        <v>59430.627700000012</v>
      </c>
      <c r="E32" s="208">
        <f>SUM('Total Agency'!Z27:AK27)</f>
        <v>113798.54282670305</v>
      </c>
      <c r="F32" s="208">
        <f>SUM('Total Agency'!AL27:AW27)</f>
        <v>69617.680068214671</v>
      </c>
      <c r="G32" s="208">
        <f>SUM('Total Agency'!AX27:BI27)</f>
        <v>106244.70862728267</v>
      </c>
      <c r="H32" s="208">
        <f>SUM('Total Agency'!BJ27:BU27)</f>
        <v>160002.80836080009</v>
      </c>
      <c r="I32" s="208">
        <f>SUM('Total Agency'!BV27:CG27)</f>
        <v>216185.41326280497</v>
      </c>
      <c r="J32" s="208">
        <f>SUM('Total Agency'!CH27:CS27)</f>
        <v>294005.52240935573</v>
      </c>
    </row>
    <row r="33" spans="2:10" x14ac:dyDescent="0.25">
      <c r="B33" s="207" t="s">
        <v>2</v>
      </c>
      <c r="C33" s="208">
        <f>SUM('Total Agency'!B28:M28)</f>
        <v>21055.80049999999</v>
      </c>
      <c r="D33" s="208">
        <f>SUM('Total Agency'!N28:Y28)</f>
        <v>49620.550040000016</v>
      </c>
      <c r="E33" s="208">
        <f>SUM('Total Agency'!Z28:AK28)</f>
        <v>81584.570808662553</v>
      </c>
      <c r="F33" s="208">
        <f>SUM('Total Agency'!AL28:AW28)</f>
        <v>132508.46621423942</v>
      </c>
      <c r="G33" s="208">
        <f>SUM('Total Agency'!AX28:BI28)</f>
        <v>138541.79782394948</v>
      </c>
      <c r="H33" s="208">
        <f>SUM('Total Agency'!BJ28:BU28)</f>
        <v>187820.94056060401</v>
      </c>
      <c r="I33" s="208">
        <f>SUM('Total Agency'!BV28:CG28)</f>
        <v>242703.67778330055</v>
      </c>
      <c r="J33" s="208">
        <f>SUM('Total Agency'!CH28:CS28)</f>
        <v>302541.2405522319</v>
      </c>
    </row>
    <row r="34" spans="2:10" x14ac:dyDescent="0.25">
      <c r="B34" s="207" t="s">
        <v>4</v>
      </c>
      <c r="C34" s="208">
        <f>SUM('Total Agency'!B22:M22)</f>
        <v>57790.26949999998</v>
      </c>
      <c r="D34" s="208">
        <f>SUM('Total Agency'!N22:Y22)</f>
        <v>51119.816493773229</v>
      </c>
      <c r="E34" s="208">
        <f>SUM('Total Agency'!Z22:AK22)</f>
        <v>58341.876742396038</v>
      </c>
      <c r="F34" s="208">
        <f>SUM('Total Agency'!AL22:AW22)</f>
        <v>77973.517633792682</v>
      </c>
      <c r="G34" s="208">
        <f>SUM('Total Agency'!AX22:BI22)</f>
        <v>113315.96602852872</v>
      </c>
      <c r="H34" s="208">
        <f>SUM('Total Agency'!BJ22:BU22)</f>
        <v>149589.30988704099</v>
      </c>
      <c r="I34" s="208">
        <f>SUM('Total Agency'!BV22:CG22)</f>
        <v>199413.76460885839</v>
      </c>
      <c r="J34" s="208">
        <f>SUM('Total Agency'!CH22:CS22)</f>
        <v>258470.44871323899</v>
      </c>
    </row>
    <row r="35" spans="2:10" x14ac:dyDescent="0.25">
      <c r="B35" s="207" t="s">
        <v>95</v>
      </c>
      <c r="C35" s="212">
        <f>SUM(C28:C34)</f>
        <v>319929.83399999997</v>
      </c>
      <c r="D35" s="212">
        <f t="shared" ref="D35:J35" si="5">SUM(D28:D34)</f>
        <v>466396.88219445577</v>
      </c>
      <c r="E35" s="212">
        <f t="shared" si="5"/>
        <v>582769.80174690718</v>
      </c>
      <c r="F35" s="212">
        <f t="shared" si="5"/>
        <v>626239.97632548376</v>
      </c>
      <c r="G35" s="212">
        <f t="shared" si="5"/>
        <v>831745.59067042312</v>
      </c>
      <c r="H35" s="212">
        <f t="shared" si="5"/>
        <v>1079220.0463822787</v>
      </c>
      <c r="I35" s="212">
        <f t="shared" si="5"/>
        <v>1398091.2347477886</v>
      </c>
      <c r="J35" s="212">
        <f t="shared" si="5"/>
        <v>1806507.8373864829</v>
      </c>
    </row>
    <row r="37" spans="2:10" x14ac:dyDescent="0.25">
      <c r="C37" s="28"/>
    </row>
    <row r="38" spans="2:10" x14ac:dyDescent="0.25">
      <c r="B38" s="226" t="s">
        <v>94</v>
      </c>
      <c r="C38" s="226">
        <v>2015</v>
      </c>
      <c r="D38" s="226">
        <v>2016</v>
      </c>
      <c r="E38" s="226">
        <v>2017</v>
      </c>
      <c r="F38" s="226">
        <v>2018</v>
      </c>
      <c r="G38" s="226">
        <v>2019</v>
      </c>
      <c r="H38" s="226">
        <v>2020</v>
      </c>
      <c r="I38" s="226">
        <v>2021</v>
      </c>
      <c r="J38" s="226">
        <v>2022</v>
      </c>
    </row>
    <row r="39" spans="2:10" x14ac:dyDescent="0.25">
      <c r="B39" s="207" t="s">
        <v>5</v>
      </c>
      <c r="C39" s="209">
        <f t="shared" ref="C39:J39" si="6">C28/C$35</f>
        <v>0.16912469626074336</v>
      </c>
      <c r="D39" s="209">
        <f t="shared" si="6"/>
        <v>0.24266931419456386</v>
      </c>
      <c r="E39" s="209">
        <f t="shared" si="6"/>
        <v>0.18435313319814806</v>
      </c>
      <c r="F39" s="209">
        <f t="shared" si="6"/>
        <v>0.17691460785897481</v>
      </c>
      <c r="G39" s="209">
        <f t="shared" si="6"/>
        <v>0.18665377714158193</v>
      </c>
      <c r="H39" s="209">
        <f t="shared" si="6"/>
        <v>0.17615587126015156</v>
      </c>
      <c r="I39" s="209">
        <f t="shared" si="6"/>
        <v>0.17626716132737852</v>
      </c>
      <c r="J39" s="209">
        <f t="shared" si="6"/>
        <v>0.17706665767491087</v>
      </c>
    </row>
    <row r="40" spans="2:10" x14ac:dyDescent="0.25">
      <c r="B40" s="207" t="s">
        <v>6</v>
      </c>
      <c r="C40" s="209">
        <f t="shared" ref="C40:J40" si="7">C29/C$35</f>
        <v>0.13602702491321897</v>
      </c>
      <c r="D40" s="209">
        <f t="shared" si="7"/>
        <v>0.14079126273696688</v>
      </c>
      <c r="E40" s="209">
        <f t="shared" si="7"/>
        <v>0.10874316975791004</v>
      </c>
      <c r="F40" s="209">
        <f t="shared" si="7"/>
        <v>0.11499639100509704</v>
      </c>
      <c r="G40" s="209">
        <f t="shared" si="7"/>
        <v>0.11558605119560755</v>
      </c>
      <c r="H40" s="209">
        <f t="shared" si="7"/>
        <v>0.10869266555939995</v>
      </c>
      <c r="I40" s="209">
        <f t="shared" si="7"/>
        <v>0.10722679383464624</v>
      </c>
      <c r="J40" s="209">
        <f t="shared" si="7"/>
        <v>0.10663135604901776</v>
      </c>
    </row>
    <row r="41" spans="2:10" x14ac:dyDescent="0.25">
      <c r="B41" s="207" t="s">
        <v>7</v>
      </c>
      <c r="C41" s="209">
        <f t="shared" ref="C41:J41" si="8">C30/C$35</f>
        <v>0.16009896876325697</v>
      </c>
      <c r="D41" s="209">
        <f t="shared" si="8"/>
        <v>0.14682791622830141</v>
      </c>
      <c r="E41" s="209">
        <f t="shared" si="8"/>
        <v>0.10988972471971632</v>
      </c>
      <c r="F41" s="209">
        <f t="shared" si="8"/>
        <v>9.3077402362214928E-2</v>
      </c>
      <c r="G41" s="209">
        <f t="shared" si="8"/>
        <v>9.0278957153221942E-2</v>
      </c>
      <c r="H41" s="209">
        <f t="shared" si="8"/>
        <v>8.4348213499938957E-2</v>
      </c>
      <c r="I41" s="209">
        <f t="shared" si="8"/>
        <v>8.1916060427614235E-2</v>
      </c>
      <c r="J41" s="209">
        <f t="shared" si="8"/>
        <v>8.0610710277668779E-2</v>
      </c>
    </row>
    <row r="42" spans="2:10" x14ac:dyDescent="0.25">
      <c r="B42" s="207" t="s">
        <v>8</v>
      </c>
      <c r="C42" s="209">
        <f t="shared" ref="C42:J42" si="9">C31/C$35</f>
        <v>0.13759286669088819</v>
      </c>
      <c r="D42" s="209">
        <f t="shared" si="9"/>
        <v>0.12628941216374409</v>
      </c>
      <c r="E42" s="209">
        <f t="shared" si="9"/>
        <v>0.16163624750527097</v>
      </c>
      <c r="F42" s="209">
        <f t="shared" si="9"/>
        <v>0.16773950739469384</v>
      </c>
      <c r="G42" s="209">
        <f t="shared" si="9"/>
        <v>0.17693793721837414</v>
      </c>
      <c r="H42" s="209">
        <f t="shared" si="9"/>
        <v>0.16990274984652803</v>
      </c>
      <c r="I42" s="209">
        <f t="shared" si="9"/>
        <v>0.16373168897607218</v>
      </c>
      <c r="J42" s="209">
        <f t="shared" si="9"/>
        <v>0.16239290774343834</v>
      </c>
    </row>
    <row r="43" spans="2:10" x14ac:dyDescent="0.25">
      <c r="B43" s="207" t="s">
        <v>1</v>
      </c>
      <c r="C43" s="209">
        <f t="shared" ref="C43:J43" si="10">C32/C$35</f>
        <v>0.15070843627543662</v>
      </c>
      <c r="D43" s="209">
        <f t="shared" si="10"/>
        <v>0.12742501069126247</v>
      </c>
      <c r="E43" s="209">
        <f t="shared" si="10"/>
        <v>0.19527185946420222</v>
      </c>
      <c r="F43" s="209">
        <f t="shared" si="10"/>
        <v>0.11116773553279419</v>
      </c>
      <c r="G43" s="209">
        <f t="shared" si="10"/>
        <v>0.12773702658482963</v>
      </c>
      <c r="H43" s="209">
        <f t="shared" si="10"/>
        <v>0.14825781720526371</v>
      </c>
      <c r="I43" s="209">
        <f t="shared" si="10"/>
        <v>0.15462897405390297</v>
      </c>
      <c r="J43" s="209">
        <f t="shared" si="10"/>
        <v>0.16274799163600662</v>
      </c>
    </row>
    <row r="44" spans="2:10" x14ac:dyDescent="0.25">
      <c r="B44" s="207" t="s">
        <v>2</v>
      </c>
      <c r="C44" s="209">
        <f t="shared" ref="C44:J44" si="11">C33/C$35</f>
        <v>6.5813807473797489E-2</v>
      </c>
      <c r="D44" s="209">
        <f t="shared" si="11"/>
        <v>0.1063912558903248</v>
      </c>
      <c r="E44" s="209">
        <f t="shared" si="11"/>
        <v>0.13999450651716192</v>
      </c>
      <c r="F44" s="209">
        <f t="shared" si="11"/>
        <v>0.21159375195391406</v>
      </c>
      <c r="G44" s="209">
        <f t="shared" si="11"/>
        <v>0.16656751701235803</v>
      </c>
      <c r="H44" s="209">
        <f t="shared" si="11"/>
        <v>0.17403396201748697</v>
      </c>
      <c r="I44" s="209">
        <f t="shared" si="11"/>
        <v>0.17359645189899467</v>
      </c>
      <c r="J44" s="209">
        <f t="shared" si="11"/>
        <v>0.16747297426061844</v>
      </c>
    </row>
    <row r="45" spans="2:10" x14ac:dyDescent="0.25">
      <c r="B45" s="207" t="s">
        <v>4</v>
      </c>
      <c r="C45" s="209">
        <f t="shared" ref="C45:J45" si="12">C34/C$35</f>
        <v>0.18063419962265848</v>
      </c>
      <c r="D45" s="209">
        <f t="shared" si="12"/>
        <v>0.1096058280948365</v>
      </c>
      <c r="E45" s="209">
        <f t="shared" si="12"/>
        <v>0.1001113588375904</v>
      </c>
      <c r="F45" s="209">
        <f t="shared" si="12"/>
        <v>0.12451060389231125</v>
      </c>
      <c r="G45" s="209">
        <f t="shared" si="12"/>
        <v>0.13623873369402673</v>
      </c>
      <c r="H45" s="209">
        <f t="shared" si="12"/>
        <v>0.13860872061123097</v>
      </c>
      <c r="I45" s="209">
        <f t="shared" si="12"/>
        <v>0.1426328694813912</v>
      </c>
      <c r="J45" s="209">
        <f t="shared" si="12"/>
        <v>0.14307740235833918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17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8" customWidth="1" collapsed="1"/>
    <col min="2" max="2" width="10.42578125" style="129" customWidth="1" collapsed="1"/>
    <col min="3" max="6" width="9.5703125" style="200" customWidth="1" collapsed="1"/>
    <col min="7" max="7" width="9.5703125" style="202" customWidth="1" collapsed="1"/>
    <col min="8" max="8" width="9.5703125" style="198" customWidth="1" collapsed="1"/>
    <col min="9" max="9" width="9.5703125" style="200" customWidth="1" collapsed="1"/>
    <col min="10" max="10" width="12.42578125" style="200" bestFit="1" customWidth="1" collapsed="1"/>
    <col min="11" max="11" width="9.5703125" style="202" customWidth="1" collapsed="1"/>
    <col min="12" max="14" width="9.5703125" style="200" customWidth="1" collapsed="1"/>
    <col min="15" max="15" width="9.5703125" style="202" customWidth="1" collapsed="1"/>
    <col min="16" max="16" width="9.5703125" style="206" customWidth="1" collapsed="1"/>
    <col min="17" max="17" width="9.5703125" style="200" customWidth="1" collapsed="1"/>
    <col min="18" max="18" width="9.5703125" style="198" customWidth="1" collapsed="1"/>
    <col min="19" max="19" width="11.85546875" style="200" customWidth="1" collapsed="1"/>
    <col min="20" max="20" width="10.140625" style="198" bestFit="1" customWidth="1" collapsed="1"/>
    <col min="21" max="21" width="10.28515625" style="198" bestFit="1" customWidth="1" collapsed="1"/>
    <col min="22" max="22" width="17.140625" style="216" bestFit="1" customWidth="1" collapsed="1"/>
    <col min="23" max="23" width="17.140625" style="216" customWidth="1" collapsed="1"/>
    <col min="24" max="24" width="10.28515625" style="218" customWidth="1" collapsed="1"/>
    <col min="26" max="26" width="13.42578125" bestFit="1" customWidth="1" collapsed="1"/>
    <col min="27" max="27" width="11" bestFit="1" customWidth="1" collapsed="1"/>
  </cols>
  <sheetData>
    <row r="1" spans="1:28" x14ac:dyDescent="0.25">
      <c r="J1" s="206"/>
      <c r="S1" s="200">
        <f>700000-S5</f>
        <v>117230.19825309282</v>
      </c>
    </row>
    <row r="2" spans="1:28" x14ac:dyDescent="0.25">
      <c r="B2" s="129">
        <v>1</v>
      </c>
      <c r="C2" s="200">
        <v>2</v>
      </c>
      <c r="D2" s="129">
        <v>3</v>
      </c>
      <c r="E2" s="200">
        <v>4</v>
      </c>
      <c r="F2" s="129">
        <v>5</v>
      </c>
      <c r="G2" s="200">
        <v>6</v>
      </c>
      <c r="H2" s="129">
        <v>7</v>
      </c>
      <c r="I2" s="200">
        <v>8</v>
      </c>
      <c r="J2" s="129">
        <v>9</v>
      </c>
      <c r="K2" s="200">
        <v>10</v>
      </c>
      <c r="L2" s="129">
        <v>11</v>
      </c>
      <c r="M2" s="200">
        <v>12</v>
      </c>
      <c r="N2" s="129">
        <v>13</v>
      </c>
      <c r="O2" s="200">
        <v>14</v>
      </c>
      <c r="P2" s="129">
        <v>15</v>
      </c>
      <c r="Q2" s="200">
        <v>16</v>
      </c>
      <c r="R2" s="129">
        <v>17</v>
      </c>
      <c r="S2" s="200">
        <v>18</v>
      </c>
      <c r="T2" s="129">
        <v>19</v>
      </c>
      <c r="U2" s="200">
        <v>20</v>
      </c>
      <c r="X2" s="363"/>
      <c r="AA2" s="28">
        <f>Z3-S4</f>
        <v>5080.3053913742187</v>
      </c>
    </row>
    <row r="3" spans="1:28" ht="38.25" x14ac:dyDescent="0.25">
      <c r="B3" s="131" t="s">
        <v>91</v>
      </c>
      <c r="C3" s="199" t="s">
        <v>76</v>
      </c>
      <c r="D3" s="199" t="s">
        <v>77</v>
      </c>
      <c r="E3" s="199" t="s">
        <v>78</v>
      </c>
      <c r="F3" s="199" t="s">
        <v>70</v>
      </c>
      <c r="G3" s="201" t="s">
        <v>71</v>
      </c>
      <c r="H3" s="197" t="s">
        <v>88</v>
      </c>
      <c r="I3" s="199" t="s">
        <v>84</v>
      </c>
      <c r="J3" s="199" t="s">
        <v>85</v>
      </c>
      <c r="K3" s="201" t="s">
        <v>87</v>
      </c>
      <c r="L3" s="199" t="s">
        <v>79</v>
      </c>
      <c r="M3" s="199" t="s">
        <v>80</v>
      </c>
      <c r="N3" s="199" t="s">
        <v>81</v>
      </c>
      <c r="O3" s="201" t="s">
        <v>11</v>
      </c>
      <c r="P3" s="203" t="s">
        <v>82</v>
      </c>
      <c r="Q3" s="199" t="s">
        <v>83</v>
      </c>
      <c r="R3" s="197" t="s">
        <v>14</v>
      </c>
      <c r="S3" s="199" t="s">
        <v>0</v>
      </c>
      <c r="T3" s="197" t="s">
        <v>15</v>
      </c>
      <c r="U3" s="197" t="s">
        <v>86</v>
      </c>
      <c r="V3" s="364"/>
      <c r="W3" s="364"/>
      <c r="X3" s="217"/>
      <c r="Z3" s="15">
        <v>471477.18758582999</v>
      </c>
      <c r="AA3" s="28">
        <f>Z3-S4</f>
        <v>5080.3053913742187</v>
      </c>
    </row>
    <row r="4" spans="1:28" x14ac:dyDescent="0.25">
      <c r="B4" s="130">
        <v>2016</v>
      </c>
      <c r="C4" s="137">
        <f>C27</f>
        <v>9447.8356630444796</v>
      </c>
      <c r="D4" s="137">
        <f t="shared" ref="D4:U4" si="0">D27</f>
        <v>1432</v>
      </c>
      <c r="E4" s="137">
        <f t="shared" si="0"/>
        <v>10297.543870790736</v>
      </c>
      <c r="F4" s="137">
        <f t="shared" si="0"/>
        <v>5520.32731404882</v>
      </c>
      <c r="G4" s="138">
        <f t="shared" si="0"/>
        <v>0.31998765376271116</v>
      </c>
      <c r="H4" s="136">
        <f t="shared" si="0"/>
        <v>1.8653864680422585</v>
      </c>
      <c r="I4" s="137">
        <f t="shared" si="0"/>
        <v>11451.50255673764</v>
      </c>
      <c r="J4" s="137">
        <f t="shared" si="0"/>
        <v>4815.7387193855975</v>
      </c>
      <c r="K4" s="138">
        <f t="shared" si="0"/>
        <v>6.772905271865419E-2</v>
      </c>
      <c r="L4" s="137">
        <f>L27</f>
        <v>2179.5414159685997</v>
      </c>
      <c r="M4" s="137">
        <f t="shared" si="0"/>
        <v>10752.76383735204</v>
      </c>
      <c r="N4" s="137">
        <f t="shared" si="0"/>
        <v>17111.504312734454</v>
      </c>
      <c r="O4" s="138">
        <f t="shared" si="0"/>
        <v>0.22011547193820638</v>
      </c>
      <c r="P4" s="204">
        <f t="shared" si="0"/>
        <v>1.5818865713568375</v>
      </c>
      <c r="Q4" s="137">
        <f t="shared" si="0"/>
        <v>27068.458888029243</v>
      </c>
      <c r="R4" s="136">
        <f t="shared" si="0"/>
        <v>17.230271000049992</v>
      </c>
      <c r="S4" s="137">
        <f t="shared" si="0"/>
        <v>466396.88219445577</v>
      </c>
      <c r="T4" s="136">
        <f t="shared" si="0"/>
        <v>27.256334315818233</v>
      </c>
      <c r="U4" s="136">
        <f t="shared" si="0"/>
        <v>5.9995408912318595</v>
      </c>
      <c r="V4" s="372"/>
      <c r="W4" s="363"/>
      <c r="X4" s="218">
        <f>M4/L4</f>
        <v>4.9334982848093549</v>
      </c>
      <c r="Y4" s="220"/>
      <c r="Z4" s="143">
        <v>450048.71032794175</v>
      </c>
      <c r="AA4" s="28">
        <f>Z4-S4</f>
        <v>-16348.171866514022</v>
      </c>
    </row>
    <row r="5" spans="1:28" x14ac:dyDescent="0.25">
      <c r="A5" s="15"/>
      <c r="B5" s="130">
        <v>2017</v>
      </c>
      <c r="C5" s="137">
        <f>C42</f>
        <v>11220.140149711709</v>
      </c>
      <c r="D5" s="137">
        <f t="shared" ref="D5:U5" si="1">D42</f>
        <v>679</v>
      </c>
      <c r="E5" s="137">
        <f t="shared" si="1"/>
        <v>11303.582219813998</v>
      </c>
      <c r="F5" s="137">
        <f t="shared" si="1"/>
        <v>5859.3866318290093</v>
      </c>
      <c r="G5" s="138">
        <f t="shared" si="1"/>
        <v>0.26129262045199292</v>
      </c>
      <c r="H5" s="136">
        <f t="shared" si="1"/>
        <v>1.9291408691843879</v>
      </c>
      <c r="I5" s="137">
        <f t="shared" si="1"/>
        <v>11923.582219813998</v>
      </c>
      <c r="J5" s="137">
        <f t="shared" si="1"/>
        <v>10998.595944494509</v>
      </c>
      <c r="K5" s="138">
        <f t="shared" si="1"/>
        <v>8.6690597597673225E-2</v>
      </c>
      <c r="L5" s="137">
        <f t="shared" si="1"/>
        <v>1446.768886948907</v>
      </c>
      <c r="M5" s="137">
        <f t="shared" si="1"/>
        <v>11677.750112671529</v>
      </c>
      <c r="N5" s="137">
        <f t="shared" si="1"/>
        <v>22346.72203773322</v>
      </c>
      <c r="O5" s="138">
        <f t="shared" si="1"/>
        <v>0.17486131737754662</v>
      </c>
      <c r="P5" s="204">
        <f t="shared" si="1"/>
        <v>1.5339643623203056</v>
      </c>
      <c r="Q5" s="137">
        <f t="shared" si="1"/>
        <v>34279.07522056056</v>
      </c>
      <c r="R5" s="136">
        <f t="shared" si="1"/>
        <v>17.000744564933957</v>
      </c>
      <c r="S5" s="137">
        <f t="shared" si="1"/>
        <v>582769.80174690718</v>
      </c>
      <c r="T5" s="136">
        <f t="shared" si="1"/>
        <v>26.078536295519317</v>
      </c>
      <c r="U5" s="136">
        <f t="shared" si="1"/>
        <v>4.5601272119126728</v>
      </c>
      <c r="V5" s="372">
        <f>5.9-4.8</f>
        <v>1.1000000000000005</v>
      </c>
      <c r="W5" s="363"/>
      <c r="X5" s="218">
        <f t="shared" ref="X5:X10" si="2">M5/L5</f>
        <v>8.0716071640846199</v>
      </c>
      <c r="Y5" s="220">
        <f>S5/S4-1</f>
        <v>0.24951478878868616</v>
      </c>
      <c r="Z5" s="143">
        <v>721970.33417667029</v>
      </c>
      <c r="AA5" s="28">
        <f t="shared" ref="AA5:AA10" si="3">Z5-S5</f>
        <v>139200.53242976312</v>
      </c>
      <c r="AB5" s="19">
        <v>0.5</v>
      </c>
    </row>
    <row r="6" spans="1:28" x14ac:dyDescent="0.25">
      <c r="A6" s="15"/>
      <c r="B6" s="130">
        <v>2018</v>
      </c>
      <c r="C6" s="137">
        <f>C57</f>
        <v>10323.283080790177</v>
      </c>
      <c r="D6" s="137">
        <f t="shared" ref="D6:U6" si="4">D57</f>
        <v>600</v>
      </c>
      <c r="E6" s="137">
        <f t="shared" si="4"/>
        <v>11919.690452956766</v>
      </c>
      <c r="F6" s="137">
        <f t="shared" si="4"/>
        <v>6064.3513281149881</v>
      </c>
      <c r="G6" s="138">
        <f t="shared" si="4"/>
        <v>0.30362687267058547</v>
      </c>
      <c r="H6" s="136">
        <f t="shared" si="4"/>
        <v>1.9655342852080144</v>
      </c>
      <c r="I6" s="137">
        <f t="shared" si="4"/>
        <v>12519.690452956766</v>
      </c>
      <c r="J6" s="137">
        <f t="shared" si="4"/>
        <v>13650.08904007723</v>
      </c>
      <c r="K6" s="138">
        <f t="shared" si="4"/>
        <v>0.1183491090119058</v>
      </c>
      <c r="L6" s="137">
        <f t="shared" si="4"/>
        <v>1968.8534944951473</v>
      </c>
      <c r="M6" s="137">
        <f t="shared" si="4"/>
        <v>10547.351525551065</v>
      </c>
      <c r="N6" s="137">
        <f t="shared" si="4"/>
        <v>21106.666309144555</v>
      </c>
      <c r="O6" s="138">
        <f t="shared" si="4"/>
        <v>0.18481047246811916</v>
      </c>
      <c r="P6" s="204">
        <f t="shared" si="4"/>
        <v>1.6187961843314258</v>
      </c>
      <c r="Q6" s="137">
        <f t="shared" si="4"/>
        <v>34167.390885199864</v>
      </c>
      <c r="R6" s="136">
        <f t="shared" si="4"/>
        <v>18.328586412395612</v>
      </c>
      <c r="S6" s="137">
        <f t="shared" si="4"/>
        <v>626239.97632548388</v>
      </c>
      <c r="T6" s="136">
        <f t="shared" si="4"/>
        <v>29.670245748574832</v>
      </c>
      <c r="U6" s="136">
        <f t="shared" si="4"/>
        <v>5.4833721350393185</v>
      </c>
      <c r="V6" s="365"/>
      <c r="W6" s="363"/>
      <c r="X6" s="218">
        <f t="shared" si="2"/>
        <v>5.3571032862735235</v>
      </c>
      <c r="Y6" s="220">
        <f t="shared" ref="Y6:Y10" si="5">S6/S5-1</f>
        <v>7.4592359535910591E-2</v>
      </c>
      <c r="Z6" s="143">
        <v>1083092.045304813</v>
      </c>
      <c r="AA6" s="28">
        <f t="shared" si="3"/>
        <v>456852.06897932908</v>
      </c>
      <c r="AB6" s="19">
        <v>0.5</v>
      </c>
    </row>
    <row r="7" spans="1:28" x14ac:dyDescent="0.25">
      <c r="A7" s="15"/>
      <c r="B7" s="130">
        <v>2019</v>
      </c>
      <c r="C7" s="137">
        <f>C72</f>
        <v>12961.141783815623</v>
      </c>
      <c r="D7" s="137">
        <f t="shared" ref="D7:U7" si="6">D72</f>
        <v>460</v>
      </c>
      <c r="E7" s="137">
        <f t="shared" si="6"/>
        <v>14656.396321760365</v>
      </c>
      <c r="F7" s="137">
        <f t="shared" si="6"/>
        <v>7486.7056058957851</v>
      </c>
      <c r="G7" s="138">
        <f t="shared" si="6"/>
        <v>0.29561444112150809</v>
      </c>
      <c r="H7" s="136">
        <f t="shared" si="6"/>
        <v>1.9576562901335994</v>
      </c>
      <c r="I7" s="137">
        <f t="shared" si="6"/>
        <v>15116.396321760365</v>
      </c>
      <c r="J7" s="137">
        <f t="shared" si="6"/>
        <v>12338.072524411342</v>
      </c>
      <c r="K7" s="138">
        <f t="shared" si="6"/>
        <v>9.5967718758364517E-2</v>
      </c>
      <c r="L7" s="137">
        <f t="shared" si="6"/>
        <v>2382.4590547251364</v>
      </c>
      <c r="M7" s="137">
        <f t="shared" si="6"/>
        <v>13325.67532290009</v>
      </c>
      <c r="N7" s="137">
        <f t="shared" si="6"/>
        <v>25834.926815564286</v>
      </c>
      <c r="O7" s="138">
        <f>O72</f>
        <v>0.19669794702610585</v>
      </c>
      <c r="P7" s="204">
        <f t="shared" si="6"/>
        <v>1.6745377143637996</v>
      </c>
      <c r="Q7" s="137">
        <f t="shared" si="6"/>
        <v>43261.559300491055</v>
      </c>
      <c r="R7" s="136">
        <f t="shared" si="6"/>
        <v>19.225973453550068</v>
      </c>
      <c r="S7" s="137">
        <f t="shared" si="6"/>
        <v>831745.59067042312</v>
      </c>
      <c r="T7" s="136">
        <f t="shared" si="6"/>
        <v>32.194617643326822</v>
      </c>
      <c r="U7" s="136">
        <f t="shared" si="6"/>
        <v>6.3326151957328314</v>
      </c>
      <c r="V7" s="373"/>
      <c r="W7" s="363"/>
      <c r="X7" s="218">
        <f t="shared" si="2"/>
        <v>5.5932442139860692</v>
      </c>
      <c r="Y7" s="220">
        <f t="shared" si="5"/>
        <v>0.3281579300490538</v>
      </c>
      <c r="Z7" s="143">
        <v>1514852.8884563446</v>
      </c>
      <c r="AA7" s="28">
        <f t="shared" si="3"/>
        <v>683107.29778592149</v>
      </c>
      <c r="AB7" s="19">
        <v>0.4</v>
      </c>
    </row>
    <row r="8" spans="1:28" x14ac:dyDescent="0.25">
      <c r="B8" s="130">
        <v>2020</v>
      </c>
      <c r="C8" s="137">
        <f>C87</f>
        <v>14746.965490989907</v>
      </c>
      <c r="D8" s="137">
        <f t="shared" ref="D8:U8" si="7">D87</f>
        <v>240</v>
      </c>
      <c r="E8" s="137">
        <f t="shared" si="7"/>
        <v>16502.613389851234</v>
      </c>
      <c r="F8" s="137">
        <f t="shared" si="7"/>
        <v>8477.7280654088045</v>
      </c>
      <c r="G8" s="138">
        <f t="shared" si="7"/>
        <v>0.29551963346167648</v>
      </c>
      <c r="H8" s="136">
        <f t="shared" si="7"/>
        <v>1.9465844224451969</v>
      </c>
      <c r="I8" s="137">
        <f t="shared" si="7"/>
        <v>16742.613389851234</v>
      </c>
      <c r="J8" s="137">
        <f t="shared" si="7"/>
        <v>15007.677123179921</v>
      </c>
      <c r="K8" s="138">
        <f t="shared" si="7"/>
        <v>9.5273460831769463E-2</v>
      </c>
      <c r="L8" s="137">
        <f t="shared" si="7"/>
        <v>2551.7662099216036</v>
      </c>
      <c r="M8" s="137">
        <f t="shared" si="7"/>
        <v>15060.611589571403</v>
      </c>
      <c r="N8" s="137">
        <f t="shared" si="7"/>
        <v>31009.074914904835</v>
      </c>
      <c r="O8" s="138">
        <f t="shared" si="7"/>
        <v>0.19471084341979775</v>
      </c>
      <c r="P8" s="204">
        <f t="shared" si="7"/>
        <v>1.701333047072461</v>
      </c>
      <c r="Q8" s="137">
        <f t="shared" si="7"/>
        <v>52756.763911873255</v>
      </c>
      <c r="R8" s="136">
        <f t="shared" si="7"/>
        <v>20.456524744107615</v>
      </c>
      <c r="S8" s="137">
        <f t="shared" si="7"/>
        <v>1079220.0463822789</v>
      </c>
      <c r="T8" s="136">
        <f t="shared" si="7"/>
        <v>34.803361575405802</v>
      </c>
      <c r="U8" s="136">
        <f t="shared" si="7"/>
        <v>6.7765918861914454</v>
      </c>
      <c r="V8" s="365"/>
      <c r="W8" s="363"/>
      <c r="X8" s="218">
        <f t="shared" si="2"/>
        <v>5.9020342580812297</v>
      </c>
      <c r="Y8" s="220">
        <f t="shared" si="5"/>
        <v>0.29753624003270107</v>
      </c>
      <c r="Z8" s="143">
        <v>2066525.2717666051</v>
      </c>
      <c r="AA8" s="28">
        <f t="shared" si="3"/>
        <v>987305.22538432619</v>
      </c>
      <c r="AB8" s="19">
        <v>0.3</v>
      </c>
    </row>
    <row r="9" spans="1:28" x14ac:dyDescent="0.25">
      <c r="B9" s="130">
        <v>2021</v>
      </c>
      <c r="C9" s="137">
        <f>C102</f>
        <v>16715.112063593297</v>
      </c>
      <c r="D9" s="137">
        <f t="shared" ref="D9:U9" si="8">D102</f>
        <v>240</v>
      </c>
      <c r="E9" s="137">
        <f t="shared" si="8"/>
        <v>18662.972564461728</v>
      </c>
      <c r="F9" s="137">
        <f t="shared" si="8"/>
        <v>9547.1870674226193</v>
      </c>
      <c r="G9" s="138">
        <f t="shared" si="8"/>
        <v>0.29749185799139505</v>
      </c>
      <c r="H9" s="136">
        <f t="shared" si="8"/>
        <v>1.9548137511775003</v>
      </c>
      <c r="I9" s="137">
        <f t="shared" si="8"/>
        <v>18902.972564461728</v>
      </c>
      <c r="J9" s="137">
        <f t="shared" si="8"/>
        <v>16843.378255126649</v>
      </c>
      <c r="K9" s="138">
        <f t="shared" si="8"/>
        <v>9.4556558501806234E-2</v>
      </c>
      <c r="L9" s="137">
        <f t="shared" si="8"/>
        <v>2908.3113711319957</v>
      </c>
      <c r="M9" s="137">
        <f t="shared" si="8"/>
        <v>17120.205898906479</v>
      </c>
      <c r="N9" s="137">
        <f t="shared" si="8"/>
        <v>35967.633958483144</v>
      </c>
      <c r="O9" s="138">
        <f t="shared" si="8"/>
        <v>0.19960972255630946</v>
      </c>
      <c r="P9" s="204">
        <f t="shared" si="8"/>
        <v>1.753026726831632</v>
      </c>
      <c r="Q9" s="137">
        <f t="shared" si="8"/>
        <v>63052.223630117958</v>
      </c>
      <c r="R9" s="136">
        <f t="shared" si="8"/>
        <v>22.173543679432854</v>
      </c>
      <c r="S9" s="137">
        <f t="shared" si="8"/>
        <v>1398091.2347477889</v>
      </c>
      <c r="T9" s="136">
        <f t="shared" si="8"/>
        <v>38.870814698614396</v>
      </c>
      <c r="U9" s="136">
        <f t="shared" si="8"/>
        <v>7.758992537528135</v>
      </c>
      <c r="V9" s="365"/>
      <c r="W9" s="363"/>
      <c r="X9" s="218">
        <f t="shared" si="2"/>
        <v>5.8866482003413614</v>
      </c>
      <c r="Y9" s="220">
        <f t="shared" si="5"/>
        <v>0.29546447866162051</v>
      </c>
      <c r="Z9" s="143">
        <v>2696278.0786708733</v>
      </c>
      <c r="AA9" s="28">
        <f t="shared" si="3"/>
        <v>1298186.8439230844</v>
      </c>
      <c r="AB9" s="19">
        <v>0.3</v>
      </c>
    </row>
    <row r="10" spans="1:28" x14ac:dyDescent="0.25">
      <c r="B10" s="130">
        <v>2022</v>
      </c>
      <c r="C10" s="137">
        <f>C117</f>
        <v>19226.807373440926</v>
      </c>
      <c r="D10" s="137">
        <f t="shared" ref="D10:U10" si="9">D117</f>
        <v>240</v>
      </c>
      <c r="E10" s="137">
        <f t="shared" si="9"/>
        <v>21351.798444098604</v>
      </c>
      <c r="F10" s="137">
        <f t="shared" si="9"/>
        <v>10892.350816947916</v>
      </c>
      <c r="G10" s="138">
        <f t="shared" si="9"/>
        <v>0.29852826617502964</v>
      </c>
      <c r="H10" s="136">
        <f t="shared" si="9"/>
        <v>1.9602562204364871</v>
      </c>
      <c r="I10" s="137">
        <f t="shared" si="9"/>
        <v>21591.798444098604</v>
      </c>
      <c r="J10" s="137">
        <f t="shared" si="9"/>
        <v>18983.52132621624</v>
      </c>
      <c r="K10" s="138">
        <f t="shared" si="9"/>
        <v>9.2999175919682459E-2</v>
      </c>
      <c r="L10" s="137">
        <f t="shared" si="9"/>
        <v>3304.7497584231965</v>
      </c>
      <c r="M10" s="137">
        <f t="shared" si="9"/>
        <v>19728.483016788854</v>
      </c>
      <c r="N10" s="137">
        <f t="shared" si="9"/>
        <v>41202.266586806843</v>
      </c>
      <c r="O10" s="138">
        <f t="shared" si="9"/>
        <v>0.19930090039687123</v>
      </c>
      <c r="P10" s="204">
        <f t="shared" si="9"/>
        <v>1.8175953345770555</v>
      </c>
      <c r="Q10" s="137">
        <f t="shared" si="9"/>
        <v>74889.047522180219</v>
      </c>
      <c r="R10" s="136">
        <f t="shared" si="9"/>
        <v>24.122457116996198</v>
      </c>
      <c r="S10" s="137">
        <f t="shared" si="9"/>
        <v>1806507.8373864826</v>
      </c>
      <c r="T10" s="136">
        <f t="shared" si="9"/>
        <v>43.844865514387379</v>
      </c>
      <c r="U10" s="136">
        <f t="shared" si="9"/>
        <v>8.7383211747971323</v>
      </c>
      <c r="V10" s="365"/>
      <c r="W10" s="363"/>
      <c r="X10" s="218">
        <f t="shared" si="2"/>
        <v>5.9697358223582881</v>
      </c>
      <c r="Y10" s="220">
        <f t="shared" si="5"/>
        <v>0.2921244282833737</v>
      </c>
      <c r="Z10" s="143">
        <v>3308770.2414658391</v>
      </c>
      <c r="AA10" s="28">
        <f t="shared" si="3"/>
        <v>1502262.4040793565</v>
      </c>
      <c r="AB10" s="19">
        <v>0.3</v>
      </c>
    </row>
    <row r="11" spans="1:28" x14ac:dyDescent="0.25">
      <c r="D11" s="206"/>
    </row>
    <row r="14" spans="1:28" ht="38.25" x14ac:dyDescent="0.25">
      <c r="B14" s="131">
        <v>2016</v>
      </c>
      <c r="C14" s="199" t="s">
        <v>76</v>
      </c>
      <c r="D14" s="199" t="s">
        <v>77</v>
      </c>
      <c r="E14" s="199" t="s">
        <v>78</v>
      </c>
      <c r="F14" s="199" t="s">
        <v>70</v>
      </c>
      <c r="G14" s="201" t="s">
        <v>71</v>
      </c>
      <c r="H14" s="197" t="s">
        <v>88</v>
      </c>
      <c r="I14" s="199" t="s">
        <v>84</v>
      </c>
      <c r="J14" s="199" t="s">
        <v>85</v>
      </c>
      <c r="K14" s="201" t="s">
        <v>87</v>
      </c>
      <c r="L14" s="199" t="s">
        <v>79</v>
      </c>
      <c r="M14" s="199" t="s">
        <v>80</v>
      </c>
      <c r="N14" s="199" t="s">
        <v>81</v>
      </c>
      <c r="O14" s="201" t="s">
        <v>11</v>
      </c>
      <c r="P14" s="203" t="s">
        <v>82</v>
      </c>
      <c r="Q14" s="199" t="s">
        <v>83</v>
      </c>
      <c r="R14" s="197" t="s">
        <v>14</v>
      </c>
      <c r="S14" s="199" t="s">
        <v>0</v>
      </c>
      <c r="T14" s="197" t="s">
        <v>15</v>
      </c>
      <c r="U14" s="197" t="s">
        <v>86</v>
      </c>
      <c r="V14" s="364"/>
      <c r="W14" s="364"/>
      <c r="X14" s="217"/>
    </row>
    <row r="15" spans="1:28" x14ac:dyDescent="0.25">
      <c r="A15" s="135">
        <v>1</v>
      </c>
      <c r="B15" s="130">
        <v>1</v>
      </c>
      <c r="C15" s="137">
        <f>INDEX('Total Agency'!$N$42:$CS$42,1,A15)</f>
        <v>4117</v>
      </c>
      <c r="D15" s="137">
        <f>INDEX('Total Agency'!$N$8:$CS$8,1,'Yearly Summary'!A15)</f>
        <v>14</v>
      </c>
      <c r="E15" s="137">
        <f>INDEX('Total Agency'!$N$15:$CS$15,1,'Yearly Summary'!A15)</f>
        <v>192</v>
      </c>
      <c r="F15" s="137">
        <f>INDEX('Total Agency'!$N$13:$CS$13,1,'Yearly Summary'!A15)</f>
        <v>145</v>
      </c>
      <c r="G15" s="138">
        <f>INDEX('Total Agency'!$N$12:$CS$12,1,'Yearly Summary'!A15)</f>
        <v>0.14471057884231536</v>
      </c>
      <c r="H15" s="136">
        <f>INDEX('Total Agency'!$N$14:$CS$14,1,'Yearly Summary'!A15)</f>
        <v>1.3241379310344827</v>
      </c>
      <c r="I15" s="137">
        <f>INDEX('Total Agency'!$N$34:$CS$34,1,'Yearly Summary'!A15)</f>
        <v>205</v>
      </c>
      <c r="J15" s="137">
        <f>INDEX('Total Agency'!$N$43:$CS$43,1,'Yearly Summary'!A15)</f>
        <v>166</v>
      </c>
      <c r="K15" s="138">
        <f>INDEX('Total Agency'!$N$44:$CS$44,1,'Yearly Summary'!A15)</f>
        <v>4.0320621811999031E-2</v>
      </c>
      <c r="L15" s="137">
        <f>INDEX('Total Agency'!$N$11:$CS$11,1,'Yearly Summary'!A15)</f>
        <v>1002</v>
      </c>
      <c r="M15" s="137">
        <f>INDEX('Total Agency'!$N$40:$CS$40,1,'Yearly Summary'!A15)</f>
        <v>4156</v>
      </c>
      <c r="N15" s="137">
        <f>INDEX('Total Agency'!$N$55:$CS$55,1,'Yearly Summary'!A15)</f>
        <v>635</v>
      </c>
      <c r="O15" s="138">
        <f>INDEX('Total Agency'!$N$66:$CS$66,1,'Yearly Summary'!A15)</f>
        <v>0.15279114533205004</v>
      </c>
      <c r="P15" s="204">
        <f>INDEX('Total Agency'!$N$88:$CS$88,1,'Yearly Summary'!A15)</f>
        <v>1.2598425196850394</v>
      </c>
      <c r="Q15" s="137">
        <f>INDEX('Total Agency'!$N$77:$CS$77,1,'Yearly Summary'!A15)</f>
        <v>800</v>
      </c>
      <c r="R15" s="136">
        <f>INDEX('Total Agency'!$N$99:$CS$99,1,'Yearly Summary'!A15)</f>
        <v>16.047856249999999</v>
      </c>
      <c r="S15" s="137">
        <f>INDEX('Total Agency'!$N$29:$CS$29,1,'Yearly Summary'!A15)</f>
        <v>12838.284999999998</v>
      </c>
      <c r="T15" s="136">
        <f>INDEX('Total Agency'!$N$110:$CS$110,1,'Yearly Summary'!A15)</f>
        <v>20.217771653543306</v>
      </c>
      <c r="U15" s="136">
        <f>INDEX('Total Agency'!$N$121:$CS$121,1,'Yearly Summary'!A15)</f>
        <v>3.0890964870067368</v>
      </c>
      <c r="V15" s="363"/>
      <c r="W15" s="363"/>
    </row>
    <row r="16" spans="1:28" x14ac:dyDescent="0.25">
      <c r="A16" s="135">
        <v>2</v>
      </c>
      <c r="B16" s="130">
        <v>2</v>
      </c>
      <c r="C16" s="137">
        <f>INDEX('Total Agency'!$N$42:$CS$42,1,A16)</f>
        <v>4156</v>
      </c>
      <c r="D16" s="137">
        <f>INDEX('Total Agency'!$N$8:$CS$8,1,'Yearly Summary'!A16)</f>
        <v>10</v>
      </c>
      <c r="E16" s="137">
        <f>INDEX('Total Agency'!$N$15:$CS$15,1,'Yearly Summary'!A16)</f>
        <v>187</v>
      </c>
      <c r="F16" s="137">
        <f>INDEX('Total Agency'!$N$13:$CS$13,1,'Yearly Summary'!A16)</f>
        <v>123</v>
      </c>
      <c r="G16" s="138">
        <f>INDEX('Total Agency'!$N$12:$CS$12,1,'Yearly Summary'!A16)</f>
        <v>0.12386706948640483</v>
      </c>
      <c r="H16" s="136">
        <f>INDEX('Total Agency'!$N$14:$CS$14,1,'Yearly Summary'!A16)</f>
        <v>1.5203252032520325</v>
      </c>
      <c r="I16" s="137">
        <f>INDEX('Total Agency'!$N$34:$CS$34,1,'Yearly Summary'!A16)</f>
        <v>196</v>
      </c>
      <c r="J16" s="137">
        <f>INDEX('Total Agency'!$N$43:$CS$43,1,'Yearly Summary'!A16)</f>
        <v>285</v>
      </c>
      <c r="K16" s="138">
        <f>INDEX('Total Agency'!$N$44:$CS$44,1,'Yearly Summary'!A16)</f>
        <v>6.8575553416746871E-2</v>
      </c>
      <c r="L16" s="137">
        <f>INDEX('Total Agency'!$N$11:$CS$11,1,'Yearly Summary'!A16)</f>
        <v>993</v>
      </c>
      <c r="M16" s="137">
        <f>INDEX('Total Agency'!$N$40:$CS$40,1,'Yearly Summary'!A16)</f>
        <v>4067</v>
      </c>
      <c r="N16" s="137">
        <f>INDEX('Total Agency'!$N$55:$CS$55,1,'Yearly Summary'!A16)</f>
        <v>620</v>
      </c>
      <c r="O16" s="138">
        <f>INDEX('Total Agency'!$N$66:$CS$66,1,'Yearly Summary'!A16)</f>
        <v>0.15244652077698551</v>
      </c>
      <c r="P16" s="204">
        <f>INDEX('Total Agency'!$N$88:$CS$88,1,'Yearly Summary'!A16)</f>
        <v>1.2983870967741935</v>
      </c>
      <c r="Q16" s="137">
        <f>INDEX('Total Agency'!$N$77:$CS$77,1,'Yearly Summary'!A16)</f>
        <v>805</v>
      </c>
      <c r="R16" s="136">
        <f>INDEX('Total Agency'!$N$99:$CS$99,1,'Yearly Summary'!A16)</f>
        <v>17.109705590062077</v>
      </c>
      <c r="S16" s="137">
        <f>INDEX('Total Agency'!$N$29:$CS$29,1,'Yearly Summary'!A16)</f>
        <v>13773.312999999971</v>
      </c>
      <c r="T16" s="136">
        <f>INDEX('Total Agency'!$N$110:$CS$110,1,'Yearly Summary'!A16)</f>
        <v>22.215020967741889</v>
      </c>
      <c r="U16" s="136">
        <f>INDEX('Total Agency'!$N$121:$CS$121,1,'Yearly Summary'!A16)</f>
        <v>3.3866026555200324</v>
      </c>
      <c r="V16" s="363"/>
      <c r="W16" s="363"/>
    </row>
    <row r="17" spans="1:24" x14ac:dyDescent="0.25">
      <c r="A17" s="135">
        <v>3</v>
      </c>
      <c r="B17" s="130">
        <v>3</v>
      </c>
      <c r="C17" s="137">
        <f>INDEX('Total Agency'!$N$42:$CS$42,1,A17)</f>
        <v>4067</v>
      </c>
      <c r="D17" s="137">
        <f>INDEX('Total Agency'!$N$8:$CS$8,1,'Yearly Summary'!A17)</f>
        <v>65</v>
      </c>
      <c r="E17" s="137">
        <f>INDEX('Total Agency'!$N$15:$CS$15,1,'Yearly Summary'!A17)</f>
        <v>625</v>
      </c>
      <c r="F17" s="137">
        <f>INDEX('Total Agency'!$N$13:$CS$13,1,'Yearly Summary'!A17)</f>
        <v>338</v>
      </c>
      <c r="G17" s="138">
        <f>INDEX('Total Agency'!$N$12:$CS$12,1,'Yearly Summary'!A17)</f>
        <v>0.32344497607655504</v>
      </c>
      <c r="H17" s="136">
        <f>INDEX('Total Agency'!$N$14:$CS$14,1,'Yearly Summary'!A17)</f>
        <v>1.849112426035503</v>
      </c>
      <c r="I17" s="137">
        <f>INDEX('Total Agency'!$N$34:$CS$34,1,'Yearly Summary'!A17)</f>
        <v>683</v>
      </c>
      <c r="J17" s="137">
        <f>INDEX('Total Agency'!$N$43:$CS$43,1,'Yearly Summary'!A17)</f>
        <v>424</v>
      </c>
      <c r="K17" s="138">
        <f>INDEX('Total Agency'!$N$44:$CS$44,1,'Yearly Summary'!A17)</f>
        <v>0.10425374969264814</v>
      </c>
      <c r="L17" s="137">
        <f>INDEX('Total Agency'!$N$11:$CS$11,1,'Yearly Summary'!A17)</f>
        <v>1045</v>
      </c>
      <c r="M17" s="137">
        <f>INDEX('Total Agency'!$N$40:$CS$40,1,'Yearly Summary'!A17)</f>
        <v>4326</v>
      </c>
      <c r="N17" s="137">
        <f>INDEX('Total Agency'!$N$55:$CS$55,1,'Yearly Summary'!A17)</f>
        <v>1116</v>
      </c>
      <c r="O17" s="138">
        <f>INDEX('Total Agency'!$N$66:$CS$66,1,'Yearly Summary'!A17)</f>
        <v>0.2579750346740638</v>
      </c>
      <c r="P17" s="204">
        <f>INDEX('Total Agency'!$N$88:$CS$88,1,'Yearly Summary'!A17)</f>
        <v>1.7114695340501793</v>
      </c>
      <c r="Q17" s="137">
        <f>INDEX('Total Agency'!$N$77:$CS$77,1,'Yearly Summary'!A17)</f>
        <v>1910</v>
      </c>
      <c r="R17" s="136">
        <f>INDEX('Total Agency'!$N$99:$CS$99,1,'Yearly Summary'!A17)</f>
        <v>17.897929842931934</v>
      </c>
      <c r="S17" s="137">
        <f>INDEX('Total Agency'!$N$29:$CS$29,1,'Yearly Summary'!A17)</f>
        <v>34185.045999999995</v>
      </c>
      <c r="T17" s="136">
        <f>INDEX('Total Agency'!$N$110:$CS$110,1,'Yearly Summary'!A17)</f>
        <v>30.631761648745513</v>
      </c>
      <c r="U17" s="136">
        <f>INDEX('Total Agency'!$N$121:$CS$121,1,'Yearly Summary'!A17)</f>
        <v>7.902229773462782</v>
      </c>
      <c r="V17" s="363"/>
      <c r="W17" s="363"/>
    </row>
    <row r="18" spans="1:24" x14ac:dyDescent="0.25">
      <c r="A18" s="135">
        <v>4</v>
      </c>
      <c r="B18" s="130">
        <v>4</v>
      </c>
      <c r="C18" s="137">
        <f>INDEX('Total Agency'!$N$42:$CS$42,1,A18)</f>
        <v>4326</v>
      </c>
      <c r="D18" s="137">
        <f>INDEX('Total Agency'!$N$8:$CS$8,1,'Yearly Summary'!A18)</f>
        <v>74</v>
      </c>
      <c r="E18" s="137">
        <f>INDEX('Total Agency'!$N$15:$CS$15,1,'Yearly Summary'!A18)</f>
        <v>477</v>
      </c>
      <c r="F18" s="137">
        <f>INDEX('Total Agency'!$N$13:$CS$13,1,'Yearly Summary'!A18)</f>
        <v>266</v>
      </c>
      <c r="G18" s="138">
        <f>INDEX('Total Agency'!$N$12:$CS$12,1,'Yearly Summary'!A18)</f>
        <v>0.23560673162090345</v>
      </c>
      <c r="H18" s="136">
        <f>INDEX('Total Agency'!$N$14:$CS$14,1,'Yearly Summary'!A18)</f>
        <v>1.7932330827067668</v>
      </c>
      <c r="I18" s="137">
        <f>INDEX('Total Agency'!$N$34:$CS$34,1,'Yearly Summary'!A18)</f>
        <v>545</v>
      </c>
      <c r="J18" s="137">
        <f>INDEX('Total Agency'!$N$43:$CS$43,1,'Yearly Summary'!A18)</f>
        <v>366</v>
      </c>
      <c r="K18" s="138">
        <f>INDEX('Total Agency'!$N$44:$CS$44,1,'Yearly Summary'!A18)</f>
        <v>8.4604715672676842E-2</v>
      </c>
      <c r="L18" s="137">
        <f>INDEX('Total Agency'!$N$11:$CS$11,1,'Yearly Summary'!A18)</f>
        <v>1129</v>
      </c>
      <c r="M18" s="137">
        <f>INDEX('Total Agency'!$N$40:$CS$40,1,'Yearly Summary'!A18)</f>
        <v>4505</v>
      </c>
      <c r="N18" s="137">
        <f>INDEX('Total Agency'!$N$55:$CS$55,1,'Yearly Summary'!A18)</f>
        <v>979</v>
      </c>
      <c r="O18" s="138">
        <f>INDEX('Total Agency'!$N$66:$CS$66,1,'Yearly Summary'!A18)</f>
        <v>0.21731409544950056</v>
      </c>
      <c r="P18" s="204">
        <f>INDEX('Total Agency'!$N$88:$CS$88,1,'Yearly Summary'!A18)</f>
        <v>1.5117466802860062</v>
      </c>
      <c r="Q18" s="137">
        <f>INDEX('Total Agency'!$N$77:$CS$77,1,'Yearly Summary'!A18)</f>
        <v>1480</v>
      </c>
      <c r="R18" s="136">
        <f>INDEX('Total Agency'!$N$99:$CS$99,1,'Yearly Summary'!A18)</f>
        <v>20.842603378378385</v>
      </c>
      <c r="S18" s="137">
        <f>INDEX('Total Agency'!$N$29:$CS$29,1,'Yearly Summary'!A18)</f>
        <v>30847.053000000011</v>
      </c>
      <c r="T18" s="136">
        <f>INDEX('Total Agency'!$N$110:$CS$110,1,'Yearly Summary'!A18)</f>
        <v>31.508736465781421</v>
      </c>
      <c r="U18" s="136">
        <f>INDEX('Total Agency'!$N$121:$CS$121,1,'Yearly Summary'!A18)</f>
        <v>6.847292563817982</v>
      </c>
      <c r="V18" s="363"/>
      <c r="W18" s="363"/>
    </row>
    <row r="19" spans="1:24" x14ac:dyDescent="0.25">
      <c r="A19" s="135">
        <v>5</v>
      </c>
      <c r="B19" s="130">
        <v>5</v>
      </c>
      <c r="C19" s="137">
        <f>INDEX('Total Agency'!$N$42:$CS$42,1,A19)</f>
        <v>4505</v>
      </c>
      <c r="D19" s="137">
        <f>INDEX('Total Agency'!$N$8:$CS$8,1,'Yearly Summary'!A19)</f>
        <v>131</v>
      </c>
      <c r="E19" s="137">
        <f>INDEX('Total Agency'!$N$15:$CS$15,1,'Yearly Summary'!A19)</f>
        <v>621</v>
      </c>
      <c r="F19" s="137">
        <f>INDEX('Total Agency'!$N$13:$CS$13,1,'Yearly Summary'!A19)</f>
        <v>333</v>
      </c>
      <c r="G19" s="138">
        <f>INDEX('Total Agency'!$N$12:$CS$12,1,'Yearly Summary'!A19)</f>
        <v>0.27475247524752477</v>
      </c>
      <c r="H19" s="136">
        <f>INDEX('Total Agency'!$N$14:$CS$14,1,'Yearly Summary'!A19)</f>
        <v>1.8648648648648649</v>
      </c>
      <c r="I19" s="137">
        <f>INDEX('Total Agency'!$N$34:$CS$34,1,'Yearly Summary'!A19)</f>
        <v>748</v>
      </c>
      <c r="J19" s="137">
        <f>INDEX('Total Agency'!$N$43:$CS$43,1,'Yearly Summary'!A19)</f>
        <v>323</v>
      </c>
      <c r="K19" s="138">
        <f>INDEX('Total Agency'!$N$44:$CS$44,1,'Yearly Summary'!A19)</f>
        <v>7.1698113207547168E-2</v>
      </c>
      <c r="L19" s="137">
        <f>INDEX('Total Agency'!$N$11:$CS$11,1,'Yearly Summary'!A19)</f>
        <v>1212</v>
      </c>
      <c r="M19" s="137">
        <f>INDEX('Total Agency'!$N$40:$CS$40,1,'Yearly Summary'!A19)</f>
        <v>4930</v>
      </c>
      <c r="N19" s="137">
        <f>INDEX('Total Agency'!$N$55:$CS$55,1,'Yearly Summary'!A19)</f>
        <v>1088</v>
      </c>
      <c r="O19" s="138">
        <f>INDEX('Total Agency'!$N$66:$CS$66,1,'Yearly Summary'!A19)</f>
        <v>0.22068965517241379</v>
      </c>
      <c r="P19" s="204">
        <f>INDEX('Total Agency'!$N$88:$CS$88,1,'Yearly Summary'!A19)</f>
        <v>1.4751838235294117</v>
      </c>
      <c r="Q19" s="137">
        <f>INDEX('Total Agency'!$N$77:$CS$77,1,'Yearly Summary'!A19)</f>
        <v>1605</v>
      </c>
      <c r="R19" s="136">
        <f>INDEX('Total Agency'!$N$99:$CS$99,1,'Yearly Summary'!A19)</f>
        <v>17.541184423676011</v>
      </c>
      <c r="S19" s="137">
        <f>INDEX('Total Agency'!$N$29:$CS$29,1,'Yearly Summary'!A19)</f>
        <v>28153.600999999995</v>
      </c>
      <c r="T19" s="136">
        <f>INDEX('Total Agency'!$N$110:$CS$110,1,'Yearly Summary'!A19)</f>
        <v>25.876471507352935</v>
      </c>
      <c r="U19" s="136">
        <f>INDEX('Total Agency'!$N$121:$CS$121,1,'Yearly Summary'!A19)</f>
        <v>5.7106695740365101</v>
      </c>
      <c r="V19" s="363"/>
      <c r="W19" s="363"/>
    </row>
    <row r="20" spans="1:24" x14ac:dyDescent="0.25">
      <c r="A20" s="135">
        <v>6</v>
      </c>
      <c r="B20" s="130">
        <v>6</v>
      </c>
      <c r="C20" s="137">
        <f>INDEX('Total Agency'!$N$42:$CS$42,1,A20)</f>
        <v>4930</v>
      </c>
      <c r="D20" s="137">
        <f>INDEX('Total Agency'!$N$8:$CS$8,1,'Yearly Summary'!A20)</f>
        <v>180</v>
      </c>
      <c r="E20" s="137">
        <f>INDEX('Total Agency'!$N$15:$CS$15,1,'Yearly Summary'!A20)</f>
        <v>1125</v>
      </c>
      <c r="F20" s="137">
        <f>INDEX('Total Agency'!$N$13:$CS$13,1,'Yearly Summary'!A20)</f>
        <v>493</v>
      </c>
      <c r="G20" s="138">
        <f>INDEX('Total Agency'!$N$12:$CS$12,1,'Yearly Summary'!A20)</f>
        <v>0.37519025875190259</v>
      </c>
      <c r="H20" s="136">
        <f>INDEX('Total Agency'!$N$14:$CS$14,1,'Yearly Summary'!A20)</f>
        <v>2.2819472616632859</v>
      </c>
      <c r="I20" s="137">
        <f>INDEX('Total Agency'!$N$34:$CS$34,1,'Yearly Summary'!A20)</f>
        <v>1300</v>
      </c>
      <c r="J20" s="137">
        <f>INDEX('Total Agency'!$N$43:$CS$43,1,'Yearly Summary'!A20)</f>
        <v>411</v>
      </c>
      <c r="K20" s="138">
        <f>INDEX('Total Agency'!$N$44:$CS$44,1,'Yearly Summary'!A20)</f>
        <v>8.3367139959432054E-2</v>
      </c>
      <c r="L20" s="137">
        <f>INDEX('Total Agency'!$N$11:$CS$11,1,'Yearly Summary'!A20)</f>
        <v>1314</v>
      </c>
      <c r="M20" s="137">
        <f>INDEX('Total Agency'!$N$40:$CS$40,1,'Yearly Summary'!A20)</f>
        <v>5819</v>
      </c>
      <c r="N20" s="137">
        <f>INDEX('Total Agency'!$N$55:$CS$55,1,'Yearly Summary'!A20)</f>
        <v>1647</v>
      </c>
      <c r="O20" s="138">
        <f>INDEX('Total Agency'!$N$66:$CS$66,1,'Yearly Summary'!A20)</f>
        <v>0.28303832273586527</v>
      </c>
      <c r="P20" s="204">
        <f>INDEX('Total Agency'!$N$88:$CS$88,1,'Yearly Summary'!A20)</f>
        <v>1.6721311475409837</v>
      </c>
      <c r="Q20" s="137">
        <f>INDEX('Total Agency'!$N$77:$CS$77,1,'Yearly Summary'!A20)</f>
        <v>2754</v>
      </c>
      <c r="R20" s="136">
        <f>INDEX('Total Agency'!$N$99:$CS$99,1,'Yearly Summary'!A20)</f>
        <v>15.312570806100243</v>
      </c>
      <c r="S20" s="137">
        <f>INDEX('Total Agency'!$N$29:$CS$29,1,'Yearly Summary'!A20)</f>
        <v>42170.820000000072</v>
      </c>
      <c r="T20" s="136">
        <f>INDEX('Total Agency'!$N$110:$CS$110,1,'Yearly Summary'!A20)</f>
        <v>25.604626593806966</v>
      </c>
      <c r="U20" s="136">
        <f>INDEX('Total Agency'!$N$121:$CS$121,1,'Yearly Summary'!A20)</f>
        <v>7.2470905653892546</v>
      </c>
      <c r="V20" s="363"/>
      <c r="W20" s="363"/>
    </row>
    <row r="21" spans="1:24" x14ac:dyDescent="0.25">
      <c r="A21" s="135">
        <v>7</v>
      </c>
      <c r="B21" s="130">
        <v>7</v>
      </c>
      <c r="C21" s="137">
        <f>INDEX('Total Agency'!$N$42:$CS$42,1,A21)</f>
        <v>5819</v>
      </c>
      <c r="D21" s="137">
        <f>INDEX('Total Agency'!$N$8:$CS$8,1,'Yearly Summary'!A21)</f>
        <v>103</v>
      </c>
      <c r="E21" s="137">
        <f>INDEX('Total Agency'!$N$15:$CS$15,1,'Yearly Summary'!A21)</f>
        <v>919.30293805309736</v>
      </c>
      <c r="F21" s="137">
        <f>INDEX('Total Agency'!$N$13:$CS$13,1,'Yearly Summary'!A21)</f>
        <v>480.46800000000007</v>
      </c>
      <c r="G21" s="138">
        <f>INDEX('Total Agency'!$N$12:$CS$12,1,'Yearly Summary'!A21)</f>
        <v>0.36273781482152573</v>
      </c>
      <c r="H21" s="136">
        <f>INDEX('Total Agency'!$N$14:$CS$14,1,'Yearly Summary'!A21)</f>
        <v>1.9133489390617007</v>
      </c>
      <c r="I21" s="137">
        <f>INDEX('Total Agency'!$N$34:$CS$34,1,'Yearly Summary'!A21)</f>
        <v>926</v>
      </c>
      <c r="J21" s="137">
        <f>INDEX('Total Agency'!$N$43:$CS$43,1,'Yearly Summary'!A21)</f>
        <v>410</v>
      </c>
      <c r="K21" s="138">
        <f>INDEX('Total Agency'!$N$44:$CS$44,1,'Yearly Summary'!A21)</f>
        <v>7.0458841725382373E-2</v>
      </c>
      <c r="L21" s="137">
        <f>INDEX('Total Agency'!$N$11:$CS$11,1,'Yearly Summary'!A21)</f>
        <v>1324.56</v>
      </c>
      <c r="M21" s="137">
        <f>INDEX('Total Agency'!$N$40:$CS$40,1,'Yearly Summary'!A21)</f>
        <v>6335</v>
      </c>
      <c r="N21" s="137">
        <f>INDEX('Total Agency'!$N$55:$CS$55,1,'Yearly Summary'!A21)</f>
        <v>1310</v>
      </c>
      <c r="O21" s="138">
        <f>INDEX('Total Agency'!$N$66:$CS$66,1,'Yearly Summary'!A21)</f>
        <v>0.20678768745067089</v>
      </c>
      <c r="P21" s="204">
        <f>INDEX('Total Agency'!$N$88:$CS$88,1,'Yearly Summary'!A21)</f>
        <v>1.3503816793893131</v>
      </c>
      <c r="Q21" s="137">
        <f>INDEX('Total Agency'!$N$77:$CS$77,1,'Yearly Summary'!A21)</f>
        <v>1769</v>
      </c>
      <c r="R21" s="136">
        <f>INDEX('Total Agency'!$N$99:$CS$99,1,'Yearly Summary'!A21)</f>
        <v>16.966228377614478</v>
      </c>
      <c r="S21" s="137">
        <f>INDEX('Total Agency'!$N$29:$CS$29,1,'Yearly Summary'!A21)</f>
        <v>30013.258000000013</v>
      </c>
      <c r="T21" s="136">
        <f>INDEX('Total Agency'!$N$110:$CS$110,1,'Yearly Summary'!A21)</f>
        <v>22.910883969465658</v>
      </c>
      <c r="U21" s="136">
        <f>INDEX('Total Agency'!$N$121:$CS$121,1,'Yearly Summary'!A21)</f>
        <v>4.7376887134964507</v>
      </c>
      <c r="V21" s="363"/>
      <c r="W21" s="363"/>
    </row>
    <row r="22" spans="1:24" x14ac:dyDescent="0.25">
      <c r="A22" s="135">
        <v>8</v>
      </c>
      <c r="B22" s="130">
        <v>8</v>
      </c>
      <c r="C22" s="137">
        <f>INDEX('Total Agency'!$N$42:$CS$42,1,A22)</f>
        <v>6335</v>
      </c>
      <c r="D22" s="137">
        <f>INDEX('Total Agency'!$N$8:$CS$8,1,'Yearly Summary'!A22)</f>
        <v>129</v>
      </c>
      <c r="E22" s="137">
        <f>INDEX('Total Agency'!$N$15:$CS$15,1,'Yearly Summary'!A22)</f>
        <v>1055.738376</v>
      </c>
      <c r="F22" s="137">
        <f>INDEX('Total Agency'!$N$13:$CS$13,1,'Yearly Summary'!A22)</f>
        <v>533.72132000000011</v>
      </c>
      <c r="G22" s="138">
        <f>INDEX('Total Agency'!$N$12:$CS$12,1,'Yearly Summary'!A22)</f>
        <v>0.36032198550074185</v>
      </c>
      <c r="H22" s="136">
        <f>INDEX('Total Agency'!$N$14:$CS$14,1,'Yearly Summary'!A22)</f>
        <v>1.9780704581934254</v>
      </c>
      <c r="I22" s="137">
        <f>INDEX('Total Agency'!$N$34:$CS$34,1,'Yearly Summary'!A22)</f>
        <v>1052</v>
      </c>
      <c r="J22" s="137">
        <f>INDEX('Total Agency'!$N$43:$CS$43,1,'Yearly Summary'!A22)</f>
        <v>417</v>
      </c>
      <c r="K22" s="138">
        <f>INDEX('Total Agency'!$N$44:$CS$44,1,'Yearly Summary'!A22)</f>
        <v>6.5824782951854774E-2</v>
      </c>
      <c r="L22" s="137">
        <f>INDEX('Total Agency'!$N$11:$CS$11,1,'Yearly Summary'!A22)</f>
        <v>1481.2344000000001</v>
      </c>
      <c r="M22" s="137">
        <f>INDEX('Total Agency'!$N$40:$CS$40,1,'Yearly Summary'!A22)</f>
        <v>6970</v>
      </c>
      <c r="N22" s="137">
        <f>INDEX('Total Agency'!$N$55:$CS$55,1,'Yearly Summary'!A22)</f>
        <v>1420</v>
      </c>
      <c r="O22" s="138">
        <f>INDEX('Total Agency'!$N$66:$CS$66,1,'Yearly Summary'!A22)</f>
        <v>0.20373027259684362</v>
      </c>
      <c r="P22" s="204">
        <f>INDEX('Total Agency'!$N$88:$CS$88,1,'Yearly Summary'!A22)</f>
        <v>1.4003521126760563</v>
      </c>
      <c r="Q22" s="137">
        <f>INDEX('Total Agency'!$N$77:$CS$77,1,'Yearly Summary'!A22)</f>
        <v>1988.5</v>
      </c>
      <c r="R22" s="136">
        <f>INDEX('Total Agency'!$N$99:$CS$99,1,'Yearly Summary'!A22)</f>
        <v>16.020025647472984</v>
      </c>
      <c r="S22" s="137">
        <f>INDEX('Total Agency'!$N$29:$CS$29,1,'Yearly Summary'!A22)</f>
        <v>31855.821000000029</v>
      </c>
      <c r="T22" s="136">
        <f>INDEX('Total Agency'!$N$110:$CS$110,1,'Yearly Summary'!A22)</f>
        <v>22.433676760563401</v>
      </c>
      <c r="U22" s="136">
        <f>INDEX('Total Agency'!$N$121:$CS$121,1,'Yearly Summary'!A22)</f>
        <v>4.5704190817790575</v>
      </c>
      <c r="V22" s="363"/>
      <c r="W22" s="363"/>
    </row>
    <row r="23" spans="1:24" x14ac:dyDescent="0.25">
      <c r="A23" s="135">
        <v>9</v>
      </c>
      <c r="B23" s="130">
        <v>9</v>
      </c>
      <c r="C23" s="137">
        <f>INDEX('Total Agency'!$N$42:$CS$42,1,A23)</f>
        <v>6970</v>
      </c>
      <c r="D23" s="137">
        <f>INDEX('Total Agency'!$N$8:$CS$8,1,'Yearly Summary'!A23)</f>
        <v>196</v>
      </c>
      <c r="E23" s="137">
        <f>INDEX('Total Agency'!$N$15:$CS$15,1,'Yearly Summary'!A23)</f>
        <v>1142.96088224</v>
      </c>
      <c r="F23" s="137">
        <f>INDEX('Total Agency'!$N$13:$CS$13,1,'Yearly Summary'!A23)</f>
        <v>611.4671568</v>
      </c>
      <c r="G23" s="138">
        <f>INDEX('Total Agency'!$N$12:$CS$12,1,'Yearly Summary'!A23)</f>
        <v>0.35977251544030059</v>
      </c>
      <c r="H23" s="136">
        <f>INDEX('Total Agency'!$N$14:$CS$14,1,'Yearly Summary'!A23)</f>
        <v>1.8692105856044239</v>
      </c>
      <c r="I23" s="137">
        <f>INDEX('Total Agency'!$N$34:$CS$34,1,'Yearly Summary'!A23)</f>
        <v>1330.96088224</v>
      </c>
      <c r="J23" s="137">
        <f>INDEX('Total Agency'!$N$43:$CS$43,1,'Yearly Summary'!A23)</f>
        <v>482.95000000000073</v>
      </c>
      <c r="K23" s="138">
        <f>INDEX('Total Agency'!$N$44:$CS$44,1,'Yearly Summary'!A23)</f>
        <v>6.9289813486370255E-2</v>
      </c>
      <c r="L23" s="137">
        <f>INDEX('Total Agency'!$N$11:$CS$11,1,'Yearly Summary'!A23)</f>
        <v>1699.593856</v>
      </c>
      <c r="M23" s="137">
        <f>INDEX('Total Agency'!$N$40:$CS$40,1,'Yearly Summary'!A23)</f>
        <v>7818.0108822399998</v>
      </c>
      <c r="N23" s="137">
        <f>INDEX('Total Agency'!$N$55:$CS$55,1,'Yearly Summary'!A23)</f>
        <v>1842.4025264288</v>
      </c>
      <c r="O23" s="138">
        <f>INDEX('Total Agency'!$N$66:$CS$66,1,'Yearly Summary'!A23)</f>
        <v>0.23566128957611771</v>
      </c>
      <c r="P23" s="204">
        <f>INDEX('Total Agency'!$N$88:$CS$88,1,'Yearly Summary'!A23)</f>
        <v>1.6471576672521013</v>
      </c>
      <c r="Q23" s="137">
        <f>INDEX('Total Agency'!$N$77:$CS$77,1,'Yearly Summary'!A23)</f>
        <v>3034.72744757184</v>
      </c>
      <c r="R23" s="136">
        <f>INDEX('Total Agency'!$N$99:$CS$99,1,'Yearly Summary'!A23)</f>
        <v>16.927039411668716</v>
      </c>
      <c r="S23" s="137">
        <f>INDEX('Total Agency'!$N$29:$CS$29,1,'Yearly Summary'!A23)</f>
        <v>51368.951108721347</v>
      </c>
      <c r="T23" s="136">
        <f>INDEX('Total Agency'!$N$110:$CS$110,1,'Yearly Summary'!A23)</f>
        <v>27.881502750808625</v>
      </c>
      <c r="U23" s="136">
        <f>INDEX('Total Agency'!$N$121:$CS$121,1,'Yearly Summary'!A23)</f>
        <v>6.5705908935756332</v>
      </c>
      <c r="V23" s="363"/>
      <c r="W23" s="363"/>
    </row>
    <row r="24" spans="1:24" x14ac:dyDescent="0.25">
      <c r="A24" s="135">
        <v>10</v>
      </c>
      <c r="B24" s="130">
        <v>10</v>
      </c>
      <c r="C24" s="137">
        <f>INDEX('Total Agency'!$N$42:$CS$42,1,A24)</f>
        <v>7818.0108822399998</v>
      </c>
      <c r="D24" s="137">
        <f>INDEX('Total Agency'!$N$8:$CS$8,1,'Yearly Summary'!A24)</f>
        <v>172</v>
      </c>
      <c r="E24" s="137">
        <f>INDEX('Total Agency'!$N$15:$CS$15,1,'Yearly Summary'!A24)</f>
        <v>1193.9308587519999</v>
      </c>
      <c r="F24" s="137">
        <f>INDEX('Total Agency'!$N$13:$CS$13,1,'Yearly Summary'!A24)</f>
        <v>679.66542937600002</v>
      </c>
      <c r="G24" s="138">
        <f>INDEX('Total Agency'!$N$12:$CS$12,1,'Yearly Summary'!A24)</f>
        <v>0.37541046449237186</v>
      </c>
      <c r="H24" s="136">
        <f>INDEX('Total Agency'!$N$14:$CS$14,1,'Yearly Summary'!A24)</f>
        <v>1.7566449714062202</v>
      </c>
      <c r="I24" s="137">
        <f>INDEX('Total Agency'!$N$34:$CS$34,1,'Yearly Summary'!A24)</f>
        <v>1363.9308587519999</v>
      </c>
      <c r="J24" s="137">
        <f>INDEX('Total Agency'!$N$43:$CS$43,1,'Yearly Summary'!A24)</f>
        <v>569.78999999999905</v>
      </c>
      <c r="K24" s="138">
        <f>INDEX('Total Agency'!$N$44:$CS$44,1,'Yearly Summary'!A24)</f>
        <v>7.2881709757449717E-2</v>
      </c>
      <c r="L24" s="137">
        <f>INDEX('Total Agency'!$N$11:$CS$11,1,'Yearly Summary'!A24)</f>
        <v>1810.4594668000002</v>
      </c>
      <c r="M24" s="137">
        <f>INDEX('Total Agency'!$N$40:$CS$40,1,'Yearly Summary'!A24)</f>
        <v>8612.1517409919998</v>
      </c>
      <c r="N24" s="137">
        <f>INDEX('Total Agency'!$N$55:$CS$55,1,'Yearly Summary'!A24)</f>
        <v>1685.3011826451198</v>
      </c>
      <c r="O24" s="138">
        <f>INDEX('Total Agency'!$N$66:$CS$66,1,'Yearly Summary'!A24)</f>
        <v>0.1956887469392169</v>
      </c>
      <c r="P24" s="204">
        <f>INDEX('Total Agency'!$N$88:$CS$88,1,'Yearly Summary'!A24)</f>
        <v>1.4950463239404883</v>
      </c>
      <c r="Q24" s="137">
        <f>INDEX('Total Agency'!$N$77:$CS$77,1,'Yearly Summary'!A24)</f>
        <v>2519.6033378461439</v>
      </c>
      <c r="R24" s="136">
        <f>INDEX('Total Agency'!$N$99:$CS$99,1,'Yearly Summary'!A24)</f>
        <v>17.558383559375141</v>
      </c>
      <c r="S24" s="137">
        <f>INDEX('Total Agency'!$N$29:$CS$29,1,'Yearly Summary'!A24)</f>
        <v>44240.161823384464</v>
      </c>
      <c r="T24" s="136">
        <f>INDEX('Total Agency'!$N$110:$CS$110,1,'Yearly Summary'!A24)</f>
        <v>26.250596794780915</v>
      </c>
      <c r="U24" s="136">
        <f>INDEX('Total Agency'!$N$121:$CS$121,1,'Yearly Summary'!A24)</f>
        <v>5.1369463931773005</v>
      </c>
      <c r="V24" s="363"/>
      <c r="W24" s="363"/>
    </row>
    <row r="25" spans="1:24" x14ac:dyDescent="0.25">
      <c r="A25" s="135">
        <v>11</v>
      </c>
      <c r="B25" s="130">
        <v>11</v>
      </c>
      <c r="C25" s="137">
        <f>INDEX('Total Agency'!$N$42:$CS$42,1,A25)</f>
        <v>8612.1517409919998</v>
      </c>
      <c r="D25" s="137">
        <f>INDEX('Total Agency'!$N$8:$CS$8,1,'Yearly Summary'!A25)</f>
        <v>199</v>
      </c>
      <c r="E25" s="137">
        <f>INDEX('Total Agency'!$N$15:$CS$15,1,'Yearly Summary'!A25)</f>
        <v>1266.7019661644799</v>
      </c>
      <c r="F25" s="137">
        <f>INDEX('Total Agency'!$N$13:$CS$13,1,'Yearly Summary'!A25)</f>
        <v>734.85098308223996</v>
      </c>
      <c r="G25" s="138">
        <f>INDEX('Total Agency'!$N$12:$CS$12,1,'Yearly Summary'!A25)</f>
        <v>0.35649892045866699</v>
      </c>
      <c r="H25" s="136">
        <f>INDEX('Total Agency'!$N$14:$CS$14,1,'Yearly Summary'!A25)</f>
        <v>1.7237535164632398</v>
      </c>
      <c r="I25" s="137">
        <f>INDEX('Total Agency'!$N$34:$CS$34,1,'Yearly Summary'!A25)</f>
        <v>1458.7019661644799</v>
      </c>
      <c r="J25" s="137">
        <f>INDEX('Total Agency'!$N$43:$CS$43,1,'Yearly Summary'!A25)</f>
        <v>623.01804411199919</v>
      </c>
      <c r="K25" s="138">
        <f>INDEX('Total Agency'!$N$44:$CS$44,1,'Yearly Summary'!A25)</f>
        <v>7.2341740235087423E-2</v>
      </c>
      <c r="L25" s="137">
        <f>INDEX('Total Agency'!$N$11:$CS$11,1,'Yearly Summary'!A25)</f>
        <v>2061.2993221319998</v>
      </c>
      <c r="M25" s="137">
        <f>INDEX('Total Agency'!$N$40:$CS$40,1,'Yearly Summary'!A25)</f>
        <v>9447.8356630444796</v>
      </c>
      <c r="N25" s="137">
        <f>INDEX('Total Agency'!$N$55:$CS$55,1,'Yearly Summary'!A25)</f>
        <v>1898.4531202689027</v>
      </c>
      <c r="O25" s="138">
        <f>INDEX('Total Agency'!$N$66:$CS$66,1,'Yearly Summary'!A25)</f>
        <v>0.20094053156478628</v>
      </c>
      <c r="P25" s="204">
        <f>INDEX('Total Agency'!$N$88:$CS$88,1,'Yearly Summary'!A25)</f>
        <v>1.66581842814545</v>
      </c>
      <c r="Q25" s="137">
        <f>INDEX('Total Agency'!$N$77:$CS$77,1,'Yearly Summary'!A25)</f>
        <v>3162.4781927141685</v>
      </c>
      <c r="R25" s="136">
        <f>INDEX('Total Agency'!$N$99:$CS$99,1,'Yearly Summary'!A25)</f>
        <v>17.293701112134574</v>
      </c>
      <c r="S25" s="137">
        <f>INDEX('Total Agency'!$N$29:$CS$29,1,'Yearly Summary'!A25)</f>
        <v>54690.952638442352</v>
      </c>
      <c r="T25" s="136">
        <f>INDEX('Total Agency'!$N$110:$CS$110,1,'Yearly Summary'!A25)</f>
        <v>28.808166003433236</v>
      </c>
      <c r="U25" s="136">
        <f>INDEX('Total Agency'!$N$121:$CS$121,1,'Yearly Summary'!A25)</f>
        <v>5.7887281901364789</v>
      </c>
      <c r="V25" s="363"/>
      <c r="W25" s="363"/>
    </row>
    <row r="26" spans="1:24" x14ac:dyDescent="0.25">
      <c r="A26" s="135">
        <v>12</v>
      </c>
      <c r="B26" s="130">
        <v>12</v>
      </c>
      <c r="C26" s="137">
        <f>INDEX('Total Agency'!$N$42:$CS$42,1,A26)</f>
        <v>9447.8356630444796</v>
      </c>
      <c r="D26" s="137">
        <f>INDEX('Total Agency'!$N$8:$CS$8,1,'Yearly Summary'!A26)</f>
        <v>159</v>
      </c>
      <c r="E26" s="137">
        <f>INDEX('Total Agency'!$N$15:$CS$15,1,'Yearly Summary'!A26)</f>
        <v>1491.90884958116</v>
      </c>
      <c r="F26" s="137">
        <f>INDEX('Total Agency'!$N$13:$CS$13,1,'Yearly Summary'!A26)</f>
        <v>782.15442479058004</v>
      </c>
      <c r="G26" s="138">
        <f>INDEX('Total Agency'!$N$12:$CS$12,1,'Yearly Summary'!A26)</f>
        <v>0.35886192345786944</v>
      </c>
      <c r="H26" s="136">
        <f>INDEX('Total Agency'!$N$14:$CS$14,1,'Yearly Summary'!A26)</f>
        <v>1.9074351589593257</v>
      </c>
      <c r="I26" s="137">
        <f>INDEX('Total Agency'!$N$34:$CS$34,1,'Yearly Summary'!A26)</f>
        <v>1642.90884958116</v>
      </c>
      <c r="J26" s="137">
        <f>INDEX('Total Agency'!$N$43:$CS$43,1,'Yearly Summary'!A26)</f>
        <v>337.98067527359854</v>
      </c>
      <c r="K26" s="138">
        <f>INDEX('Total Agency'!$N$44:$CS$44,1,'Yearly Summary'!A26)</f>
        <v>3.5773344004661416E-2</v>
      </c>
      <c r="L26" s="137">
        <f>INDEX('Total Agency'!$N$11:$CS$11,1,'Yearly Summary'!A26)</f>
        <v>2179.5414159685997</v>
      </c>
      <c r="M26" s="137">
        <f>INDEX('Total Agency'!$N$40:$CS$40,1,'Yearly Summary'!A26)</f>
        <v>10752.76383735204</v>
      </c>
      <c r="N26" s="137">
        <f>INDEX('Total Agency'!$N$55:$CS$55,1,'Yearly Summary'!A26)</f>
        <v>2870.3474833916321</v>
      </c>
      <c r="O26" s="138">
        <f>INDEX('Total Agency'!$N$66:$CS$66,1,'Yearly Summary'!A26)</f>
        <v>0.26694043752926683</v>
      </c>
      <c r="P26" s="204">
        <f>INDEX('Total Agency'!$N$88:$CS$88,1,'Yearly Summary'!A26)</f>
        <v>1.8256151703644172</v>
      </c>
      <c r="Q26" s="137">
        <f>INDEX('Total Agency'!$N$77:$CS$77,1,'Yearly Summary'!A26)</f>
        <v>5240.1499098970908</v>
      </c>
      <c r="R26" s="136">
        <f>INDEX('Total Agency'!$N$99:$CS$99,1,'Yearly Summary'!A26)</f>
        <v>17.606293943930204</v>
      </c>
      <c r="S26" s="137">
        <f>INDEX('Total Agency'!$N$29:$CS$29,1,'Yearly Summary'!A26)</f>
        <v>92259.619623907551</v>
      </c>
      <c r="T26" s="136">
        <f>INDEX('Total Agency'!$N$110:$CS$110,1,'Yearly Summary'!A26)</f>
        <v>32.142317317934143</v>
      </c>
      <c r="U26" s="136">
        <f>INDEX('Total Agency'!$N$121:$CS$121,1,'Yearly Summary'!A26)</f>
        <v>8.5800842480538719</v>
      </c>
      <c r="V26" s="363"/>
      <c r="W26" s="363"/>
    </row>
    <row r="27" spans="1:24" s="1" customFormat="1" ht="30" x14ac:dyDescent="0.25">
      <c r="B27" s="139" t="s">
        <v>90</v>
      </c>
      <c r="C27" s="142">
        <f>C26</f>
        <v>9447.8356630444796</v>
      </c>
      <c r="D27" s="142">
        <f>SUM(D15:D26)</f>
        <v>1432</v>
      </c>
      <c r="E27" s="142">
        <f>SUM(E15:E26)</f>
        <v>10297.543870790736</v>
      </c>
      <c r="F27" s="142">
        <f>SUM(F15:F26)</f>
        <v>5520.32731404882</v>
      </c>
      <c r="G27" s="140">
        <f>SUM(F15:F26)/SUM(L15:L26)</f>
        <v>0.31998765376271116</v>
      </c>
      <c r="H27" s="141">
        <f>E27/F27</f>
        <v>1.8653864680422585</v>
      </c>
      <c r="I27" s="142">
        <f>SUM(I15:I26)</f>
        <v>11451.50255673764</v>
      </c>
      <c r="J27" s="142">
        <f>SUM(J15:J26)</f>
        <v>4815.7387193855975</v>
      </c>
      <c r="K27" s="140">
        <f>SUM(J15:J26)/SUM(C15:C26)</f>
        <v>6.772905271865419E-2</v>
      </c>
      <c r="L27" s="142">
        <f>L26</f>
        <v>2179.5414159685997</v>
      </c>
      <c r="M27" s="142">
        <f>M26</f>
        <v>10752.76383735204</v>
      </c>
      <c r="N27" s="142">
        <f>SUM(N15:N26)</f>
        <v>17111.504312734454</v>
      </c>
      <c r="O27" s="140">
        <f>N27/SUM(M15:M26)</f>
        <v>0.22011547193820638</v>
      </c>
      <c r="P27" s="205">
        <f>Q27/N27</f>
        <v>1.5818865713568375</v>
      </c>
      <c r="Q27" s="142">
        <f>SUM(Q15:Q26)</f>
        <v>27068.458888029243</v>
      </c>
      <c r="R27" s="141">
        <f>S27/Q27</f>
        <v>17.230271000049992</v>
      </c>
      <c r="S27" s="142">
        <f>SUM(S15:S26)</f>
        <v>466396.88219445577</v>
      </c>
      <c r="T27" s="141">
        <f>S27/N27</f>
        <v>27.256334315818233</v>
      </c>
      <c r="U27" s="141">
        <f>S27/SUM(M15:M26)</f>
        <v>5.9995408912318595</v>
      </c>
      <c r="V27" s="366"/>
      <c r="W27" s="366"/>
      <c r="X27" s="219"/>
    </row>
    <row r="29" spans="1:24" ht="38.25" x14ac:dyDescent="0.25">
      <c r="B29" s="131">
        <v>2017</v>
      </c>
      <c r="C29" s="199" t="s">
        <v>76</v>
      </c>
      <c r="D29" s="199" t="s">
        <v>77</v>
      </c>
      <c r="E29" s="199" t="s">
        <v>78</v>
      </c>
      <c r="F29" s="199" t="s">
        <v>70</v>
      </c>
      <c r="G29" s="201" t="s">
        <v>71</v>
      </c>
      <c r="H29" s="197" t="s">
        <v>88</v>
      </c>
      <c r="I29" s="199" t="s">
        <v>84</v>
      </c>
      <c r="J29" s="199" t="s">
        <v>85</v>
      </c>
      <c r="K29" s="201" t="s">
        <v>87</v>
      </c>
      <c r="L29" s="199" t="s">
        <v>79</v>
      </c>
      <c r="M29" s="199" t="s">
        <v>80</v>
      </c>
      <c r="N29" s="199" t="s">
        <v>81</v>
      </c>
      <c r="O29" s="201" t="s">
        <v>11</v>
      </c>
      <c r="P29" s="203" t="s">
        <v>82</v>
      </c>
      <c r="Q29" s="199" t="s">
        <v>83</v>
      </c>
      <c r="R29" s="197" t="s">
        <v>14</v>
      </c>
      <c r="S29" s="199" t="s">
        <v>0</v>
      </c>
      <c r="T29" s="197" t="s">
        <v>15</v>
      </c>
      <c r="U29" s="197" t="s">
        <v>86</v>
      </c>
      <c r="V29" s="364"/>
      <c r="W29" s="364"/>
      <c r="X29" s="217"/>
    </row>
    <row r="30" spans="1:24" x14ac:dyDescent="0.25">
      <c r="A30" s="135">
        <v>13</v>
      </c>
      <c r="B30" s="130">
        <v>1</v>
      </c>
      <c r="C30" s="137">
        <f>INDEX('Total Agency'!$N$42:$CS$42,1,A30)</f>
        <v>10752.76383735204</v>
      </c>
      <c r="D30" s="137">
        <f>INDEX('Total Agency'!$N$8:$CS$8,1,'Yearly Summary'!A30)</f>
        <v>49</v>
      </c>
      <c r="E30" s="137">
        <f>INDEX('Total Agency'!$N$15:$CS$15,1,'Yearly Summary'!A30)</f>
        <v>450.57836748299371</v>
      </c>
      <c r="F30" s="137">
        <f>INDEX('Total Agency'!$N$13:$CS$13,1,'Yearly Summary'!A30)</f>
        <v>316.30224498866249</v>
      </c>
      <c r="G30" s="138">
        <f>INDEX('Total Agency'!$N$12:$CS$12,1,'Yearly Summary'!A30)</f>
        <v>0.15468678560892368</v>
      </c>
      <c r="H30" s="136">
        <f>INDEX('Total Agency'!$N$14:$CS$14,1,'Yearly Summary'!A30)</f>
        <v>1.42451839853095</v>
      </c>
      <c r="I30" s="137">
        <f>INDEX('Total Agency'!$N$34:$CS$34,1,'Yearly Summary'!A30)</f>
        <v>499.57836748299371</v>
      </c>
      <c r="J30" s="137">
        <f>INDEX('Total Agency'!$N$43:$CS$43,1,'Yearly Summary'!A30)</f>
        <v>353.32081534502504</v>
      </c>
      <c r="K30" s="138">
        <f>INDEX('Total Agency'!$N$44:$CS$44,1,'Yearly Summary'!A30)</f>
        <v>3.2858604605235459E-2</v>
      </c>
      <c r="L30" s="137">
        <f>INDEX('Total Agency'!$N$11:$CS$11,1,'Yearly Summary'!A30)</f>
        <v>2044.7916332577502</v>
      </c>
      <c r="M30" s="137">
        <f>INDEX('Total Agency'!$N$40:$CS$40,1,'Yearly Summary'!A30)</f>
        <v>10899.02138949001</v>
      </c>
      <c r="N30" s="137">
        <f>INDEX('Total Agency'!$N$55:$CS$55,1,'Yearly Summary'!A30)</f>
        <v>1137.6768371593339</v>
      </c>
      <c r="O30" s="138">
        <f>INDEX('Total Agency'!$N$66:$CS$66,1,'Yearly Summary'!A30)</f>
        <v>0.1043833933802903</v>
      </c>
      <c r="P30" s="204">
        <f>INDEX('Total Agency'!$N$88:$CS$88,1,'Yearly Summary'!A30)</f>
        <v>1.3041907188053838</v>
      </c>
      <c r="Q30" s="137">
        <f>INDEX('Total Agency'!$N$77:$CS$77,1,'Yearly Summary'!A30)</f>
        <v>1483.7475720230673</v>
      </c>
      <c r="R30" s="136">
        <f>INDEX('Total Agency'!$N$99:$CS$99,1,'Yearly Summary'!A30)</f>
        <v>15.439965962058393</v>
      </c>
      <c r="S30" s="137">
        <f>INDEX('Total Agency'!$N$29:$CS$29,1,'Yearly Summary'!A30)</f>
        <v>22909.012008322941</v>
      </c>
      <c r="T30" s="136">
        <f>INDEX('Total Agency'!$N$110:$CS$110,1,'Yearly Summary'!A30)</f>
        <v>20.136660306387594</v>
      </c>
      <c r="U30" s="136">
        <f>INDEX('Total Agency'!$N$121:$CS$121,1,'Yearly Summary'!A30)</f>
        <v>2.1019329341269333</v>
      </c>
      <c r="V30" s="363"/>
      <c r="W30" s="363"/>
    </row>
    <row r="31" spans="1:24" x14ac:dyDescent="0.25">
      <c r="A31" s="135">
        <v>14</v>
      </c>
      <c r="B31" s="130">
        <v>2</v>
      </c>
      <c r="C31" s="137">
        <f>INDEX('Total Agency'!$N$42:$CS$42,1,A31)</f>
        <v>10899.02138949001</v>
      </c>
      <c r="D31" s="137">
        <f>INDEX('Total Agency'!$N$8:$CS$8,1,'Yearly Summary'!A31)</f>
        <v>84</v>
      </c>
      <c r="E31" s="137">
        <f>INDEX('Total Agency'!$N$15:$CS$15,1,'Yearly Summary'!A31)</f>
        <v>774.51031064081826</v>
      </c>
      <c r="F31" s="137">
        <f>INDEX('Total Agency'!$N$13:$CS$13,1,'Yearly Summary'!A31)</f>
        <v>330.74020709387884</v>
      </c>
      <c r="G31" s="138">
        <f>INDEX('Total Agency'!$N$12:$CS$12,1,'Yearly Summary'!A31)</f>
        <v>0.14859621280703919</v>
      </c>
      <c r="H31" s="136">
        <f>INDEX('Total Agency'!$N$14:$CS$14,1,'Yearly Summary'!A31)</f>
        <v>2.3417482786451109</v>
      </c>
      <c r="I31" s="137">
        <f>INDEX('Total Agency'!$N$34:$CS$34,1,'Yearly Summary'!A31)</f>
        <v>853.51031064081826</v>
      </c>
      <c r="J31" s="137">
        <f>INDEX('Total Agency'!$N$43:$CS$43,1,'Yearly Summary'!A31)</f>
        <v>2493.8899115029308</v>
      </c>
      <c r="K31" s="138">
        <f>INDEX('Total Agency'!$N$44:$CS$44,1,'Yearly Summary'!A31)</f>
        <v>0.22881778302663058</v>
      </c>
      <c r="L31" s="137">
        <f>INDEX('Total Agency'!$N$11:$CS$11,1,'Yearly Summary'!A31)</f>
        <v>2225.7647139591922</v>
      </c>
      <c r="M31" s="137">
        <f>INDEX('Total Agency'!$N$40:$CS$40,1,'Yearly Summary'!A31)</f>
        <v>9258.6417886278978</v>
      </c>
      <c r="N31" s="137">
        <f>INDEX('Total Agency'!$N$55:$CS$55,1,'Yearly Summary'!A31)</f>
        <v>1385.5298809110222</v>
      </c>
      <c r="O31" s="138">
        <f>INDEX('Total Agency'!$N$66:$CS$66,1,'Yearly Summary'!A31)</f>
        <v>0.14964720663594799</v>
      </c>
      <c r="P31" s="204">
        <f>INDEX('Total Agency'!$N$88:$CS$88,1,'Yearly Summary'!A31)</f>
        <v>1.3273923995534096</v>
      </c>
      <c r="Q31" s="137">
        <f>INDEX('Total Agency'!$N$77:$CS$77,1,'Yearly Summary'!A31)</f>
        <v>1839.1418332754315</v>
      </c>
      <c r="R31" s="136">
        <f>INDEX('Total Agency'!$N$99:$CS$99,1,'Yearly Summary'!A31)</f>
        <v>15.631851848345484</v>
      </c>
      <c r="S31" s="137">
        <f>INDEX('Total Agency'!$N$29:$CS$29,1,'Yearly Summary'!A31)</f>
        <v>28749.192665856055</v>
      </c>
      <c r="T31" s="136">
        <f>INDEX('Total Agency'!$N$110:$CS$110,1,'Yearly Summary'!A31)</f>
        <v>20.749601334438712</v>
      </c>
      <c r="U31" s="136">
        <f>INDEX('Total Agency'!$N$121:$CS$121,1,'Yearly Summary'!A31)</f>
        <v>3.1051198785082921</v>
      </c>
      <c r="V31" s="363"/>
      <c r="W31" s="363"/>
    </row>
    <row r="32" spans="1:24" x14ac:dyDescent="0.25">
      <c r="A32" s="135">
        <v>15</v>
      </c>
      <c r="B32" s="130">
        <v>3</v>
      </c>
      <c r="C32" s="137">
        <f>INDEX('Total Agency'!$N$42:$CS$42,1,A32)</f>
        <v>9258.6417886278978</v>
      </c>
      <c r="D32" s="137">
        <f>INDEX('Total Agency'!$N$8:$CS$8,1,'Yearly Summary'!A32)</f>
        <v>58</v>
      </c>
      <c r="E32" s="137">
        <f>INDEX('Total Agency'!$N$15:$CS$15,1,'Yearly Summary'!A32)</f>
        <v>1241.5850682659566</v>
      </c>
      <c r="F32" s="137">
        <f>INDEX('Total Agency'!$N$13:$CS$13,1,'Yearly Summary'!A32)</f>
        <v>628.99253413297822</v>
      </c>
      <c r="G32" s="138">
        <f>INDEX('Total Agency'!$N$12:$CS$12,1,'Yearly Summary'!A32)</f>
        <v>0.27340842960148931</v>
      </c>
      <c r="H32" s="136">
        <f>INDEX('Total Agency'!$N$14:$CS$14,1,'Yearly Summary'!A32)</f>
        <v>1.9739265585678119</v>
      </c>
      <c r="I32" s="137">
        <f>INDEX('Total Agency'!$N$34:$CS$34,1,'Yearly Summary'!A32)</f>
        <v>1293.5850682659566</v>
      </c>
      <c r="J32" s="137">
        <f>INDEX('Total Agency'!$N$43:$CS$43,1,'Yearly Summary'!A32)</f>
        <v>900.05505764697045</v>
      </c>
      <c r="K32" s="138">
        <f>INDEX('Total Agency'!$N$44:$CS$44,1,'Yearly Summary'!A32)</f>
        <v>9.7212429014424145E-2</v>
      </c>
      <c r="L32" s="137">
        <f>INDEX('Total Agency'!$N$11:$CS$11,1,'Yearly Summary'!A32)</f>
        <v>2300.560136531913</v>
      </c>
      <c r="M32" s="137">
        <f>INDEX('Total Agency'!$N$40:$CS$40,1,'Yearly Summary'!A32)</f>
        <v>9652.1717992468839</v>
      </c>
      <c r="N32" s="137">
        <f>INDEX('Total Agency'!$N$55:$CS$55,1,'Yearly Summary'!A32)</f>
        <v>2153.9600851788628</v>
      </c>
      <c r="O32" s="138">
        <f>INDEX('Total Agency'!$N$66:$CS$66,1,'Yearly Summary'!A32)</f>
        <v>0.22315807571379187</v>
      </c>
      <c r="P32" s="204">
        <f>INDEX('Total Agency'!$N$88:$CS$88,1,'Yearly Summary'!A32)</f>
        <v>1.5721352156594277</v>
      </c>
      <c r="Q32" s="137">
        <f>INDEX('Total Agency'!$N$77:$CS$77,1,'Yearly Summary'!A32)</f>
        <v>3386.3165030344708</v>
      </c>
      <c r="R32" s="136">
        <f>INDEX('Total Agency'!$N$99:$CS$99,1,'Yearly Summary'!A32)</f>
        <v>16.391562249568068</v>
      </c>
      <c r="S32" s="137">
        <f>INDEX('Total Agency'!$N$29:$CS$29,1,'Yearly Summary'!A32)</f>
        <v>55507.017756229179</v>
      </c>
      <c r="T32" s="136">
        <f>INDEX('Total Agency'!$N$110:$CS$110,1,'Yearly Summary'!A32)</f>
        <v>25.769752252219629</v>
      </c>
      <c r="U32" s="136">
        <f>INDEX('Total Agency'!$N$121:$CS$121,1,'Yearly Summary'!A32)</f>
        <v>5.7507283242264862</v>
      </c>
      <c r="V32" s="363"/>
      <c r="W32" s="363"/>
    </row>
    <row r="33" spans="1:24" x14ac:dyDescent="0.25">
      <c r="A33" s="135">
        <v>16</v>
      </c>
      <c r="B33" s="130">
        <v>4</v>
      </c>
      <c r="C33" s="137">
        <f>INDEX('Total Agency'!$N$42:$CS$42,1,A33)</f>
        <v>9652.1717992468839</v>
      </c>
      <c r="D33" s="137">
        <f>INDEX('Total Agency'!$N$8:$CS$8,1,'Yearly Summary'!A33)</f>
        <v>55</v>
      </c>
      <c r="E33" s="137">
        <f>INDEX('Total Agency'!$N$15:$CS$15,1,'Yearly Summary'!A33)</f>
        <v>1030.3819849425231</v>
      </c>
      <c r="F33" s="137">
        <f>INDEX('Total Agency'!$N$13:$CS$13,1,'Yearly Summary'!A33)</f>
        <v>601.76776941251296</v>
      </c>
      <c r="G33" s="138">
        <f>INDEX('Total Agency'!$N$12:$CS$12,1,'Yearly Summary'!A33)</f>
        <v>0.28646655041807595</v>
      </c>
      <c r="H33" s="136">
        <f>INDEX('Total Agency'!$N$14:$CS$14,1,'Yearly Summary'!A33)</f>
        <v>1.7122585112001807</v>
      </c>
      <c r="I33" s="137">
        <f>INDEX('Total Agency'!$N$34:$CS$34,1,'Yearly Summary'!A33)</f>
        <v>1067.3819849425231</v>
      </c>
      <c r="J33" s="137">
        <f>INDEX('Total Agency'!$N$43:$CS$43,1,'Yearly Summary'!A33)</f>
        <v>1472.7318674802555</v>
      </c>
      <c r="K33" s="138">
        <f>INDEX('Total Agency'!$N$44:$CS$44,1,'Yearly Summary'!A33)</f>
        <v>0.15258036202745232</v>
      </c>
      <c r="L33" s="137">
        <f>INDEX('Total Agency'!$N$11:$CS$11,1,'Yearly Summary'!A33)</f>
        <v>2100.6563193304037</v>
      </c>
      <c r="M33" s="137">
        <f>INDEX('Total Agency'!$N$40:$CS$40,1,'Yearly Summary'!A33)</f>
        <v>9246.821916709152</v>
      </c>
      <c r="N33" s="137">
        <f>INDEX('Total Agency'!$N$55:$CS$55,1,'Yearly Summary'!A33)</f>
        <v>2001.9448598696104</v>
      </c>
      <c r="O33" s="138">
        <f>INDEX('Total Agency'!$N$66:$CS$66,1,'Yearly Summary'!A33)</f>
        <v>0.21650085595917715</v>
      </c>
      <c r="P33" s="204">
        <f>INDEX('Total Agency'!$N$88:$CS$88,1,'Yearly Summary'!A33)</f>
        <v>1.4930095939570522</v>
      </c>
      <c r="Q33" s="137">
        <f>INDEX('Total Agency'!$N$77:$CS$77,1,'Yearly Summary'!A33)</f>
        <v>2988.9228823583348</v>
      </c>
      <c r="R33" s="136">
        <f>INDEX('Total Agency'!$N$99:$CS$99,1,'Yearly Summary'!A33)</f>
        <v>16.553745057468241</v>
      </c>
      <c r="S33" s="137">
        <f>INDEX('Total Agency'!$N$29:$CS$29,1,'Yearly Summary'!A33)</f>
        <v>49477.867390993015</v>
      </c>
      <c r="T33" s="136">
        <f>INDEX('Total Agency'!$N$110:$CS$110,1,'Yearly Summary'!A33)</f>
        <v>24.71490018671922</v>
      </c>
      <c r="U33" s="136">
        <f>INDEX('Total Agency'!$N$121:$CS$121,1,'Yearly Summary'!A33)</f>
        <v>5.3507970453703377</v>
      </c>
      <c r="V33" s="363"/>
      <c r="W33" s="363"/>
    </row>
    <row r="34" spans="1:24" x14ac:dyDescent="0.25">
      <c r="A34" s="135">
        <v>17</v>
      </c>
      <c r="B34" s="130">
        <v>5</v>
      </c>
      <c r="C34" s="137">
        <f>INDEX('Total Agency'!$N$42:$CS$42,1,A34)</f>
        <v>9246.821916709152</v>
      </c>
      <c r="D34" s="137">
        <f>INDEX('Total Agency'!$N$8:$CS$8,1,'Yearly Summary'!A34)</f>
        <v>61</v>
      </c>
      <c r="E34" s="137">
        <f>INDEX('Total Agency'!$N$15:$CS$15,1,'Yearly Summary'!A34)</f>
        <v>1045.8050003561261</v>
      </c>
      <c r="F34" s="137">
        <f>INDEX('Total Agency'!$N$13:$CS$13,1,'Yearly Summary'!A34)</f>
        <v>714.70526334532951</v>
      </c>
      <c r="G34" s="138">
        <f>INDEX('Total Agency'!$N$12:$CS$12,1,'Yearly Summary'!A34)</f>
        <v>0.33103876655465758</v>
      </c>
      <c r="H34" s="136">
        <f>INDEX('Total Agency'!$N$14:$CS$14,1,'Yearly Summary'!A34)</f>
        <v>1.463267522980052</v>
      </c>
      <c r="I34" s="137">
        <f>INDEX('Total Agency'!$N$34:$CS$34,1,'Yearly Summary'!A34)</f>
        <v>1092.8050003561261</v>
      </c>
      <c r="J34" s="137">
        <f>INDEX('Total Agency'!$N$43:$CS$43,1,'Yearly Summary'!A34)</f>
        <v>762.22570141452343</v>
      </c>
      <c r="K34" s="138">
        <f>INDEX('Total Agency'!$N$44:$CS$44,1,'Yearly Summary'!A34)</f>
        <v>8.2431099926037255E-2</v>
      </c>
      <c r="L34" s="137">
        <f>INDEX('Total Agency'!$N$11:$CS$11,1,'Yearly Summary'!A34)</f>
        <v>2158.9775444844313</v>
      </c>
      <c r="M34" s="137">
        <f>INDEX('Total Agency'!$N$40:$CS$40,1,'Yearly Summary'!A34)</f>
        <v>9577.4012156507542</v>
      </c>
      <c r="N34" s="137">
        <f>INDEX('Total Agency'!$N$55:$CS$55,1,'Yearly Summary'!A34)</f>
        <v>1819.71730638906</v>
      </c>
      <c r="O34" s="138">
        <f>INDEX('Total Agency'!$N$66:$CS$66,1,'Yearly Summary'!A34)</f>
        <v>0.19000115641134452</v>
      </c>
      <c r="P34" s="204">
        <f>INDEX('Total Agency'!$N$88:$CS$88,1,'Yearly Summary'!A34)</f>
        <v>1.5888559599491892</v>
      </c>
      <c r="Q34" s="137">
        <f>INDEX('Total Agency'!$N$77:$CS$77,1,'Yearly Summary'!A34)</f>
        <v>2891.2686876789426</v>
      </c>
      <c r="R34" s="136">
        <f>INDEX('Total Agency'!$N$99:$CS$99,1,'Yearly Summary'!A34)</f>
        <v>17.291547478707354</v>
      </c>
      <c r="S34" s="137">
        <f>INDEX('Total Agency'!$N$29:$CS$29,1,'Yearly Summary'!A34)</f>
        <v>49994.509786700335</v>
      </c>
      <c r="T34" s="136">
        <f>INDEX('Total Agency'!$N$110:$CS$110,1,'Yearly Summary'!A34)</f>
        <v>27.473778268288552</v>
      </c>
      <c r="U34" s="136">
        <f>INDEX('Total Agency'!$N$121:$CS$121,1,'Yearly Summary'!A34)</f>
        <v>5.2200496419636906</v>
      </c>
      <c r="V34" s="363"/>
      <c r="W34" s="363"/>
    </row>
    <row r="35" spans="1:24" x14ac:dyDescent="0.25">
      <c r="A35" s="135">
        <v>18</v>
      </c>
      <c r="B35" s="130">
        <v>6</v>
      </c>
      <c r="C35" s="137">
        <f>INDEX('Total Agency'!$N$42:$CS$42,1,A35)</f>
        <v>9577.4012156507542</v>
      </c>
      <c r="D35" s="137">
        <f>INDEX('Total Agency'!$N$8:$CS$8,1,'Yearly Summary'!A35)</f>
        <v>60</v>
      </c>
      <c r="E35" s="137">
        <f>INDEX('Total Agency'!$N$15:$CS$15,1,'Yearly Summary'!A35)</f>
        <v>1881.4692092452901</v>
      </c>
      <c r="F35" s="137">
        <f>INDEX('Total Agency'!$N$13:$CS$13,1,'Yearly Summary'!A35)</f>
        <v>820.33460462264509</v>
      </c>
      <c r="G35" s="138">
        <f>INDEX('Total Agency'!$N$12:$CS$12,1,'Yearly Summary'!A35)</f>
        <v>0.35916959465544435</v>
      </c>
      <c r="H35" s="136">
        <f>INDEX('Total Agency'!$N$14:$CS$14,1,'Yearly Summary'!A35)</f>
        <v>2.2935387567988408</v>
      </c>
      <c r="I35" s="137">
        <f>INDEX('Total Agency'!$N$34:$CS$34,1,'Yearly Summary'!A35)</f>
        <v>1926.4692092452901</v>
      </c>
      <c r="J35" s="137">
        <f>INDEX('Total Agency'!$N$43:$CS$43,1,'Yearly Summary'!A35)</f>
        <v>993.16103704809757</v>
      </c>
      <c r="K35" s="138">
        <f>INDEX('Total Agency'!$N$44:$CS$44,1,'Yearly Summary'!A35)</f>
        <v>0.10369838484213648</v>
      </c>
      <c r="L35" s="137">
        <f>INDEX('Total Agency'!$N$11:$CS$11,1,'Yearly Summary'!A35)</f>
        <v>2283.9756394457659</v>
      </c>
      <c r="M35" s="137">
        <f>INDEX('Total Agency'!$N$40:$CS$40,1,'Yearly Summary'!A35)</f>
        <v>10510.709387847946</v>
      </c>
      <c r="N35" s="137">
        <f>INDEX('Total Agency'!$N$55:$CS$55,1,'Yearly Summary'!A35)</f>
        <v>2276.9161478584638</v>
      </c>
      <c r="O35" s="138">
        <f>INDEX('Total Agency'!$N$66:$CS$66,1,'Yearly Summary'!A35)</f>
        <v>0.21662820879539696</v>
      </c>
      <c r="P35" s="204">
        <f>INDEX('Total Agency'!$N$88:$CS$88,1,'Yearly Summary'!A35)</f>
        <v>1.5358104985647394</v>
      </c>
      <c r="Q35" s="137">
        <f>INDEX('Total Agency'!$N$77:$CS$77,1,'Yearly Summary'!A35)</f>
        <v>3496.9117242326133</v>
      </c>
      <c r="R35" s="136">
        <f>INDEX('Total Agency'!$N$99:$CS$99,1,'Yearly Summary'!A35)</f>
        <v>16.628776319827693</v>
      </c>
      <c r="S35" s="137">
        <f>INDEX('Total Agency'!$N$29:$CS$29,1,'Yearly Summary'!A35)</f>
        <v>58149.362872447105</v>
      </c>
      <c r="T35" s="136">
        <f>INDEX('Total Agency'!$N$110:$CS$110,1,'Yearly Summary'!A35)</f>
        <v>25.538649250276102</v>
      </c>
      <c r="U35" s="136">
        <f>INDEX('Total Agency'!$N$121:$CS$121,1,'Yearly Summary'!A35)</f>
        <v>5.5323918421412195</v>
      </c>
      <c r="V35" s="363"/>
      <c r="W35" s="363"/>
    </row>
    <row r="36" spans="1:24" x14ac:dyDescent="0.25">
      <c r="A36" s="135">
        <v>19</v>
      </c>
      <c r="B36" s="130">
        <v>7</v>
      </c>
      <c r="C36" s="137">
        <f>INDEX('Total Agency'!$N$42:$CS$42,1,A36)</f>
        <v>10510.709387847946</v>
      </c>
      <c r="D36" s="137">
        <f>INDEX('Total Agency'!$N$8:$CS$8,1,'Yearly Summary'!A36)</f>
        <v>57</v>
      </c>
      <c r="E36" s="137">
        <f>INDEX('Total Agency'!$N$15:$CS$15,1,'Yearly Summary'!A36)</f>
        <v>1229.658946135828</v>
      </c>
      <c r="F36" s="137">
        <f>INDEX('Total Agency'!$N$13:$CS$13,1,'Yearly Summary'!A36)</f>
        <v>596.03274785323788</v>
      </c>
      <c r="G36" s="138">
        <f>INDEX('Total Agency'!$N$12:$CS$12,1,'Yearly Summary'!A36)</f>
        <v>0.28374031062659344</v>
      </c>
      <c r="H36" s="136">
        <f>INDEX('Total Agency'!$N$14:$CS$14,1,'Yearly Summary'!A36)</f>
        <v>2.0630727935079984</v>
      </c>
      <c r="I36" s="137">
        <f>INDEX('Total Agency'!$N$34:$CS$34,1,'Yearly Summary'!A36)</f>
        <v>1285.658946135828</v>
      </c>
      <c r="J36" s="137">
        <f>INDEX('Total Agency'!$N$43:$CS$43,1,'Yearly Summary'!A36)</f>
        <v>1459.8041061396561</v>
      </c>
      <c r="K36" s="138">
        <f>INDEX('Total Agency'!$N$44:$CS$44,1,'Yearly Summary'!A36)</f>
        <v>0.13888730553500245</v>
      </c>
      <c r="L36" s="137">
        <f>INDEX('Total Agency'!$N$11:$CS$11,1,'Yearly Summary'!A36)</f>
        <v>2100.6276709044209</v>
      </c>
      <c r="M36" s="137">
        <f>INDEX('Total Agency'!$N$40:$CS$40,1,'Yearly Summary'!A36)</f>
        <v>10336.564227844117</v>
      </c>
      <c r="N36" s="137">
        <f>INDEX('Total Agency'!$N$55:$CS$55,1,'Yearly Summary'!A36)</f>
        <v>1919.0462232030511</v>
      </c>
      <c r="O36" s="138">
        <f>INDEX('Total Agency'!$N$66:$CS$66,1,'Yearly Summary'!A36)</f>
        <v>0.18565610205696984</v>
      </c>
      <c r="P36" s="204">
        <f>INDEX('Total Agency'!$N$88:$CS$88,1,'Yearly Summary'!A36)</f>
        <v>1.5616055220344691</v>
      </c>
      <c r="Q36" s="137">
        <f>INDEX('Total Agency'!$N$77:$CS$77,1,'Yearly Summary'!A36)</f>
        <v>2996.793179193277</v>
      </c>
      <c r="R36" s="136">
        <f>INDEX('Total Agency'!$N$99:$CS$99,1,'Yearly Summary'!A36)</f>
        <v>17.117979980587563</v>
      </c>
      <c r="S36" s="137">
        <f>INDEX('Total Agency'!$N$29:$CS$29,1,'Yearly Summary'!A36)</f>
        <v>51299.045647391875</v>
      </c>
      <c r="T36" s="136">
        <f>INDEX('Total Agency'!$N$110:$CS$110,1,'Yearly Summary'!A36)</f>
        <v>26.731532063761033</v>
      </c>
      <c r="U36" s="136">
        <f>INDEX('Total Agency'!$N$121:$CS$121,1,'Yearly Summary'!A36)</f>
        <v>4.9628720449687798</v>
      </c>
      <c r="V36" s="363"/>
      <c r="W36" s="363"/>
    </row>
    <row r="37" spans="1:24" x14ac:dyDescent="0.25">
      <c r="A37" s="135">
        <v>20</v>
      </c>
      <c r="B37" s="130">
        <v>8</v>
      </c>
      <c r="C37" s="137">
        <f>INDEX('Total Agency'!$N$42:$CS$42,1,A37)</f>
        <v>10336.564227844117</v>
      </c>
      <c r="D37" s="137">
        <f>INDEX('Total Agency'!$N$8:$CS$8,1,'Yearly Summary'!A37)</f>
        <v>55</v>
      </c>
      <c r="E37" s="137">
        <f>INDEX('Total Agency'!$N$15:$CS$15,1,'Yearly Summary'!A37)</f>
        <v>525.14980490290714</v>
      </c>
      <c r="F37" s="137">
        <f>INDEX('Total Agency'!$N$13:$CS$13,1,'Yearly Summary'!A37)</f>
        <v>276.39463415942481</v>
      </c>
      <c r="G37" s="138">
        <f>INDEX('Total Agency'!$N$12:$CS$12,1,'Yearly Summary'!A37)</f>
        <v>0.12750571152333107</v>
      </c>
      <c r="H37" s="136">
        <f>INDEX('Total Agency'!$N$14:$CS$14,1,'Yearly Summary'!A37)</f>
        <v>1.9</v>
      </c>
      <c r="I37" s="137">
        <f>INDEX('Total Agency'!$N$34:$CS$34,1,'Yearly Summary'!A37)</f>
        <v>580.14980490290714</v>
      </c>
      <c r="J37" s="137">
        <f>INDEX('Total Agency'!$N$43:$CS$43,1,'Yearly Summary'!A37)</f>
        <v>-1121.8911624509783</v>
      </c>
      <c r="K37" s="138">
        <f>INDEX('Total Agency'!$N$44:$CS$44,1,'Yearly Summary'!A37)</f>
        <v>-0.10853617679159622</v>
      </c>
      <c r="L37" s="137">
        <f>INDEX('Total Agency'!$N$11:$CS$11,1,'Yearly Summary'!A37)</f>
        <v>2167.7039471980829</v>
      </c>
      <c r="M37" s="137">
        <f>INDEX('Total Agency'!$N$40:$CS$40,1,'Yearly Summary'!A37)</f>
        <v>12038.605195198003</v>
      </c>
      <c r="N37" s="137">
        <f>INDEX('Total Agency'!$N$55:$CS$55,1,'Yearly Summary'!A37)</f>
        <v>1883.1380440149462</v>
      </c>
      <c r="O37" s="138">
        <f>INDEX('Total Agency'!$N$66:$CS$66,1,'Yearly Summary'!A37)</f>
        <v>0.15642493573641725</v>
      </c>
      <c r="P37" s="204">
        <f>INDEX('Total Agency'!$N$88:$CS$88,1,'Yearly Summary'!A37)</f>
        <v>1.565365991842089</v>
      </c>
      <c r="Q37" s="137">
        <f>INDEX('Total Agency'!$N$77:$CS$77,1,'Yearly Summary'!A37)</f>
        <v>2947.8002520450277</v>
      </c>
      <c r="R37" s="136">
        <f>INDEX('Total Agency'!$N$99:$CS$99,1,'Yearly Summary'!A37)</f>
        <v>17.405818218407035</v>
      </c>
      <c r="S37" s="137">
        <f>INDEX('Total Agency'!$N$29:$CS$29,1,'Yearly Summary'!A37)</f>
        <v>51308.875331270188</v>
      </c>
      <c r="T37" s="136">
        <f>INDEX('Total Agency'!$N$110:$CS$110,1,'Yearly Summary'!A37)</f>
        <v>27.246475899279829</v>
      </c>
      <c r="U37" s="136">
        <f>INDEX('Total Agency'!$N$121:$CS$121,1,'Yearly Summary'!A37)</f>
        <v>4.2620282415886885</v>
      </c>
      <c r="V37" s="363"/>
      <c r="W37" s="363"/>
    </row>
    <row r="38" spans="1:24" x14ac:dyDescent="0.25">
      <c r="A38" s="135">
        <v>21</v>
      </c>
      <c r="B38" s="130">
        <v>9</v>
      </c>
      <c r="C38" s="137">
        <f>INDEX('Total Agency'!$N$42:$CS$42,1,A38)</f>
        <v>12038.605195198001</v>
      </c>
      <c r="D38" s="137">
        <f>INDEX('Total Agency'!$N$8:$CS$8,1,'Yearly Summary'!A38)</f>
        <v>55</v>
      </c>
      <c r="E38" s="137">
        <f>INDEX('Total Agency'!$N$15:$CS$15,1,'Yearly Summary'!A38)</f>
        <v>708.33325884753515</v>
      </c>
      <c r="F38" s="137">
        <f>INDEX('Total Agency'!$N$13:$CS$13,1,'Yearly Summary'!A38)</f>
        <v>351.18804192376757</v>
      </c>
      <c r="G38" s="138">
        <f>INDEX('Total Agency'!$N$12:$CS$12,1,'Yearly Summary'!A38)</f>
        <v>0.32234337940112195</v>
      </c>
      <c r="H38" s="136">
        <f>INDEX('Total Agency'!$N$14:$CS$14,1,'Yearly Summary'!A38)</f>
        <v>2.0169629209678304</v>
      </c>
      <c r="I38" s="137">
        <f>INDEX('Total Agency'!$N$34:$CS$34,1,'Yearly Summary'!A38)</f>
        <v>763.33325884753515</v>
      </c>
      <c r="J38" s="137">
        <f>INDEX('Total Agency'!$N$43:$CS$43,1,'Yearly Summary'!A38)</f>
        <v>902.19772233342519</v>
      </c>
      <c r="K38" s="138">
        <f>INDEX('Total Agency'!$N$44:$CS$44,1,'Yearly Summary'!A38)</f>
        <v>7.4942047496772871E-2</v>
      </c>
      <c r="L38" s="137">
        <f>INDEX('Total Agency'!$N$11:$CS$11,1,'Yearly Summary'!A38)</f>
        <v>1089.4842716367737</v>
      </c>
      <c r="M38" s="137">
        <f>INDEX('Total Agency'!$N$40:$CS$40,1,'Yearly Summary'!A38)</f>
        <v>11899.740731712112</v>
      </c>
      <c r="N38" s="137">
        <f>INDEX('Total Agency'!$N$55:$CS$55,1,'Yearly Summary'!A38)</f>
        <v>1896.1098564322028</v>
      </c>
      <c r="O38" s="138">
        <f>INDEX('Total Agency'!$N$66:$CS$66,1,'Yearly Summary'!A38)</f>
        <v>0.15934043431544531</v>
      </c>
      <c r="P38" s="204">
        <f>INDEX('Total Agency'!$N$88:$CS$88,1,'Yearly Summary'!A38)</f>
        <v>1.6012773082086662</v>
      </c>
      <c r="Q38" s="137">
        <f>INDEX('Total Agency'!$N$77:$CS$77,1,'Yearly Summary'!A38)</f>
        <v>3036.1976869756782</v>
      </c>
      <c r="R38" s="136">
        <f>INDEX('Total Agency'!$N$99:$CS$99,1,'Yearly Summary'!A38)</f>
        <v>17.521741812877448</v>
      </c>
      <c r="S38" s="137">
        <f>INDEX('Total Agency'!$N$29:$CS$29,1,'Yearly Summary'!A38)</f>
        <v>53199.471964043536</v>
      </c>
      <c r="T38" s="136">
        <f>INDEX('Total Agency'!$N$110:$CS$110,1,'Yearly Summary'!A38)</f>
        <v>28.057167565251635</v>
      </c>
      <c r="U38" s="136">
        <f>INDEX('Total Agency'!$N$121:$CS$121,1,'Yearly Summary'!A38)</f>
        <v>4.4706412655084202</v>
      </c>
      <c r="V38" s="363"/>
      <c r="W38" s="363"/>
    </row>
    <row r="39" spans="1:24" x14ac:dyDescent="0.25">
      <c r="A39" s="135">
        <v>22</v>
      </c>
      <c r="B39" s="130">
        <v>10</v>
      </c>
      <c r="C39" s="137">
        <f>INDEX('Total Agency'!$N$42:$CS$42,1,A39)</f>
        <v>11899.740731712114</v>
      </c>
      <c r="D39" s="137">
        <f>INDEX('Total Agency'!$N$8:$CS$8,1,'Yearly Summary'!A39)</f>
        <v>55</v>
      </c>
      <c r="E39" s="137">
        <f>INDEX('Total Agency'!$N$15:$CS$15,1,'Yearly Summary'!A39)</f>
        <v>649.03054908008266</v>
      </c>
      <c r="F39" s="137">
        <f>INDEX('Total Agency'!$N$13:$CS$13,1,'Yearly Summary'!A39)</f>
        <v>337.70732681846454</v>
      </c>
      <c r="G39" s="138">
        <f>INDEX('Total Agency'!$N$12:$CS$12,1,'Yearly Summary'!A39)</f>
        <v>0.28414335356945775</v>
      </c>
      <c r="H39" s="136">
        <f>INDEX('Total Agency'!$N$14:$CS$14,1,'Yearly Summary'!A39)</f>
        <v>1.9218728690152782</v>
      </c>
      <c r="I39" s="137">
        <f>INDEX('Total Agency'!$N$34:$CS$34,1,'Yearly Summary'!A39)</f>
        <v>704.03054908008255</v>
      </c>
      <c r="J39" s="137">
        <f>INDEX('Total Agency'!$N$43:$CS$43,1,'Yearly Summary'!A39)</f>
        <v>1124.5092683666298</v>
      </c>
      <c r="K39" s="138">
        <f>INDEX('Total Agency'!$N$44:$CS$44,1,'Yearly Summary'!A39)</f>
        <v>9.4498636039176742E-2</v>
      </c>
      <c r="L39" s="137">
        <f>INDEX('Total Agency'!$N$11:$CS$11,1,'Yearly Summary'!A39)</f>
        <v>1188.5103859588019</v>
      </c>
      <c r="M39" s="137">
        <f>INDEX('Total Agency'!$N$40:$CS$40,1,'Yearly Summary'!A39)</f>
        <v>11479.262012425565</v>
      </c>
      <c r="N39" s="137">
        <f>INDEX('Total Agency'!$N$55:$CS$55,1,'Yearly Summary'!A39)</f>
        <v>1902.1793766106423</v>
      </c>
      <c r="O39" s="138">
        <f>INDEX('Total Agency'!$N$66:$CS$66,1,'Yearly Summary'!A39)</f>
        <v>0.16570571998022654</v>
      </c>
      <c r="P39" s="204">
        <f>INDEX('Total Agency'!$N$88:$CS$88,1,'Yearly Summary'!A39)</f>
        <v>1.4930670985139531</v>
      </c>
      <c r="Q39" s="137">
        <f>INDEX('Total Agency'!$N$77:$CS$77,1,'Yearly Summary'!A39)</f>
        <v>2840.081442689132</v>
      </c>
      <c r="R39" s="136">
        <f>INDEX('Total Agency'!$N$99:$CS$99,1,'Yearly Summary'!A39)</f>
        <v>17.609719011616029</v>
      </c>
      <c r="S39" s="137">
        <f>INDEX('Total Agency'!$N$29:$CS$29,1,'Yearly Summary'!A39)</f>
        <v>50013.036175860689</v>
      </c>
      <c r="T39" s="136">
        <f>INDEX('Total Agency'!$N$110:$CS$110,1,'Yearly Summary'!A39)</f>
        <v>26.292492070319547</v>
      </c>
      <c r="U39" s="136">
        <f>INDEX('Total Agency'!$N$121:$CS$121,1,'Yearly Summary'!A39)</f>
        <v>4.3568163285866968</v>
      </c>
      <c r="V39" s="363"/>
      <c r="W39" s="363"/>
    </row>
    <row r="40" spans="1:24" x14ac:dyDescent="0.25">
      <c r="A40" s="135">
        <v>23</v>
      </c>
      <c r="B40" s="130">
        <v>11</v>
      </c>
      <c r="C40" s="137">
        <f>INDEX('Total Agency'!$N$42:$CS$42,1,A40)</f>
        <v>11479.262012425566</v>
      </c>
      <c r="D40" s="137">
        <f>INDEX('Total Agency'!$N$8:$CS$8,1,'Yearly Summary'!A40)</f>
        <v>45</v>
      </c>
      <c r="E40" s="137">
        <f>INDEX('Total Agency'!$N$15:$CS$15,1,'Yearly Summary'!A40)</f>
        <v>791.62023522494917</v>
      </c>
      <c r="F40" s="137">
        <f>INDEX('Total Agency'!$N$13:$CS$13,1,'Yearly Summary'!A40)</f>
        <v>410.82581433714432</v>
      </c>
      <c r="G40" s="138">
        <f>INDEX('Total Agency'!$N$12:$CS$12,1,'Yearly Summary'!A40)</f>
        <v>0.31198927341426985</v>
      </c>
      <c r="H40" s="136">
        <f>INDEX('Total Agency'!$N$14:$CS$14,1,'Yearly Summary'!A40)</f>
        <v>1.9268999356873562</v>
      </c>
      <c r="I40" s="137">
        <f>INDEX('Total Agency'!$N$34:$CS$34,1,'Yearly Summary'!A40)</f>
        <v>836.62023522494917</v>
      </c>
      <c r="J40" s="137">
        <f>INDEX('Total Agency'!$N$43:$CS$43,1,'Yearly Summary'!A40)</f>
        <v>1095.7420979388025</v>
      </c>
      <c r="K40" s="138">
        <f>INDEX('Total Agency'!$N$44:$CS$44,1,'Yearly Summary'!A40)</f>
        <v>9.5454054167657454E-2</v>
      </c>
      <c r="L40" s="137">
        <f>INDEX('Total Agency'!$N$11:$CS$11,1,'Yearly Summary'!A40)</f>
        <v>1316.7946764363144</v>
      </c>
      <c r="M40" s="137">
        <f>INDEX('Total Agency'!$N$40:$CS$40,1,'Yearly Summary'!A40)</f>
        <v>11220.140149711711</v>
      </c>
      <c r="N40" s="137">
        <f>INDEX('Total Agency'!$N$55:$CS$55,1,'Yearly Summary'!A40)</f>
        <v>1916.4968685736533</v>
      </c>
      <c r="O40" s="138">
        <f>INDEX('Total Agency'!$N$66:$CS$66,1,'Yearly Summary'!A40)</f>
        <v>0.17080863901890703</v>
      </c>
      <c r="P40" s="204">
        <f>INDEX('Total Agency'!$N$88:$CS$88,1,'Yearly Summary'!A40)</f>
        <v>1.5802012291472611</v>
      </c>
      <c r="Q40" s="137">
        <f>INDEX('Total Agency'!$N$77:$CS$77,1,'Yearly Summary'!A40)</f>
        <v>3028.4507073769637</v>
      </c>
      <c r="R40" s="136">
        <f>INDEX('Total Agency'!$N$99:$CS$99,1,'Yearly Summary'!A40)</f>
        <v>17.674829566805158</v>
      </c>
      <c r="S40" s="137">
        <f>INDEX('Total Agency'!$N$29:$CS$29,1,'Yearly Summary'!A40)</f>
        <v>53527.350104358353</v>
      </c>
      <c r="T40" s="136">
        <f>INDEX('Total Agency'!$N$110:$CS$110,1,'Yearly Summary'!A40)</f>
        <v>27.92978740643386</v>
      </c>
      <c r="U40" s="136">
        <f>INDEX('Total Agency'!$N$121:$CS$121,1,'Yearly Summary'!A40)</f>
        <v>4.7706489749803778</v>
      </c>
      <c r="V40" s="363"/>
      <c r="W40" s="363"/>
    </row>
    <row r="41" spans="1:24" x14ac:dyDescent="0.25">
      <c r="A41" s="135">
        <v>24</v>
      </c>
      <c r="B41" s="130">
        <v>12</v>
      </c>
      <c r="C41" s="137">
        <f>INDEX('Total Agency'!$N$42:$CS$42,1,A41)</f>
        <v>11220.140149711709</v>
      </c>
      <c r="D41" s="137">
        <f>INDEX('Total Agency'!$N$8:$CS$8,1,'Yearly Summary'!A41)</f>
        <v>45</v>
      </c>
      <c r="E41" s="137">
        <f>INDEX('Total Agency'!$N$15:$CS$15,1,'Yearly Summary'!A41)</f>
        <v>975.45948468898803</v>
      </c>
      <c r="F41" s="137">
        <f>INDEX('Total Agency'!$N$13:$CS$13,1,'Yearly Summary'!A41)</f>
        <v>474.39544314096275</v>
      </c>
      <c r="G41" s="138">
        <f>INDEX('Total Agency'!$N$12:$CS$12,1,'Yearly Summary'!A41)</f>
        <v>0.32789994823666407</v>
      </c>
      <c r="H41" s="136">
        <f>INDEX('Total Agency'!$N$14:$CS$14,1,'Yearly Summary'!A41)</f>
        <v>2.0562159666427027</v>
      </c>
      <c r="I41" s="137">
        <f>INDEX('Total Agency'!$N$34:$CS$34,1,'Yearly Summary'!A41)</f>
        <v>1020.459484688988</v>
      </c>
      <c r="J41" s="137">
        <f>INDEX('Total Agency'!$N$43:$CS$43,1,'Yearly Summary'!A41)</f>
        <v>562.8495217291711</v>
      </c>
      <c r="K41" s="138">
        <f>INDEX('Total Agency'!$N$44:$CS$44,1,'Yearly Summary'!A41)</f>
        <v>5.0164214904537797E-2</v>
      </c>
      <c r="L41" s="137">
        <f>INDEX('Total Agency'!$N$11:$CS$11,1,'Yearly Summary'!A41)</f>
        <v>1446.768886948907</v>
      </c>
      <c r="M41" s="137">
        <f>INDEX('Total Agency'!$N$40:$CS$40,1,'Yearly Summary'!A41)</f>
        <v>11677.750112671529</v>
      </c>
      <c r="N41" s="137">
        <f>INDEX('Total Agency'!$N$55:$CS$55,1,'Yearly Summary'!A41)</f>
        <v>2054.0065515323704</v>
      </c>
      <c r="O41" s="138">
        <f>INDEX('Total Agency'!$N$66:$CS$66,1,'Yearly Summary'!A41)</f>
        <v>0.17589060664207634</v>
      </c>
      <c r="P41" s="204">
        <f>INDEX('Total Agency'!$N$88:$CS$88,1,'Yearly Summary'!A41)</f>
        <v>1.6277663511751097</v>
      </c>
      <c r="Q41" s="137">
        <f>INDEX('Total Agency'!$N$77:$CS$77,1,'Yearly Summary'!A41)</f>
        <v>3343.4427496776166</v>
      </c>
      <c r="R41" s="136">
        <f>INDEX('Total Agency'!$N$99:$CS$99,1,'Yearly Summary'!A41)</f>
        <v>17.537330360774874</v>
      </c>
      <c r="S41" s="137">
        <f>INDEX('Total Agency'!$N$29:$CS$29,1,'Yearly Summary'!A41)</f>
        <v>58635.060043433892</v>
      </c>
      <c r="T41" s="136">
        <f>INDEX('Total Agency'!$N$110:$CS$110,1,'Yearly Summary'!A41)</f>
        <v>28.546676250710988</v>
      </c>
      <c r="U41" s="136">
        <f>INDEX('Total Agency'!$N$121:$CS$121,1,'Yearly Summary'!A41)</f>
        <v>5.0210922033525085</v>
      </c>
      <c r="V41" s="363"/>
      <c r="W41" s="363"/>
    </row>
    <row r="42" spans="1:24" s="1" customFormat="1" ht="30" x14ac:dyDescent="0.25">
      <c r="B42" s="139" t="s">
        <v>90</v>
      </c>
      <c r="C42" s="142">
        <f>C41</f>
        <v>11220.140149711709</v>
      </c>
      <c r="D42" s="142">
        <f>SUM(D30:D41)</f>
        <v>679</v>
      </c>
      <c r="E42" s="142">
        <f>SUM(E30:E41)</f>
        <v>11303.582219813998</v>
      </c>
      <c r="F42" s="142">
        <f>SUM(F30:F41)</f>
        <v>5859.3866318290093</v>
      </c>
      <c r="G42" s="140">
        <f>SUM(F30:F41)/SUM(L30:L41)</f>
        <v>0.26129262045199292</v>
      </c>
      <c r="H42" s="141">
        <f>E42/F42</f>
        <v>1.9291408691843879</v>
      </c>
      <c r="I42" s="142">
        <f>SUM(I30:I41)</f>
        <v>11923.582219813998</v>
      </c>
      <c r="J42" s="142">
        <f>SUM(J30:J41)</f>
        <v>10998.595944494509</v>
      </c>
      <c r="K42" s="140">
        <f>SUM(J30:J41)/SUM(C30:C41)</f>
        <v>8.6690597597673225E-2</v>
      </c>
      <c r="L42" s="142">
        <f>L41</f>
        <v>1446.768886948907</v>
      </c>
      <c r="M42" s="142">
        <f>M41</f>
        <v>11677.750112671529</v>
      </c>
      <c r="N42" s="142">
        <f>SUM(N30:N41)</f>
        <v>22346.72203773322</v>
      </c>
      <c r="O42" s="140">
        <f>N42/SUM(M30:M41)</f>
        <v>0.17486131737754662</v>
      </c>
      <c r="P42" s="205">
        <f>Q42/N42</f>
        <v>1.5339643623203056</v>
      </c>
      <c r="Q42" s="142">
        <f>SUM(Q30:Q41)</f>
        <v>34279.07522056056</v>
      </c>
      <c r="R42" s="141">
        <f>S42/Q42</f>
        <v>17.000744564933957</v>
      </c>
      <c r="S42" s="142">
        <f>SUM(S30:S41)</f>
        <v>582769.80174690718</v>
      </c>
      <c r="T42" s="141">
        <f>S42/N42</f>
        <v>26.078536295519317</v>
      </c>
      <c r="U42" s="141">
        <f>S42/SUM(M30:M41)</f>
        <v>4.5601272119126728</v>
      </c>
      <c r="V42" s="366"/>
      <c r="W42" s="366"/>
      <c r="X42" s="219"/>
    </row>
    <row r="44" spans="1:24" ht="38.25" x14ac:dyDescent="0.25">
      <c r="B44" s="131">
        <v>2018</v>
      </c>
      <c r="C44" s="199" t="s">
        <v>76</v>
      </c>
      <c r="D44" s="199" t="s">
        <v>77</v>
      </c>
      <c r="E44" s="199" t="s">
        <v>78</v>
      </c>
      <c r="F44" s="199" t="s">
        <v>70</v>
      </c>
      <c r="G44" s="201" t="s">
        <v>71</v>
      </c>
      <c r="H44" s="197" t="s">
        <v>88</v>
      </c>
      <c r="I44" s="199" t="s">
        <v>84</v>
      </c>
      <c r="J44" s="199" t="s">
        <v>85</v>
      </c>
      <c r="K44" s="201" t="s">
        <v>87</v>
      </c>
      <c r="L44" s="199" t="s">
        <v>79</v>
      </c>
      <c r="M44" s="199" t="s">
        <v>80</v>
      </c>
      <c r="N44" s="199" t="s">
        <v>81</v>
      </c>
      <c r="O44" s="201" t="s">
        <v>11</v>
      </c>
      <c r="P44" s="203" t="s">
        <v>82</v>
      </c>
      <c r="Q44" s="199" t="s">
        <v>83</v>
      </c>
      <c r="R44" s="197" t="s">
        <v>14</v>
      </c>
      <c r="S44" s="199" t="s">
        <v>0</v>
      </c>
      <c r="T44" s="197" t="s">
        <v>15</v>
      </c>
      <c r="U44" s="197" t="s">
        <v>86</v>
      </c>
      <c r="V44" s="364"/>
      <c r="W44" s="364"/>
      <c r="X44" s="217"/>
    </row>
    <row r="45" spans="1:24" x14ac:dyDescent="0.25">
      <c r="A45" s="135">
        <v>25</v>
      </c>
      <c r="B45" s="130">
        <v>1</v>
      </c>
      <c r="C45" s="137">
        <f>INDEX('Total Agency'!$N$42:$CS$42,1,A45)</f>
        <v>11677.750112671529</v>
      </c>
      <c r="D45" s="137">
        <f>INDEX('Total Agency'!$N$8:$CS$8,1,'Yearly Summary'!A45)</f>
        <v>20</v>
      </c>
      <c r="E45" s="137">
        <f>INDEX('Total Agency'!$N$15:$CS$15,1,'Yearly Summary'!A45)</f>
        <v>304.09398736856622</v>
      </c>
      <c r="F45" s="137">
        <f>INDEX('Total Agency'!$N$13:$CS$13,1,'Yearly Summary'!A45)</f>
        <v>202.72932491237748</v>
      </c>
      <c r="G45" s="138">
        <f>INDEX('Total Agency'!$N$12:$CS$12,1,'Yearly Summary'!A45)</f>
        <v>0.15000000000000002</v>
      </c>
      <c r="H45" s="136">
        <f>INDEX('Total Agency'!$N$14:$CS$14,1,'Yearly Summary'!A45)</f>
        <v>1.5</v>
      </c>
      <c r="I45" s="137">
        <f>INDEX('Total Agency'!$N$34:$CS$34,1,'Yearly Summary'!A45)</f>
        <v>324.09398736856622</v>
      </c>
      <c r="J45" s="137">
        <f>INDEX('Total Agency'!$N$43:$CS$43,1,'Yearly Summary'!A45)</f>
        <v>1512.722384450286</v>
      </c>
      <c r="K45" s="138">
        <f>INDEX('Total Agency'!$N$44:$CS$44,1,'Yearly Summary'!A45)</f>
        <v>0.12953885550340991</v>
      </c>
      <c r="L45" s="137">
        <f>INDEX('Total Agency'!$N$11:$CS$11,1,'Yearly Summary'!A45)</f>
        <v>1351.528832749183</v>
      </c>
      <c r="M45" s="137">
        <f>INDEX('Total Agency'!$N$40:$CS$40,1,'Yearly Summary'!A45)</f>
        <v>10489.121715589808</v>
      </c>
      <c r="N45" s="137">
        <f>INDEX('Total Agency'!$N$55:$CS$55,1,'Yearly Summary'!A45)</f>
        <v>1198.0263422237554</v>
      </c>
      <c r="O45" s="138">
        <f>INDEX('Total Agency'!$N$66:$CS$66,1,'Yearly Summary'!A45)</f>
        <v>0.11421607782881846</v>
      </c>
      <c r="P45" s="204">
        <f>INDEX('Total Agency'!$N$88:$CS$88,1,'Yearly Summary'!A45)</f>
        <v>1.2610417850614049</v>
      </c>
      <c r="Q45" s="137">
        <f>INDEX('Total Agency'!$N$77:$CS$77,1,'Yearly Summary'!A45)</f>
        <v>1510.7612771484301</v>
      </c>
      <c r="R45" s="136">
        <f>INDEX('Total Agency'!$N$99:$CS$99,1,'Yearly Summary'!A45)</f>
        <v>18.227267137600908</v>
      </c>
      <c r="S45" s="137">
        <f>INDEX('Total Agency'!$N$29:$CS$29,1,'Yearly Summary'!A45)</f>
        <v>27537.049379727556</v>
      </c>
      <c r="T45" s="136">
        <f>INDEX('Total Agency'!$N$110:$CS$110,1,'Yearly Summary'!A45)</f>
        <v>22.985345487991331</v>
      </c>
      <c r="U45" s="136">
        <f>INDEX('Total Agency'!$N$121:$CS$121,1,'Yearly Summary'!A45)</f>
        <v>2.6252960091786992</v>
      </c>
      <c r="V45" s="363"/>
      <c r="W45" s="363"/>
    </row>
    <row r="46" spans="1:24" x14ac:dyDescent="0.25">
      <c r="A46" s="135">
        <v>26</v>
      </c>
      <c r="B46" s="130">
        <v>2</v>
      </c>
      <c r="C46" s="137">
        <f>INDEX('Total Agency'!$N$42:$CS$42,1,A46)</f>
        <v>10489.121715589808</v>
      </c>
      <c r="D46" s="137">
        <f>INDEX('Total Agency'!$N$8:$CS$8,1,'Yearly Summary'!A46)</f>
        <v>20</v>
      </c>
      <c r="E46" s="137">
        <f>INDEX('Total Agency'!$N$15:$CS$15,1,'Yearly Summary'!A46)</f>
        <v>322.94262245106364</v>
      </c>
      <c r="F46" s="137">
        <f>INDEX('Total Agency'!$N$13:$CS$13,1,'Yearly Summary'!A46)</f>
        <v>215.29508163404245</v>
      </c>
      <c r="G46" s="138">
        <f>INDEX('Total Agency'!$N$12:$CS$12,1,'Yearly Summary'!A46)</f>
        <v>0.15</v>
      </c>
      <c r="H46" s="136">
        <f>INDEX('Total Agency'!$N$14:$CS$14,1,'Yearly Summary'!A46)</f>
        <v>1.4999999999999998</v>
      </c>
      <c r="I46" s="137">
        <f>INDEX('Total Agency'!$N$34:$CS$34,1,'Yearly Summary'!A46)</f>
        <v>342.94262245106364</v>
      </c>
      <c r="J46" s="137">
        <f>INDEX('Total Agency'!$N$43:$CS$43,1,'Yearly Summary'!A46)</f>
        <v>1466.8912372408704</v>
      </c>
      <c r="K46" s="138">
        <f>INDEX('Total Agency'!$N$44:$CS$44,1,'Yearly Summary'!A46)</f>
        <v>0.13984881451615289</v>
      </c>
      <c r="L46" s="137">
        <f>INDEX('Total Agency'!$N$11:$CS$11,1,'Yearly Summary'!A46)</f>
        <v>1435.3005442269496</v>
      </c>
      <c r="M46" s="137">
        <f>INDEX('Total Agency'!$N$40:$CS$40,1,'Yearly Summary'!A46)</f>
        <v>9365.1731008000024</v>
      </c>
      <c r="N46" s="137">
        <f>INDEX('Total Agency'!$N$55:$CS$55,1,'Yearly Summary'!A46)</f>
        <v>1052.3930281956739</v>
      </c>
      <c r="O46" s="138">
        <f>INDEX('Total Agency'!$N$66:$CS$66,1,'Yearly Summary'!A46)</f>
        <v>0.11237304605782195</v>
      </c>
      <c r="P46" s="204">
        <f>INDEX('Total Agency'!$N$88:$CS$88,1,'Yearly Summary'!A46)</f>
        <v>1.3326897386597325</v>
      </c>
      <c r="Q46" s="137">
        <f>INDEX('Total Agency'!$N$77:$CS$77,1,'Yearly Summary'!A46)</f>
        <v>1402.5133897134172</v>
      </c>
      <c r="R46" s="136">
        <f>INDEX('Total Agency'!$N$99:$CS$99,1,'Yearly Summary'!A46)</f>
        <v>18.735694559174867</v>
      </c>
      <c r="S46" s="137">
        <f>INDEX('Total Agency'!$N$29:$CS$29,1,'Yearly Summary'!A46)</f>
        <v>26277.062484823568</v>
      </c>
      <c r="T46" s="136">
        <f>INDEX('Total Agency'!$N$110:$CS$110,1,'Yearly Summary'!A46)</f>
        <v>24.968867885675323</v>
      </c>
      <c r="U46" s="136">
        <f>INDEX('Total Agency'!$N$121:$CS$121,1,'Yearly Summary'!A46)</f>
        <v>2.8058277409286645</v>
      </c>
      <c r="V46" s="363"/>
      <c r="W46" s="363"/>
    </row>
    <row r="47" spans="1:24" x14ac:dyDescent="0.25">
      <c r="A47" s="135">
        <v>27</v>
      </c>
      <c r="B47" s="130">
        <v>3</v>
      </c>
      <c r="C47" s="137">
        <f>INDEX('Total Agency'!$N$42:$CS$42,1,A47)</f>
        <v>9365.1731008000024</v>
      </c>
      <c r="D47" s="137">
        <f>INDEX('Total Agency'!$N$8:$CS$8,1,'Yearly Summary'!A47)</f>
        <v>60</v>
      </c>
      <c r="E47" s="137">
        <f>INDEX('Total Agency'!$N$15:$CS$15,1,'Yearly Summary'!A47)</f>
        <v>981.99887593314475</v>
      </c>
      <c r="F47" s="137">
        <f>INDEX('Total Agency'!$N$13:$CS$13,1,'Yearly Summary'!A47)</f>
        <v>490.99943796657237</v>
      </c>
      <c r="G47" s="138">
        <f>INDEX('Total Agency'!$N$12:$CS$12,1,'Yearly Summary'!A47)</f>
        <v>0.31592372691421555</v>
      </c>
      <c r="H47" s="136">
        <f>INDEX('Total Agency'!$N$14:$CS$14,1,'Yearly Summary'!A47)</f>
        <v>2</v>
      </c>
      <c r="I47" s="137">
        <f>INDEX('Total Agency'!$N$34:$CS$34,1,'Yearly Summary'!A47)</f>
        <v>1041.9988759331447</v>
      </c>
      <c r="J47" s="137">
        <f>INDEX('Total Agency'!$N$43:$CS$43,1,'Yearly Summary'!A47)</f>
        <v>1392.0129894147467</v>
      </c>
      <c r="K47" s="138">
        <f>INDEX('Total Agency'!$N$44:$CS$44,1,'Yearly Summary'!A47)</f>
        <v>0.14863718742110987</v>
      </c>
      <c r="L47" s="137">
        <f>INDEX('Total Agency'!$N$11:$CS$11,1,'Yearly Summary'!A47)</f>
        <v>1554.1708207940205</v>
      </c>
      <c r="M47" s="137">
        <f>INDEX('Total Agency'!$N$40:$CS$40,1,'Yearly Summary'!A47)</f>
        <v>9015.1589873184002</v>
      </c>
      <c r="N47" s="137">
        <f>INDEX('Total Agency'!$N$55:$CS$55,1,'Yearly Summary'!A47)</f>
        <v>1931.198070144821</v>
      </c>
      <c r="O47" s="138">
        <f>INDEX('Total Agency'!$N$66:$CS$66,1,'Yearly Summary'!A47)</f>
        <v>0.21421675123660405</v>
      </c>
      <c r="P47" s="204">
        <f>INDEX('Total Agency'!$N$88:$CS$88,1,'Yearly Summary'!A47)</f>
        <v>1.5611895027701594</v>
      </c>
      <c r="Q47" s="137">
        <f>INDEX('Total Agency'!$N$77:$CS$77,1,'Yearly Summary'!A47)</f>
        <v>3014.9661548800846</v>
      </c>
      <c r="R47" s="136">
        <f>INDEX('Total Agency'!$N$99:$CS$99,1,'Yearly Summary'!A47)</f>
        <v>18.335526688206372</v>
      </c>
      <c r="S47" s="137">
        <f>INDEX('Total Agency'!$N$29:$CS$29,1,'Yearly Summary'!A47)</f>
        <v>55280.992396842739</v>
      </c>
      <c r="T47" s="136">
        <f>INDEX('Total Agency'!$N$110:$CS$110,1,'Yearly Summary'!A47)</f>
        <v>28.625231793389894</v>
      </c>
      <c r="U47" s="136">
        <f>INDEX('Total Agency'!$N$121:$CS$121,1,'Yearly Summary'!A47)</f>
        <v>6.1320041581747322</v>
      </c>
      <c r="V47" s="363"/>
      <c r="W47" s="363"/>
    </row>
    <row r="48" spans="1:24" x14ac:dyDescent="0.25">
      <c r="A48" s="135">
        <v>28</v>
      </c>
      <c r="B48" s="130">
        <v>4</v>
      </c>
      <c r="C48" s="137">
        <f>INDEX('Total Agency'!$N$42:$CS$42,1,A48)</f>
        <v>9015.1589873184002</v>
      </c>
      <c r="D48" s="137">
        <f>INDEX('Total Agency'!$N$8:$CS$8,1,'Yearly Summary'!A48)</f>
        <v>60</v>
      </c>
      <c r="E48" s="137">
        <f>INDEX('Total Agency'!$N$15:$CS$15,1,'Yearly Summary'!A48)</f>
        <v>950.74899079854208</v>
      </c>
      <c r="F48" s="137">
        <f>INDEX('Total Agency'!$N$13:$CS$13,1,'Yearly Summary'!A48)</f>
        <v>475.37449539927104</v>
      </c>
      <c r="G48" s="138">
        <f>INDEX('Total Agency'!$N$12:$CS$12,1,'Yearly Summary'!A48)</f>
        <v>0.31323223048076654</v>
      </c>
      <c r="H48" s="136">
        <f>INDEX('Total Agency'!$N$14:$CS$14,1,'Yearly Summary'!A48)</f>
        <v>2</v>
      </c>
      <c r="I48" s="137">
        <f>INDEX('Total Agency'!$N$34:$CS$34,1,'Yearly Summary'!A48)</f>
        <v>1010.7489907985421</v>
      </c>
      <c r="J48" s="137">
        <f>INDEX('Total Agency'!$N$43:$CS$43,1,'Yearly Summary'!A48)</f>
        <v>1185.810313847318</v>
      </c>
      <c r="K48" s="138">
        <f>INDEX('Total Agency'!$N$44:$CS$44,1,'Yearly Summary'!A48)</f>
        <v>0.13153515268176569</v>
      </c>
      <c r="L48" s="137">
        <f>INDEX('Total Agency'!$N$11:$CS$11,1,'Yearly Summary'!A48)</f>
        <v>1517.6423405396035</v>
      </c>
      <c r="M48" s="137">
        <f>INDEX('Total Agency'!$N$40:$CS$40,1,'Yearly Summary'!A48)</f>
        <v>8840.0976642696241</v>
      </c>
      <c r="N48" s="137">
        <f>INDEX('Total Agency'!$N$55:$CS$55,1,'Yearly Summary'!A48)</f>
        <v>1878.6370002510507</v>
      </c>
      <c r="O48" s="138">
        <f>INDEX('Total Agency'!$N$66:$CS$66,1,'Yearly Summary'!A48)</f>
        <v>0.21251314992188666</v>
      </c>
      <c r="P48" s="204">
        <f>INDEX('Total Agency'!$N$88:$CS$88,1,'Yearly Summary'!A48)</f>
        <v>1.5568174814823577</v>
      </c>
      <c r="Q48" s="137">
        <f>INDEX('Total Agency'!$N$77:$CS$77,1,'Yearly Summary'!A48)</f>
        <v>2924.694923350412</v>
      </c>
      <c r="R48" s="136">
        <f>INDEX('Total Agency'!$N$99:$CS$99,1,'Yearly Summary'!A48)</f>
        <v>18.474172508520617</v>
      </c>
      <c r="S48" s="137">
        <f>INDEX('Total Agency'!$N$29:$CS$29,1,'Yearly Summary'!A48)</f>
        <v>54031.318548769996</v>
      </c>
      <c r="T48" s="136">
        <f>INDEX('Total Agency'!$N$110:$CS$110,1,'Yearly Summary'!A48)</f>
        <v>28.760914717185678</v>
      </c>
      <c r="U48" s="136">
        <f>INDEX('Total Agency'!$N$121:$CS$121,1,'Yearly Summary'!A48)</f>
        <v>6.1120725811838756</v>
      </c>
      <c r="V48" s="363"/>
      <c r="W48" s="363"/>
    </row>
    <row r="49" spans="1:24" x14ac:dyDescent="0.25">
      <c r="A49" s="135">
        <v>29</v>
      </c>
      <c r="B49" s="130">
        <v>5</v>
      </c>
      <c r="C49" s="137">
        <f>INDEX('Total Agency'!$N$42:$CS$42,1,A49)</f>
        <v>8840.0976642696241</v>
      </c>
      <c r="D49" s="137">
        <f>INDEX('Total Agency'!$N$8:$CS$8,1,'Yearly Summary'!A49)</f>
        <v>55</v>
      </c>
      <c r="E49" s="137">
        <f>INDEX('Total Agency'!$N$15:$CS$15,1,'Yearly Summary'!A49)</f>
        <v>1066.0428823736133</v>
      </c>
      <c r="F49" s="137">
        <f>INDEX('Total Agency'!$N$13:$CS$13,1,'Yearly Summary'!A49)</f>
        <v>533.02144118680667</v>
      </c>
      <c r="G49" s="138">
        <f>INDEX('Total Agency'!$N$12:$CS$12,1,'Yearly Summary'!A49)</f>
        <v>0.330556182965975</v>
      </c>
      <c r="H49" s="136">
        <f>INDEX('Total Agency'!$N$14:$CS$14,1,'Yearly Summary'!A49)</f>
        <v>2</v>
      </c>
      <c r="I49" s="137">
        <f>INDEX('Total Agency'!$N$34:$CS$34,1,'Yearly Summary'!A49)</f>
        <v>1121.0428823736133</v>
      </c>
      <c r="J49" s="137">
        <f>INDEX('Total Agency'!$N$43:$CS$43,1,'Yearly Summary'!A49)</f>
        <v>1336.1636263705968</v>
      </c>
      <c r="K49" s="138">
        <f>INDEX('Total Agency'!$N$44:$CS$44,1,'Yearly Summary'!A49)</f>
        <v>0.15114806160696323</v>
      </c>
      <c r="L49" s="137">
        <f>INDEX('Total Agency'!$N$11:$CS$11,1,'Yearly Summary'!A49)</f>
        <v>1612.4987782838475</v>
      </c>
      <c r="M49" s="137">
        <f>INDEX('Total Agency'!$N$40:$CS$40,1,'Yearly Summary'!A49)</f>
        <v>8624.9769202726402</v>
      </c>
      <c r="N49" s="137">
        <f>INDEX('Total Agency'!$N$55:$CS$55,1,'Yearly Summary'!A49)</f>
        <v>1719.397931737702</v>
      </c>
      <c r="O49" s="138">
        <f>INDEX('Total Agency'!$N$66:$CS$66,1,'Yearly Summary'!A49)</f>
        <v>0.19935101828462062</v>
      </c>
      <c r="P49" s="204">
        <f>INDEX('Total Agency'!$N$88:$CS$88,1,'Yearly Summary'!A49)</f>
        <v>1.6780975736010801</v>
      </c>
      <c r="Q49" s="137">
        <f>INDEX('Total Agency'!$N$77:$CS$77,1,'Yearly Summary'!A49)</f>
        <v>2885.3174973037535</v>
      </c>
      <c r="R49" s="136">
        <f>INDEX('Total Agency'!$N$99:$CS$99,1,'Yearly Summary'!A49)</f>
        <v>19.00134150535926</v>
      </c>
      <c r="S49" s="137">
        <f>INDEX('Total Agency'!$N$29:$CS$29,1,'Yearly Summary'!A49)</f>
        <v>54824.903117657115</v>
      </c>
      <c r="T49" s="136">
        <f>INDEX('Total Agency'!$N$110:$CS$110,1,'Yearly Summary'!A49)</f>
        <v>31.886105075308869</v>
      </c>
      <c r="U49" s="136">
        <f>INDEX('Total Agency'!$N$121:$CS$121,1,'Yearly Summary'!A49)</f>
        <v>6.3565275158932337</v>
      </c>
      <c r="V49" s="363"/>
      <c r="W49" s="363"/>
    </row>
    <row r="50" spans="1:24" x14ac:dyDescent="0.25">
      <c r="A50" s="135">
        <v>30</v>
      </c>
      <c r="B50" s="130">
        <v>6</v>
      </c>
      <c r="C50" s="137">
        <f>INDEX('Total Agency'!$N$42:$CS$42,1,A50)</f>
        <v>8624.9769202726384</v>
      </c>
      <c r="D50" s="137">
        <f>INDEX('Total Agency'!$N$8:$CS$8,1,'Yearly Summary'!A50)</f>
        <v>55</v>
      </c>
      <c r="E50" s="137">
        <f>INDEX('Total Agency'!$N$15:$CS$15,1,'Yearly Summary'!A50)</f>
        <v>1193.2247032031773</v>
      </c>
      <c r="F50" s="137">
        <f>INDEX('Total Agency'!$N$13:$CS$13,1,'Yearly Summary'!A50)</f>
        <v>596.61235160158867</v>
      </c>
      <c r="G50" s="138">
        <f>INDEX('Total Agency'!$N$12:$CS$12,1,'Yearly Summary'!A50)</f>
        <v>0.35</v>
      </c>
      <c r="H50" s="136">
        <f>INDEX('Total Agency'!$N$14:$CS$14,1,'Yearly Summary'!A50)</f>
        <v>2</v>
      </c>
      <c r="I50" s="137">
        <f>INDEX('Total Agency'!$N$34:$CS$34,1,'Yearly Summary'!A50)</f>
        <v>1248.2247032031773</v>
      </c>
      <c r="J50" s="137">
        <f>INDEX('Total Agency'!$N$43:$CS$43,1,'Yearly Summary'!A50)</f>
        <v>1220.4296605731033</v>
      </c>
      <c r="K50" s="138">
        <f>INDEX('Total Agency'!$N$44:$CS$44,1,'Yearly Summary'!A50)</f>
        <v>0.14149946972084479</v>
      </c>
      <c r="L50" s="137">
        <f>INDEX('Total Agency'!$N$11:$CS$11,1,'Yearly Summary'!A50)</f>
        <v>1704.6067188616821</v>
      </c>
      <c r="M50" s="137">
        <f>INDEX('Total Agency'!$N$40:$CS$40,1,'Yearly Summary'!A50)</f>
        <v>8652.7719629027142</v>
      </c>
      <c r="N50" s="137">
        <f>INDEX('Total Agency'!$N$55:$CS$55,1,'Yearly Summary'!A50)</f>
        <v>1876.6799245440975</v>
      </c>
      <c r="O50" s="138">
        <f>INDEX('Total Agency'!$N$66:$CS$66,1,'Yearly Summary'!A50)</f>
        <v>0.21688771327732234</v>
      </c>
      <c r="P50" s="204">
        <f>INDEX('Total Agency'!$N$88:$CS$88,1,'Yearly Summary'!A50)</f>
        <v>1.6358438804684097</v>
      </c>
      <c r="Q50" s="137">
        <f>INDEX('Total Agency'!$N$77:$CS$77,1,'Yearly Summary'!A50)</f>
        <v>3069.9553701633786</v>
      </c>
      <c r="R50" s="136">
        <f>INDEX('Total Agency'!$N$99:$CS$99,1,'Yearly Summary'!A50)</f>
        <v>18.342396738447551</v>
      </c>
      <c r="S50" s="137">
        <f>INDEX('Total Agency'!$N$29:$CS$29,1,'Yearly Summary'!A50)</f>
        <v>56310.339368864305</v>
      </c>
      <c r="T50" s="136">
        <f>INDEX('Total Agency'!$N$110:$CS$110,1,'Yearly Summary'!A50)</f>
        <v>30.005297457713144</v>
      </c>
      <c r="U50" s="136">
        <f>INDEX('Total Agency'!$N$121:$CS$121,1,'Yearly Summary'!A50)</f>
        <v>6.5077803518092576</v>
      </c>
      <c r="V50" s="363"/>
      <c r="W50" s="363"/>
    </row>
    <row r="51" spans="1:24" x14ac:dyDescent="0.25">
      <c r="A51" s="135">
        <v>31</v>
      </c>
      <c r="B51" s="130">
        <v>7</v>
      </c>
      <c r="C51" s="137">
        <f>INDEX('Total Agency'!$N$42:$CS$42,1,A51)</f>
        <v>8652.7719629027142</v>
      </c>
      <c r="D51" s="137">
        <f>INDEX('Total Agency'!$N$8:$CS$8,1,'Yearly Summary'!A51)</f>
        <v>55</v>
      </c>
      <c r="E51" s="137">
        <f>INDEX('Total Agency'!$N$15:$CS$15,1,'Yearly Summary'!A51)</f>
        <v>1021.542637918991</v>
      </c>
      <c r="F51" s="137">
        <f>INDEX('Total Agency'!$N$13:$CS$13,1,'Yearly Summary'!A51)</f>
        <v>510.77131895949549</v>
      </c>
      <c r="G51" s="138">
        <f>INDEX('Total Agency'!$N$12:$CS$12,1,'Yearly Summary'!A51)</f>
        <v>0.31250619152901571</v>
      </c>
      <c r="H51" s="136">
        <f>INDEX('Total Agency'!$N$14:$CS$14,1,'Yearly Summary'!A51)</f>
        <v>2</v>
      </c>
      <c r="I51" s="137">
        <f>INDEX('Total Agency'!$N$34:$CS$34,1,'Yearly Summary'!A51)</f>
        <v>1076.542637918991</v>
      </c>
      <c r="J51" s="137">
        <f>INDEX('Total Agency'!$N$43:$CS$43,1,'Yearly Summary'!A51)</f>
        <v>860.80056985396004</v>
      </c>
      <c r="K51" s="138">
        <f>INDEX('Total Agency'!$N$44:$CS$44,1,'Yearly Summary'!A51)</f>
        <v>9.94826367254905E-2</v>
      </c>
      <c r="L51" s="137">
        <f>INDEX('Total Agency'!$N$11:$CS$11,1,'Yearly Summary'!A51)</f>
        <v>1634.4358377682613</v>
      </c>
      <c r="M51" s="137">
        <f>INDEX('Total Agency'!$N$40:$CS$40,1,'Yearly Summary'!A51)</f>
        <v>8868.5140309677445</v>
      </c>
      <c r="N51" s="137">
        <f>INDEX('Total Agency'!$N$55:$CS$55,1,'Yearly Summary'!A51)</f>
        <v>1674.6644386125949</v>
      </c>
      <c r="O51" s="138">
        <f>INDEX('Total Agency'!$N$66:$CS$66,1,'Yearly Summary'!A51)</f>
        <v>0.1888325860189064</v>
      </c>
      <c r="P51" s="204">
        <f>INDEX('Total Agency'!$N$88:$CS$88,1,'Yearly Summary'!A51)</f>
        <v>1.6610389940588703</v>
      </c>
      <c r="Q51" s="137">
        <f>INDEX('Total Agency'!$N$77:$CS$77,1,'Yearly Summary'!A51)</f>
        <v>2781.6829344992275</v>
      </c>
      <c r="R51" s="136">
        <f>INDEX('Total Agency'!$N$99:$CS$99,1,'Yearly Summary'!A51)</f>
        <v>18.684476777002612</v>
      </c>
      <c r="S51" s="137">
        <f>INDEX('Total Agency'!$N$29:$CS$29,1,'Yearly Summary'!A51)</f>
        <v>51974.290190635293</v>
      </c>
      <c r="T51" s="136">
        <f>INDEX('Total Agency'!$N$110:$CS$110,1,'Yearly Summary'!A51)</f>
        <v>31.035644510188742</v>
      </c>
      <c r="U51" s="136">
        <f>INDEX('Total Agency'!$N$121:$CS$121,1,'Yearly Summary'!A51)</f>
        <v>5.8605410116224155</v>
      </c>
      <c r="V51" s="363"/>
      <c r="W51" s="363"/>
    </row>
    <row r="52" spans="1:24" x14ac:dyDescent="0.25">
      <c r="A52" s="135">
        <v>32</v>
      </c>
      <c r="B52" s="130">
        <v>8</v>
      </c>
      <c r="C52" s="137">
        <f>INDEX('Total Agency'!$N$42:$CS$42,1,A52)</f>
        <v>8868.5140309677445</v>
      </c>
      <c r="D52" s="137">
        <f>INDEX('Total Agency'!$N$8:$CS$8,1,'Yearly Summary'!A52)</f>
        <v>55</v>
      </c>
      <c r="E52" s="137">
        <f>INDEX('Total Agency'!$N$15:$CS$15,1,'Yearly Summary'!A52)</f>
        <v>1149.2132080568585</v>
      </c>
      <c r="F52" s="137">
        <f>INDEX('Total Agency'!$N$13:$CS$13,1,'Yearly Summary'!A52)</f>
        <v>574.60660402842927</v>
      </c>
      <c r="G52" s="138">
        <f>INDEX('Total Agency'!$N$12:$CS$12,1,'Yearly Summary'!A52)</f>
        <v>0.33149394040741764</v>
      </c>
      <c r="H52" s="136">
        <f>INDEX('Total Agency'!$N$14:$CS$14,1,'Yearly Summary'!A52)</f>
        <v>2</v>
      </c>
      <c r="I52" s="137">
        <f>INDEX('Total Agency'!$N$34:$CS$34,1,'Yearly Summary'!A52)</f>
        <v>1204.2132080568585</v>
      </c>
      <c r="J52" s="137">
        <f>INDEX('Total Agency'!$N$43:$CS$43,1,'Yearly Summary'!A52)</f>
        <v>576.81185653585635</v>
      </c>
      <c r="K52" s="138">
        <f>INDEX('Total Agency'!$N$44:$CS$44,1,'Yearly Summary'!A52)</f>
        <v>6.504041765302522E-2</v>
      </c>
      <c r="L52" s="137">
        <f>INDEX('Total Agency'!$N$11:$CS$11,1,'Yearly Summary'!A52)</f>
        <v>1733.3849400752777</v>
      </c>
      <c r="M52" s="137">
        <f>INDEX('Total Agency'!$N$40:$CS$40,1,'Yearly Summary'!A52)</f>
        <v>9495.9153824887471</v>
      </c>
      <c r="N52" s="137">
        <f>INDEX('Total Agency'!$N$55:$CS$55,1,'Yearly Summary'!A52)</f>
        <v>1811.0592105833057</v>
      </c>
      <c r="O52" s="138">
        <f>INDEX('Total Agency'!$N$66:$CS$66,1,'Yearly Summary'!A52)</f>
        <v>0.19071981348138892</v>
      </c>
      <c r="P52" s="204">
        <f>INDEX('Total Agency'!$N$88:$CS$88,1,'Yearly Summary'!A52)</f>
        <v>1.6988342319112197</v>
      </c>
      <c r="Q52" s="137">
        <f>INDEX('Total Agency'!$N$77:$CS$77,1,'Yearly Summary'!A52)</f>
        <v>3076.6893829570299</v>
      </c>
      <c r="R52" s="136">
        <f>INDEX('Total Agency'!$N$99:$CS$99,1,'Yearly Summary'!A52)</f>
        <v>18.234723490321663</v>
      </c>
      <c r="S52" s="137">
        <f>INDEX('Total Agency'!$N$29:$CS$29,1,'Yearly Summary'!A52)</f>
        <v>56102.580163829814</v>
      </c>
      <c r="T52" s="136">
        <f>INDEX('Total Agency'!$N$110:$CS$110,1,'Yearly Summary'!A52)</f>
        <v>30.977772474794076</v>
      </c>
      <c r="U52" s="136">
        <f>INDEX('Total Agency'!$N$121:$CS$121,1,'Yearly Summary'!A52)</f>
        <v>5.908074988461629</v>
      </c>
      <c r="V52" s="363"/>
      <c r="W52" s="363"/>
    </row>
    <row r="53" spans="1:24" x14ac:dyDescent="0.25">
      <c r="A53" s="135">
        <v>33</v>
      </c>
      <c r="B53" s="130">
        <v>9</v>
      </c>
      <c r="C53" s="137">
        <f>INDEX('Total Agency'!$N$42:$CS$42,1,A53)</f>
        <v>9495.9153824887471</v>
      </c>
      <c r="D53" s="137">
        <f>INDEX('Total Agency'!$N$8:$CS$8,1,'Yearly Summary'!A53)</f>
        <v>55</v>
      </c>
      <c r="E53" s="137">
        <f>INDEX('Total Agency'!$N$15:$CS$15,1,'Yearly Summary'!A53)</f>
        <v>1284.4535668357171</v>
      </c>
      <c r="F53" s="137">
        <f>INDEX('Total Agency'!$N$13:$CS$13,1,'Yearly Summary'!A53)</f>
        <v>642.22678341785854</v>
      </c>
      <c r="G53" s="138">
        <f>INDEX('Total Agency'!$N$12:$CS$12,1,'Yearly Summary'!A53)</f>
        <v>0.34999999999999992</v>
      </c>
      <c r="H53" s="136">
        <f>INDEX('Total Agency'!$N$14:$CS$14,1,'Yearly Summary'!A53)</f>
        <v>2</v>
      </c>
      <c r="I53" s="137">
        <f>INDEX('Total Agency'!$N$34:$CS$34,1,'Yearly Summary'!A53)</f>
        <v>1339.4535668357171</v>
      </c>
      <c r="J53" s="137">
        <f>INDEX('Total Agency'!$N$43:$CS$43,1,'Yearly Summary'!A53)</f>
        <v>880.72904504455801</v>
      </c>
      <c r="K53" s="138">
        <f>INDEX('Total Agency'!$N$44:$CS$44,1,'Yearly Summary'!A53)</f>
        <v>9.2748198522145123E-2</v>
      </c>
      <c r="L53" s="137">
        <f>INDEX('Total Agency'!$N$11:$CS$11,1,'Yearly Summary'!A53)</f>
        <v>1834.9336669081677</v>
      </c>
      <c r="M53" s="137">
        <f>INDEX('Total Agency'!$N$40:$CS$40,1,'Yearly Summary'!A53)</f>
        <v>9954.6399042799057</v>
      </c>
      <c r="N53" s="137">
        <f>INDEX('Total Agency'!$N$55:$CS$55,1,'Yearly Summary'!A53)</f>
        <v>1935.3763455404608</v>
      </c>
      <c r="O53" s="138">
        <f>INDEX('Total Agency'!$N$66:$CS$66,1,'Yearly Summary'!A53)</f>
        <v>0.19441952337305174</v>
      </c>
      <c r="P53" s="204">
        <f>INDEX('Total Agency'!$N$88:$CS$88,1,'Yearly Summary'!A53)</f>
        <v>1.7279406816779261</v>
      </c>
      <c r="Q53" s="137">
        <f>INDEX('Total Agency'!$N$77:$CS$77,1,'Yearly Summary'!A53)</f>
        <v>3344.2155218165171</v>
      </c>
      <c r="R53" s="136">
        <f>INDEX('Total Agency'!$N$99:$CS$99,1,'Yearly Summary'!A53)</f>
        <v>18.044291162603134</v>
      </c>
      <c r="S53" s="137">
        <f>INDEX('Total Agency'!$N$29:$CS$29,1,'Yearly Summary'!A53)</f>
        <v>60343.998586154004</v>
      </c>
      <c r="T53" s="136">
        <f>INDEX('Total Agency'!$N$110:$CS$110,1,'Yearly Summary'!A53)</f>
        <v>31.179464771903433</v>
      </c>
      <c r="U53" s="136">
        <f>INDEX('Total Agency'!$N$121:$CS$121,1,'Yearly Summary'!A53)</f>
        <v>6.0618966799803236</v>
      </c>
      <c r="V53" s="363"/>
      <c r="W53" s="363"/>
    </row>
    <row r="54" spans="1:24" x14ac:dyDescent="0.25">
      <c r="A54" s="135">
        <v>34</v>
      </c>
      <c r="B54" s="130">
        <v>10</v>
      </c>
      <c r="C54" s="137">
        <f>INDEX('Total Agency'!$N$42:$CS$42,1,A54)</f>
        <v>9954.6399042799057</v>
      </c>
      <c r="D54" s="137">
        <f>INDEX('Total Agency'!$N$8:$CS$8,1,'Yearly Summary'!A54)</f>
        <v>55</v>
      </c>
      <c r="E54" s="137">
        <f>INDEX('Total Agency'!$N$15:$CS$15,1,'Yearly Summary'!A54)</f>
        <v>1099.2048707802144</v>
      </c>
      <c r="F54" s="137">
        <f>INDEX('Total Agency'!$N$13:$CS$13,1,'Yearly Summary'!A54)</f>
        <v>549.60243539010719</v>
      </c>
      <c r="G54" s="138">
        <f>INDEX('Total Agency'!$N$12:$CS$12,1,'Yearly Summary'!A54)</f>
        <v>0.31207371073071322</v>
      </c>
      <c r="H54" s="136">
        <f>INDEX('Total Agency'!$N$14:$CS$14,1,'Yearly Summary'!A54)</f>
        <v>2</v>
      </c>
      <c r="I54" s="137">
        <f>INDEX('Total Agency'!$N$34:$CS$34,1,'Yearly Summary'!A54)</f>
        <v>1154.2048707802144</v>
      </c>
      <c r="J54" s="137">
        <f>INDEX('Total Agency'!$N$43:$CS$43,1,'Yearly Summary'!A54)</f>
        <v>1078.7587957840169</v>
      </c>
      <c r="K54" s="138">
        <f>INDEX('Total Agency'!$N$44:$CS$44,1,'Yearly Summary'!A54)</f>
        <v>0.1083674353022267</v>
      </c>
      <c r="L54" s="137">
        <f>INDEX('Total Agency'!$N$11:$CS$11,1,'Yearly Summary'!A54)</f>
        <v>1761.130196142527</v>
      </c>
      <c r="M54" s="137">
        <f>INDEX('Total Agency'!$N$40:$CS$40,1,'Yearly Summary'!A54)</f>
        <v>10030.085979276104</v>
      </c>
      <c r="N54" s="137">
        <f>INDEX('Total Agency'!$N$55:$CS$55,1,'Yearly Summary'!A54)</f>
        <v>1929.0386421795804</v>
      </c>
      <c r="O54" s="138">
        <f>INDEX('Total Agency'!$N$66:$CS$66,1,'Yearly Summary'!A54)</f>
        <v>0.1923252349147663</v>
      </c>
      <c r="P54" s="204">
        <f>INDEX('Total Agency'!$N$88:$CS$88,1,'Yearly Summary'!A54)</f>
        <v>1.624797044314189</v>
      </c>
      <c r="Q54" s="137">
        <f>INDEX('Total Agency'!$N$77:$CS$77,1,'Yearly Summary'!A54)</f>
        <v>3134.2962841812387</v>
      </c>
      <c r="R54" s="136">
        <f>INDEX('Total Agency'!$N$99:$CS$99,1,'Yearly Summary'!A54)</f>
        <v>18.073174537269622</v>
      </c>
      <c r="S54" s="137">
        <f>INDEX('Total Agency'!$N$29:$CS$29,1,'Yearly Summary'!A54)</f>
        <v>56646.68379552316</v>
      </c>
      <c r="T54" s="136">
        <f>INDEX('Total Agency'!$N$110:$CS$110,1,'Yearly Summary'!A54)</f>
        <v>29.365240569530147</v>
      </c>
      <c r="U54" s="136">
        <f>INDEX('Total Agency'!$N$121:$CS$121,1,'Yearly Summary'!A54)</f>
        <v>5.6476767908635104</v>
      </c>
      <c r="V54" s="363"/>
      <c r="W54" s="363"/>
    </row>
    <row r="55" spans="1:24" x14ac:dyDescent="0.25">
      <c r="A55" s="135">
        <v>35</v>
      </c>
      <c r="B55" s="130">
        <v>11</v>
      </c>
      <c r="C55" s="137">
        <f>INDEX('Total Agency'!$N$42:$CS$42,1,A55)</f>
        <v>10030.085979276104</v>
      </c>
      <c r="D55" s="137">
        <f>INDEX('Total Agency'!$N$8:$CS$8,1,'Yearly Summary'!A55)</f>
        <v>55</v>
      </c>
      <c r="E55" s="137">
        <f>INDEX('Total Agency'!$N$15:$CS$15,1,'Yearly Summary'!A55)</f>
        <v>1238.2173876648167</v>
      </c>
      <c r="F55" s="137">
        <f>INDEX('Total Agency'!$N$13:$CS$13,1,'Yearly Summary'!A55)</f>
        <v>619.10869383240833</v>
      </c>
      <c r="G55" s="138">
        <f>INDEX('Total Agency'!$N$12:$CS$12,1,'Yearly Summary'!A55)</f>
        <v>0.33204140380916286</v>
      </c>
      <c r="H55" s="136">
        <f>INDEX('Total Agency'!$N$14:$CS$14,1,'Yearly Summary'!A55)</f>
        <v>2</v>
      </c>
      <c r="I55" s="137">
        <f>INDEX('Total Agency'!$N$34:$CS$34,1,'Yearly Summary'!A55)</f>
        <v>1293.2173876648167</v>
      </c>
      <c r="J55" s="137">
        <f>INDEX('Total Agency'!$N$43:$CS$43,1,'Yearly Summary'!A55)</f>
        <v>1000.0202861507423</v>
      </c>
      <c r="K55" s="138">
        <f>INDEX('Total Agency'!$N$44:$CS$44,1,'Yearly Summary'!A55)</f>
        <v>9.970206518837002E-2</v>
      </c>
      <c r="L55" s="137">
        <f>INDEX('Total Agency'!$N$11:$CS$11,1,'Yearly Summary'!A55)</f>
        <v>1864.5526935196137</v>
      </c>
      <c r="M55" s="137">
        <f>INDEX('Total Agency'!$N$40:$CS$40,1,'Yearly Summary'!A55)</f>
        <v>10323.283080790177</v>
      </c>
      <c r="N55" s="137">
        <f>INDEX('Total Agency'!$N$55:$CS$55,1,'Yearly Summary'!A55)</f>
        <v>2012.9909340766753</v>
      </c>
      <c r="O55" s="138">
        <f>INDEX('Total Agency'!$N$66:$CS$66,1,'Yearly Summary'!A55)</f>
        <v>0.19499522761537935</v>
      </c>
      <c r="P55" s="204">
        <f>INDEX('Total Agency'!$N$88:$CS$88,1,'Yearly Summary'!A55)</f>
        <v>1.6981694013364732</v>
      </c>
      <c r="Q55" s="137">
        <f>INDEX('Total Agency'!$N$77:$CS$77,1,'Yearly Summary'!A55)</f>
        <v>3418.3996094167355</v>
      </c>
      <c r="R55" s="136">
        <f>INDEX('Total Agency'!$N$99:$CS$99,1,'Yearly Summary'!A55)</f>
        <v>18.015251964456095</v>
      </c>
      <c r="S55" s="137">
        <f>INDEX('Total Agency'!$N$29:$CS$29,1,'Yearly Summary'!A55)</f>
        <v>61583.330278840789</v>
      </c>
      <c r="T55" s="136">
        <f>INDEX('Total Agency'!$N$110:$CS$110,1,'Yearly Summary'!A55)</f>
        <v>30.592949643406126</v>
      </c>
      <c r="U55" s="136">
        <f>INDEX('Total Agency'!$N$121:$CS$121,1,'Yearly Summary'!A55)</f>
        <v>5.9654791791418162</v>
      </c>
      <c r="V55" s="363"/>
      <c r="W55" s="363"/>
    </row>
    <row r="56" spans="1:24" x14ac:dyDescent="0.25">
      <c r="A56" s="135">
        <v>36</v>
      </c>
      <c r="B56" s="130">
        <v>12</v>
      </c>
      <c r="C56" s="137">
        <f>INDEX('Total Agency'!$N$42:$CS$42,1,A56)</f>
        <v>10323.283080790177</v>
      </c>
      <c r="D56" s="137">
        <f>INDEX('Total Agency'!$N$8:$CS$8,1,'Yearly Summary'!A56)</f>
        <v>55</v>
      </c>
      <c r="E56" s="137">
        <f>INDEX('Total Agency'!$N$15:$CS$15,1,'Yearly Summary'!A56)</f>
        <v>1308.0067195720615</v>
      </c>
      <c r="F56" s="137">
        <f>INDEX('Total Agency'!$N$13:$CS$13,1,'Yearly Summary'!A56)</f>
        <v>654.00335978603073</v>
      </c>
      <c r="G56" s="138">
        <f>INDEX('Total Agency'!$N$12:$CS$12,1,'Yearly Summary'!A56)</f>
        <v>0.33217472077765242</v>
      </c>
      <c r="H56" s="136">
        <f>INDEX('Total Agency'!$N$14:$CS$14,1,'Yearly Summary'!A56)</f>
        <v>2</v>
      </c>
      <c r="I56" s="137">
        <f>INDEX('Total Agency'!$N$34:$CS$34,1,'Yearly Summary'!A56)</f>
        <v>1363.0067195720615</v>
      </c>
      <c r="J56" s="137">
        <f>INDEX('Total Agency'!$N$43:$CS$43,1,'Yearly Summary'!A56)</f>
        <v>1138.9382748111748</v>
      </c>
      <c r="K56" s="138">
        <f>INDEX('Total Agency'!$N$44:$CS$44,1,'Yearly Summary'!A56)</f>
        <v>0.11032713778144276</v>
      </c>
      <c r="L56" s="137">
        <f>INDEX('Total Agency'!$N$11:$CS$11,1,'Yearly Summary'!A56)</f>
        <v>1968.8534944951473</v>
      </c>
      <c r="M56" s="137">
        <f>INDEX('Total Agency'!$N$40:$CS$40,1,'Yearly Summary'!A56)</f>
        <v>10547.351525551065</v>
      </c>
      <c r="N56" s="137">
        <f>INDEX('Total Agency'!$N$55:$CS$55,1,'Yearly Summary'!A56)</f>
        <v>2087.2044410548374</v>
      </c>
      <c r="O56" s="138">
        <f>INDEX('Total Agency'!$N$66:$CS$66,1,'Yearly Summary'!A56)</f>
        <v>0.19788896160316299</v>
      </c>
      <c r="P56" s="204">
        <f>INDEX('Total Agency'!$N$88:$CS$88,1,'Yearly Summary'!A56)</f>
        <v>1.7266629319494424</v>
      </c>
      <c r="Q56" s="137">
        <f>INDEX('Total Agency'!$N$77:$CS$77,1,'Yearly Summary'!A56)</f>
        <v>3603.8985397696429</v>
      </c>
      <c r="R56" s="136">
        <f>INDEX('Total Agency'!$N$99:$CS$99,1,'Yearly Summary'!A56)</f>
        <v>18.126877683407567</v>
      </c>
      <c r="S56" s="137">
        <f>INDEX('Total Agency'!$N$29:$CS$29,1,'Yearly Summary'!A56)</f>
        <v>65327.428013815465</v>
      </c>
      <c r="T56" s="136">
        <f>INDEX('Total Agency'!$N$110:$CS$110,1,'Yearly Summary'!A56)</f>
        <v>31.299007767921431</v>
      </c>
      <c r="U56" s="136">
        <f>INDEX('Total Agency'!$N$121:$CS$121,1,'Yearly Summary'!A56)</f>
        <v>6.1937281464033047</v>
      </c>
      <c r="V56" s="363"/>
      <c r="W56" s="363"/>
    </row>
    <row r="57" spans="1:24" s="1" customFormat="1" ht="30" x14ac:dyDescent="0.25">
      <c r="B57" s="139" t="s">
        <v>90</v>
      </c>
      <c r="C57" s="142">
        <f>C56</f>
        <v>10323.283080790177</v>
      </c>
      <c r="D57" s="142">
        <f>SUM(D45:D56)</f>
        <v>600</v>
      </c>
      <c r="E57" s="142">
        <f>SUM(E45:E56)</f>
        <v>11919.690452956766</v>
      </c>
      <c r="F57" s="142">
        <f>SUM(F45:F56)</f>
        <v>6064.3513281149881</v>
      </c>
      <c r="G57" s="140">
        <f>SUM(F45:F56)/SUM(L45:L56)</f>
        <v>0.30362687267058547</v>
      </c>
      <c r="H57" s="141">
        <f>E57/F57</f>
        <v>1.9655342852080144</v>
      </c>
      <c r="I57" s="142">
        <f>SUM(I45:I56)</f>
        <v>12519.690452956766</v>
      </c>
      <c r="J57" s="142">
        <f>SUM(J45:J56)</f>
        <v>13650.08904007723</v>
      </c>
      <c r="K57" s="140">
        <f>SUM(J45:J56)/SUM(C45:C56)</f>
        <v>0.1183491090119058</v>
      </c>
      <c r="L57" s="142">
        <f>L56</f>
        <v>1968.8534944951473</v>
      </c>
      <c r="M57" s="142">
        <f>M56</f>
        <v>10547.351525551065</v>
      </c>
      <c r="N57" s="142">
        <f>SUM(N45:N56)</f>
        <v>21106.666309144555</v>
      </c>
      <c r="O57" s="140">
        <f>N57/SUM(M45:M56)</f>
        <v>0.18481047246811916</v>
      </c>
      <c r="P57" s="205">
        <f>Q57/N57</f>
        <v>1.6187961843314258</v>
      </c>
      <c r="Q57" s="142">
        <f>SUM(Q45:Q56)</f>
        <v>34167.390885199864</v>
      </c>
      <c r="R57" s="141">
        <f>S57/Q57</f>
        <v>18.328586412395612</v>
      </c>
      <c r="S57" s="142">
        <f>SUM(S45:S56)</f>
        <v>626239.97632548388</v>
      </c>
      <c r="T57" s="141">
        <f>S57/N57</f>
        <v>29.670245748574832</v>
      </c>
      <c r="U57" s="141">
        <f>S57/SUM(M45:M56)</f>
        <v>5.4833721350393185</v>
      </c>
      <c r="V57" s="366"/>
      <c r="W57" s="366"/>
      <c r="X57" s="219"/>
    </row>
    <row r="59" spans="1:24" ht="38.25" x14ac:dyDescent="0.25">
      <c r="B59" s="131">
        <v>2019</v>
      </c>
      <c r="C59" s="199" t="s">
        <v>76</v>
      </c>
      <c r="D59" s="199" t="s">
        <v>77</v>
      </c>
      <c r="E59" s="199" t="s">
        <v>78</v>
      </c>
      <c r="F59" s="199" t="s">
        <v>70</v>
      </c>
      <c r="G59" s="201" t="s">
        <v>71</v>
      </c>
      <c r="H59" s="197" t="s">
        <v>88</v>
      </c>
      <c r="I59" s="199" t="s">
        <v>84</v>
      </c>
      <c r="J59" s="199" t="s">
        <v>85</v>
      </c>
      <c r="K59" s="201" t="s">
        <v>87</v>
      </c>
      <c r="L59" s="199" t="s">
        <v>79</v>
      </c>
      <c r="M59" s="199" t="s">
        <v>80</v>
      </c>
      <c r="N59" s="199" t="s">
        <v>81</v>
      </c>
      <c r="O59" s="201" t="s">
        <v>11</v>
      </c>
      <c r="P59" s="203" t="s">
        <v>82</v>
      </c>
      <c r="Q59" s="199" t="s">
        <v>83</v>
      </c>
      <c r="R59" s="197" t="s">
        <v>14</v>
      </c>
      <c r="S59" s="199" t="s">
        <v>0</v>
      </c>
      <c r="T59" s="197" t="s">
        <v>15</v>
      </c>
      <c r="U59" s="197" t="s">
        <v>86</v>
      </c>
      <c r="V59" s="364"/>
      <c r="W59" s="364"/>
      <c r="X59" s="217"/>
    </row>
    <row r="60" spans="1:24" x14ac:dyDescent="0.25">
      <c r="A60" s="135">
        <v>37</v>
      </c>
      <c r="B60" s="130">
        <v>1</v>
      </c>
      <c r="C60" s="137">
        <f>INDEX('Total Agency'!$N$42:$CS$42,1,A60)</f>
        <v>10547.351525551065</v>
      </c>
      <c r="D60" s="137">
        <f>INDEX('Total Agency'!$N$8:$CS$8,1,'Yearly Summary'!A60)</f>
        <v>20</v>
      </c>
      <c r="E60" s="137">
        <f>INDEX('Total Agency'!$N$15:$CS$15,1,'Yearly Summary'!A60)</f>
        <v>372.57476827277077</v>
      </c>
      <c r="F60" s="137">
        <f>INDEX('Total Agency'!$N$13:$CS$13,1,'Yearly Summary'!A60)</f>
        <v>281.53265638678067</v>
      </c>
      <c r="G60" s="138">
        <f>INDEX('Total Agency'!$N$12:$CS$12,1,'Yearly Summary'!A60)</f>
        <v>0.14999999999999997</v>
      </c>
      <c r="H60" s="136">
        <f>INDEX('Total Agency'!$N$14:$CS$14,1,'Yearly Summary'!A60)</f>
        <v>1.323380289357668</v>
      </c>
      <c r="I60" s="137">
        <f>INDEX('Total Agency'!$N$34:$CS$34,1,'Yearly Summary'!A60)</f>
        <v>392.57476827277077</v>
      </c>
      <c r="J60" s="137">
        <f>INDEX('Total Agency'!$N$43:$CS$43,1,'Yearly Summary'!A60)</f>
        <v>1391.196804234507</v>
      </c>
      <c r="K60" s="138">
        <f>INDEX('Total Agency'!$N$44:$CS$44,1,'Yearly Summary'!A60)</f>
        <v>0.13190010789574225</v>
      </c>
      <c r="L60" s="137">
        <f>INDEX('Total Agency'!$N$11:$CS$11,1,'Yearly Summary'!A60)</f>
        <v>1876.8843759118715</v>
      </c>
      <c r="M60" s="137">
        <f>INDEX('Total Agency'!$N$40:$CS$40,1,'Yearly Summary'!A60)</f>
        <v>9548.7294895893283</v>
      </c>
      <c r="N60" s="137">
        <f>INDEX('Total Agency'!$N$55:$CS$55,1,'Yearly Summary'!A60)</f>
        <v>1175.8781064698267</v>
      </c>
      <c r="O60" s="138">
        <f>INDEX('Total Agency'!$N$66:$CS$66,1,'Yearly Summary'!A60)</f>
        <v>0.12314498046591943</v>
      </c>
      <c r="P60" s="204">
        <f>INDEX('Total Agency'!$N$88:$CS$88,1,'Yearly Summary'!A60)</f>
        <v>1.3480079928247484</v>
      </c>
      <c r="Q60" s="137">
        <f>INDEX('Total Agency'!$N$77:$CS$77,1,'Yearly Summary'!A60)</f>
        <v>1585.0930861089569</v>
      </c>
      <c r="R60" s="136">
        <f>INDEX('Total Agency'!$N$99:$CS$99,1,'Yearly Summary'!A60)</f>
        <v>19.460943368774153</v>
      </c>
      <c r="S60" s="137">
        <f>INDEX('Total Agency'!$N$29:$CS$29,1,'Yearly Summary'!A60)</f>
        <v>30847.406783001861</v>
      </c>
      <c r="T60" s="136">
        <f>INDEX('Total Agency'!$N$110:$CS$110,1,'Yearly Summary'!A60)</f>
        <v>26.233507209017343</v>
      </c>
      <c r="U60" s="136">
        <f>INDEX('Total Agency'!$N$121:$CS$121,1,'Yearly Summary'!A60)</f>
        <v>3.2305247328069973</v>
      </c>
      <c r="V60" s="363"/>
      <c r="W60" s="363"/>
    </row>
    <row r="61" spans="1:24" x14ac:dyDescent="0.25">
      <c r="A61" s="135">
        <v>38</v>
      </c>
      <c r="B61" s="130">
        <v>2</v>
      </c>
      <c r="C61" s="137">
        <f>INDEX('Total Agency'!$N$42:$CS$42,1,A61)</f>
        <v>9548.7294895893283</v>
      </c>
      <c r="D61" s="137">
        <f>INDEX('Total Agency'!$N$8:$CS$8,1,'Yearly Summary'!A61)</f>
        <v>20</v>
      </c>
      <c r="E61" s="137">
        <f>INDEX('Total Agency'!$N$15:$CS$15,1,'Yearly Summary'!A61)</f>
        <v>386.03336935406526</v>
      </c>
      <c r="F61" s="137">
        <f>INDEX('Total Agency'!$N$13:$CS$13,1,'Yearly Summary'!A61)</f>
        <v>291.70304655957659</v>
      </c>
      <c r="G61" s="138">
        <f>INDEX('Total Agency'!$N$12:$CS$12,1,'Yearly Summary'!A61)</f>
        <v>0.15000000000000002</v>
      </c>
      <c r="H61" s="136">
        <f>INDEX('Total Agency'!$N$14:$CS$14,1,'Yearly Summary'!A61)</f>
        <v>1.323377914310617</v>
      </c>
      <c r="I61" s="137">
        <f>INDEX('Total Agency'!$N$34:$CS$34,1,'Yearly Summary'!A61)</f>
        <v>406.03336935406526</v>
      </c>
      <c r="J61" s="137">
        <f>INDEX('Total Agency'!$N$43:$CS$43,1,'Yearly Summary'!A61)</f>
        <v>1204.1538466140046</v>
      </c>
      <c r="K61" s="138">
        <f>INDEX('Total Agency'!$N$44:$CS$44,1,'Yearly Summary'!A61)</f>
        <v>0.12610618490416498</v>
      </c>
      <c r="L61" s="137">
        <f>INDEX('Total Agency'!$N$11:$CS$11,1,'Yearly Summary'!A61)</f>
        <v>1944.6869770638436</v>
      </c>
      <c r="M61" s="137">
        <f>INDEX('Total Agency'!$N$40:$CS$40,1,'Yearly Summary'!A61)</f>
        <v>8750.6090123293889</v>
      </c>
      <c r="N61" s="137">
        <f>INDEX('Total Agency'!$N$55:$CS$55,1,'Yearly Summary'!A61)</f>
        <v>1043.5643442193405</v>
      </c>
      <c r="O61" s="138">
        <f>INDEX('Total Agency'!$N$66:$CS$66,1,'Yearly Summary'!A61)</f>
        <v>0.11925619608292228</v>
      </c>
      <c r="P61" s="204">
        <f>INDEX('Total Agency'!$N$88:$CS$88,1,'Yearly Summary'!A61)</f>
        <v>1.3797043953663966</v>
      </c>
      <c r="Q61" s="137">
        <f>INDEX('Total Agency'!$N$77:$CS$77,1,'Yearly Summary'!A61)</f>
        <v>1439.8103125670752</v>
      </c>
      <c r="R61" s="136">
        <f>INDEX('Total Agency'!$N$99:$CS$99,1,'Yearly Summary'!A61)</f>
        <v>20.134345932862722</v>
      </c>
      <c r="S61" s="137">
        <f>INDEX('Total Agency'!$N$29:$CS$29,1,'Yearly Summary'!A61)</f>
        <v>28989.638910928697</v>
      </c>
      <c r="T61" s="136">
        <f>INDEX('Total Agency'!$N$110:$CS$110,1,'Yearly Summary'!A61)</f>
        <v>27.779445581398228</v>
      </c>
      <c r="U61" s="136">
        <f>INDEX('Total Agency'!$N$121:$CS$121,1,'Yearly Summary'!A61)</f>
        <v>3.3128710093300962</v>
      </c>
      <c r="V61" s="363"/>
      <c r="W61" s="363"/>
    </row>
    <row r="62" spans="1:24" x14ac:dyDescent="0.25">
      <c r="A62" s="135">
        <v>39</v>
      </c>
      <c r="B62" s="130">
        <v>3</v>
      </c>
      <c r="C62" s="137">
        <f>INDEX('Total Agency'!$N$42:$CS$42,1,A62)</f>
        <v>8750.6090123293889</v>
      </c>
      <c r="D62" s="137">
        <f>INDEX('Total Agency'!$N$8:$CS$8,1,'Yearly Summary'!A62)</f>
        <v>60</v>
      </c>
      <c r="E62" s="137">
        <f>INDEX('Total Agency'!$N$15:$CS$15,1,'Yearly Summary'!A62)</f>
        <v>1311.676022724173</v>
      </c>
      <c r="F62" s="137">
        <f>INDEX('Total Agency'!$N$13:$CS$13,1,'Yearly Summary'!A62)</f>
        <v>659.05270816552093</v>
      </c>
      <c r="G62" s="138">
        <f>INDEX('Total Agency'!$N$12:$CS$12,1,'Yearly Summary'!A62)</f>
        <v>0.3206705355387538</v>
      </c>
      <c r="H62" s="136">
        <f>INDEX('Total Agency'!$N$14:$CS$14,1,'Yearly Summary'!A62)</f>
        <v>1.9902444925463318</v>
      </c>
      <c r="I62" s="137">
        <f>INDEX('Total Agency'!$N$34:$CS$34,1,'Yearly Summary'!A62)</f>
        <v>1371.676022724173</v>
      </c>
      <c r="J62" s="137">
        <f>INDEX('Total Agency'!$N$43:$CS$43,1,'Yearly Summary'!A62)</f>
        <v>972.32743242572906</v>
      </c>
      <c r="K62" s="138">
        <f>INDEX('Total Agency'!$N$44:$CS$44,1,'Yearly Summary'!A62)</f>
        <v>0.11111540134586564</v>
      </c>
      <c r="L62" s="137">
        <f>INDEX('Total Agency'!$N$11:$CS$11,1,'Yearly Summary'!A62)</f>
        <v>2055.2331291001096</v>
      </c>
      <c r="M62" s="137">
        <f>INDEX('Total Agency'!$N$40:$CS$40,1,'Yearly Summary'!A62)</f>
        <v>9149.9576026278337</v>
      </c>
      <c r="N62" s="137">
        <f>INDEX('Total Agency'!$N$55:$CS$55,1,'Yearly Summary'!A62)</f>
        <v>2305.667848953979</v>
      </c>
      <c r="O62" s="138">
        <f>INDEX('Total Agency'!$N$66:$CS$66,1,'Yearly Summary'!A62)</f>
        <v>0.25198672486655016</v>
      </c>
      <c r="P62" s="204">
        <f>INDEX('Total Agency'!$N$88:$CS$88,1,'Yearly Summary'!A62)</f>
        <v>1.6638480182256628</v>
      </c>
      <c r="Q62" s="137">
        <f>INDEX('Total Agency'!$N$77:$CS$77,1,'Yearly Summary'!A62)</f>
        <v>3836.2808811687046</v>
      </c>
      <c r="R62" s="136">
        <f>INDEX('Total Agency'!$N$99:$CS$99,1,'Yearly Summary'!A62)</f>
        <v>19.198612879190094</v>
      </c>
      <c r="S62" s="137">
        <f>INDEX('Total Agency'!$N$29:$CS$29,1,'Yearly Summary'!A62)</f>
        <v>73651.271533396211</v>
      </c>
      <c r="T62" s="136">
        <f>INDEX('Total Agency'!$N$110:$CS$110,1,'Yearly Summary'!A62)</f>
        <v>31.943573991722122</v>
      </c>
      <c r="U62" s="136">
        <f>INDEX('Total Agency'!$N$121:$CS$121,1,'Yearly Summary'!A62)</f>
        <v>8.0493565907063704</v>
      </c>
      <c r="V62" s="363"/>
      <c r="W62" s="363"/>
    </row>
    <row r="63" spans="1:24" x14ac:dyDescent="0.25">
      <c r="A63" s="135">
        <v>40</v>
      </c>
      <c r="B63" s="130">
        <v>4</v>
      </c>
      <c r="C63" s="137">
        <f>INDEX('Total Agency'!$N$42:$CS$42,1,A63)</f>
        <v>9149.9576026278337</v>
      </c>
      <c r="D63" s="137">
        <f>INDEX('Total Agency'!$N$8:$CS$8,1,'Yearly Summary'!A63)</f>
        <v>40</v>
      </c>
      <c r="E63" s="137">
        <f>INDEX('Total Agency'!$N$15:$CS$15,1,'Yearly Summary'!A63)</f>
        <v>1261.2969284951109</v>
      </c>
      <c r="F63" s="137">
        <f>INDEX('Total Agency'!$N$13:$CS$13,1,'Yearly Summary'!A63)</f>
        <v>633.30767474068182</v>
      </c>
      <c r="G63" s="138">
        <f>INDEX('Total Agency'!$N$12:$CS$12,1,'Yearly Summary'!A63)</f>
        <v>0.32100327965830677</v>
      </c>
      <c r="H63" s="136">
        <f>INDEX('Total Agency'!$N$14:$CS$14,1,'Yearly Summary'!A63)</f>
        <v>1.9916021529528591</v>
      </c>
      <c r="I63" s="137">
        <f>INDEX('Total Agency'!$N$34:$CS$34,1,'Yearly Summary'!A63)</f>
        <v>1301.2969284951109</v>
      </c>
      <c r="J63" s="137">
        <f>INDEX('Total Agency'!$N$43:$CS$43,1,'Yearly Summary'!A63)</f>
        <v>924.11514926073505</v>
      </c>
      <c r="K63" s="138">
        <f>INDEX('Total Agency'!$N$44:$CS$44,1,'Yearly Summary'!A63)</f>
        <v>0.10099665915340773</v>
      </c>
      <c r="L63" s="137">
        <f>INDEX('Total Agency'!$N$11:$CS$11,1,'Yearly Summary'!A63)</f>
        <v>1972.9009479741412</v>
      </c>
      <c r="M63" s="137">
        <f>INDEX('Total Agency'!$N$40:$CS$40,1,'Yearly Summary'!A63)</f>
        <v>9527.1393818622091</v>
      </c>
      <c r="N63" s="137">
        <f>INDEX('Total Agency'!$N$55:$CS$55,1,'Yearly Summary'!A63)</f>
        <v>2225.9983695392984</v>
      </c>
      <c r="O63" s="138">
        <f>INDEX('Total Agency'!$N$66:$CS$66,1,'Yearly Summary'!A63)</f>
        <v>0.23364813721285105</v>
      </c>
      <c r="P63" s="204">
        <f>INDEX('Total Agency'!$N$88:$CS$88,1,'Yearly Summary'!A63)</f>
        <v>1.590955682996495</v>
      </c>
      <c r="Q63" s="137">
        <f>INDEX('Total Agency'!$N$77:$CS$77,1,'Yearly Summary'!A63)</f>
        <v>3541.464756359479</v>
      </c>
      <c r="R63" s="136">
        <f>INDEX('Total Agency'!$N$99:$CS$99,1,'Yearly Summary'!A63)</f>
        <v>19.32113289409584</v>
      </c>
      <c r="S63" s="137">
        <f>INDEX('Total Agency'!$N$29:$CS$29,1,'Yearly Summary'!A63)</f>
        <v>68425.111197378239</v>
      </c>
      <c r="T63" s="136">
        <f>INDEX('Total Agency'!$N$110:$CS$110,1,'Yearly Summary'!A63)</f>
        <v>30.739066179792296</v>
      </c>
      <c r="U63" s="136">
        <f>INDEX('Total Agency'!$N$121:$CS$121,1,'Yearly Summary'!A63)</f>
        <v>7.1821255525710193</v>
      </c>
      <c r="V63" s="363"/>
      <c r="W63" s="363"/>
    </row>
    <row r="64" spans="1:24" x14ac:dyDescent="0.25">
      <c r="A64" s="135">
        <v>41</v>
      </c>
      <c r="B64" s="130">
        <v>5</v>
      </c>
      <c r="C64" s="137">
        <f>INDEX('Total Agency'!$N$42:$CS$42,1,A64)</f>
        <v>9527.1393818622109</v>
      </c>
      <c r="D64" s="137">
        <f>INDEX('Total Agency'!$N$8:$CS$8,1,'Yearly Summary'!A64)</f>
        <v>40</v>
      </c>
      <c r="E64" s="137">
        <f>INDEX('Total Agency'!$N$15:$CS$15,1,'Yearly Summary'!A64)</f>
        <v>1313.7909326544041</v>
      </c>
      <c r="F64" s="137">
        <f>INDEX('Total Agency'!$N$13:$CS$13,1,'Yearly Summary'!A64)</f>
        <v>659.57217355087255</v>
      </c>
      <c r="G64" s="138">
        <f>INDEX('Total Agency'!$N$12:$CS$12,1,'Yearly Summary'!A64)</f>
        <v>0.32107232154681703</v>
      </c>
      <c r="H64" s="136">
        <f>INDEX('Total Agency'!$N$14:$CS$14,1,'Yearly Summary'!A64)</f>
        <v>1.9918835046989318</v>
      </c>
      <c r="I64" s="137">
        <f>INDEX('Total Agency'!$N$34:$CS$34,1,'Yearly Summary'!A64)</f>
        <v>1353.7909326544041</v>
      </c>
      <c r="J64" s="137">
        <f>INDEX('Total Agency'!$N$43:$CS$43,1,'Yearly Summary'!A64)</f>
        <v>812.02978039164555</v>
      </c>
      <c r="K64" s="138">
        <f>INDEX('Total Agency'!$N$44:$CS$44,1,'Yearly Summary'!A64)</f>
        <v>8.5233326378911775E-2</v>
      </c>
      <c r="L64" s="137">
        <f>INDEX('Total Agency'!$N$11:$CS$11,1,'Yearly Summary'!A64)</f>
        <v>2054.2791430082748</v>
      </c>
      <c r="M64" s="137">
        <f>INDEX('Total Agency'!$N$40:$CS$40,1,'Yearly Summary'!A64)</f>
        <v>10068.900534124967</v>
      </c>
      <c r="N64" s="137">
        <f>INDEX('Total Agency'!$N$55:$CS$55,1,'Yearly Summary'!A64)</f>
        <v>2135.6668200889217</v>
      </c>
      <c r="O64" s="138">
        <f>INDEX('Total Agency'!$N$66:$CS$66,1,'Yearly Summary'!A64)</f>
        <v>0.21210526540120608</v>
      </c>
      <c r="P64" s="204">
        <f>INDEX('Total Agency'!$N$88:$CS$88,1,'Yearly Summary'!A64)</f>
        <v>1.7124927730249004</v>
      </c>
      <c r="Q64" s="137">
        <f>INDEX('Total Agency'!$N$77:$CS$77,1,'Yearly Summary'!A64)</f>
        <v>3657.3139949913484</v>
      </c>
      <c r="R64" s="136">
        <f>INDEX('Total Agency'!$N$99:$CS$99,1,'Yearly Summary'!A64)</f>
        <v>19.971250054922461</v>
      </c>
      <c r="S64" s="137">
        <f>INDEX('Total Agency'!$N$29:$CS$29,1,'Yearly Summary'!A64)</f>
        <v>73041.132323339654</v>
      </c>
      <c r="T64" s="136">
        <f>INDEX('Total Agency'!$N$110:$CS$110,1,'Yearly Summary'!A64)</f>
        <v>34.200621387327857</v>
      </c>
      <c r="U64" s="136">
        <f>INDEX('Total Agency'!$N$121:$CS$121,1,'Yearly Summary'!A64)</f>
        <v>7.2541318762453404</v>
      </c>
      <c r="V64" s="363"/>
      <c r="W64" s="363"/>
    </row>
    <row r="65" spans="1:24" x14ac:dyDescent="0.25">
      <c r="A65" s="135">
        <v>42</v>
      </c>
      <c r="B65" s="130">
        <v>6</v>
      </c>
      <c r="C65" s="137">
        <f>INDEX('Total Agency'!$N$42:$CS$42,1,A65)</f>
        <v>10068.900534124965</v>
      </c>
      <c r="D65" s="137">
        <f>INDEX('Total Agency'!$N$8:$CS$8,1,'Yearly Summary'!A65)</f>
        <v>40</v>
      </c>
      <c r="E65" s="137">
        <f>INDEX('Total Agency'!$N$15:$CS$15,1,'Yearly Summary'!A65)</f>
        <v>1405.7776125728597</v>
      </c>
      <c r="F65" s="137">
        <f>INDEX('Total Agency'!$N$13:$CS$13,1,'Yearly Summary'!A65)</f>
        <v>687.05041572377218</v>
      </c>
      <c r="G65" s="138">
        <f>INDEX('Total Agency'!$N$12:$CS$12,1,'Yearly Summary'!A65)</f>
        <v>0.32115270858220335</v>
      </c>
      <c r="H65" s="136">
        <f>INDEX('Total Agency'!$N$14:$CS$14,1,'Yearly Summary'!A65)</f>
        <v>2.0461054682456532</v>
      </c>
      <c r="I65" s="137">
        <f>INDEX('Total Agency'!$N$34:$CS$34,1,'Yearly Summary'!A65)</f>
        <v>1445.7776125728597</v>
      </c>
      <c r="J65" s="137">
        <f>INDEX('Total Agency'!$N$43:$CS$43,1,'Yearly Summary'!A65)</f>
        <v>919.88892420734192</v>
      </c>
      <c r="K65" s="138">
        <f>INDEX('Total Agency'!$N$44:$CS$44,1,'Yearly Summary'!A65)</f>
        <v>9.1359421129417737E-2</v>
      </c>
      <c r="L65" s="137">
        <f>INDEX('Total Agency'!$N$11:$CS$11,1,'Yearly Summary'!A65)</f>
        <v>2139.3262375301201</v>
      </c>
      <c r="M65" s="137">
        <f>INDEX('Total Agency'!$N$40:$CS$40,1,'Yearly Summary'!A65)</f>
        <v>10594.789222490484</v>
      </c>
      <c r="N65" s="137">
        <f>INDEX('Total Agency'!$N$55:$CS$55,1,'Yearly Summary'!A65)</f>
        <v>2424.3515092052412</v>
      </c>
      <c r="O65" s="138">
        <f>INDEX('Total Agency'!$N$66:$CS$66,1,'Yearly Summary'!A65)</f>
        <v>0.22882489290668082</v>
      </c>
      <c r="P65" s="204">
        <f>INDEX('Total Agency'!$N$88:$CS$88,1,'Yearly Summary'!A65)</f>
        <v>1.6630990807092914</v>
      </c>
      <c r="Q65" s="137">
        <f>INDEX('Total Agency'!$N$77:$CS$77,1,'Yearly Summary'!A65)</f>
        <v>4031.9367662754198</v>
      </c>
      <c r="R65" s="136">
        <f>INDEX('Total Agency'!$N$99:$CS$99,1,'Yearly Summary'!A65)</f>
        <v>19.139662844759957</v>
      </c>
      <c r="S65" s="137">
        <f>INDEX('Total Agency'!$N$29:$CS$29,1,'Yearly Summary'!A65)</f>
        <v>77169.910317903268</v>
      </c>
      <c r="T65" s="136">
        <f>INDEX('Total Agency'!$N$110:$CS$110,1,'Yearly Summary'!A65)</f>
        <v>31.831155682206067</v>
      </c>
      <c r="U65" s="136">
        <f>INDEX('Total Agency'!$N$121:$CS$121,1,'Yearly Summary'!A65)</f>
        <v>7.2837607900766876</v>
      </c>
      <c r="V65" s="363"/>
      <c r="W65" s="363"/>
    </row>
    <row r="66" spans="1:24" x14ac:dyDescent="0.25">
      <c r="A66" s="135">
        <v>43</v>
      </c>
      <c r="B66" s="130">
        <v>7</v>
      </c>
      <c r="C66" s="137">
        <f>INDEX('Total Agency'!$N$42:$CS$42,1,A66)</f>
        <v>10594.789222490486</v>
      </c>
      <c r="D66" s="137">
        <f>INDEX('Total Agency'!$N$8:$CS$8,1,'Yearly Summary'!A66)</f>
        <v>40</v>
      </c>
      <c r="E66" s="137">
        <f>INDEX('Total Agency'!$N$15:$CS$15,1,'Yearly Summary'!A66)</f>
        <v>1316.9762082780521</v>
      </c>
      <c r="F66" s="137">
        <f>INDEX('Total Agency'!$N$13:$CS$13,1,'Yearly Summary'!A66)</f>
        <v>660.58606206976117</v>
      </c>
      <c r="G66" s="138">
        <f>INDEX('Total Agency'!$N$12:$CS$12,1,'Yearly Summary'!A66)</f>
        <v>0.32150604256407578</v>
      </c>
      <c r="H66" s="136">
        <f>INDEX('Total Agency'!$N$14:$CS$14,1,'Yearly Summary'!A66)</f>
        <v>1.9936481919580267</v>
      </c>
      <c r="I66" s="137">
        <f>INDEX('Total Agency'!$N$34:$CS$34,1,'Yearly Summary'!A66)</f>
        <v>1356.9762082780521</v>
      </c>
      <c r="J66" s="137">
        <f>INDEX('Total Agency'!$N$43:$CS$43,1,'Yearly Summary'!A66)</f>
        <v>979.13139974701699</v>
      </c>
      <c r="K66" s="138">
        <f>INDEX('Total Agency'!$N$44:$CS$44,1,'Yearly Summary'!A66)</f>
        <v>9.2416317038995832E-2</v>
      </c>
      <c r="L66" s="137">
        <f>INDEX('Total Agency'!$N$11:$CS$11,1,'Yearly Summary'!A66)</f>
        <v>2054.6614203622848</v>
      </c>
      <c r="M66" s="137">
        <f>INDEX('Total Agency'!$N$40:$CS$40,1,'Yearly Summary'!A66)</f>
        <v>10972.63403102152</v>
      </c>
      <c r="N66" s="137">
        <f>INDEX('Total Agency'!$N$55:$CS$55,1,'Yearly Summary'!A66)</f>
        <v>2140.3238726747295</v>
      </c>
      <c r="O66" s="138">
        <f>INDEX('Total Agency'!$N$66:$CS$66,1,'Yearly Summary'!A66)</f>
        <v>0.19506017120626337</v>
      </c>
      <c r="P66" s="204">
        <f>INDEX('Total Agency'!$N$88:$CS$88,1,'Yearly Summary'!A66)</f>
        <v>1.7245535569945398</v>
      </c>
      <c r="Q66" s="137">
        <f>INDEX('Total Agency'!$N$77:$CS$77,1,'Yearly Summary'!A66)</f>
        <v>3691.1031477415331</v>
      </c>
      <c r="R66" s="136">
        <f>INDEX('Total Agency'!$N$99:$CS$99,1,'Yearly Summary'!A66)</f>
        <v>19.511718943963448</v>
      </c>
      <c r="S66" s="137">
        <f>INDEX('Total Agency'!$N$29:$CS$29,1,'Yearly Summary'!A66)</f>
        <v>72019.767211911589</v>
      </c>
      <c r="T66" s="136">
        <f>INDEX('Total Agency'!$N$110:$CS$110,1,'Yearly Summary'!A66)</f>
        <v>33.649004307889911</v>
      </c>
      <c r="U66" s="136">
        <f>INDEX('Total Agency'!$N$121:$CS$121,1,'Yearly Summary'!A66)</f>
        <v>6.5635805412172994</v>
      </c>
      <c r="V66" s="363"/>
      <c r="W66" s="363"/>
    </row>
    <row r="67" spans="1:24" x14ac:dyDescent="0.25">
      <c r="A67" s="135">
        <v>44</v>
      </c>
      <c r="B67" s="130">
        <v>8</v>
      </c>
      <c r="C67" s="137">
        <f>INDEX('Total Agency'!$N$42:$CS$42,1,A67)</f>
        <v>10972.634031021522</v>
      </c>
      <c r="D67" s="137">
        <f>INDEX('Total Agency'!$N$8:$CS$8,1,'Yearly Summary'!A67)</f>
        <v>40</v>
      </c>
      <c r="E67" s="137">
        <f>INDEX('Total Agency'!$N$15:$CS$15,1,'Yearly Summary'!A67)</f>
        <v>1377.6550363269553</v>
      </c>
      <c r="F67" s="137">
        <f>INDEX('Total Agency'!$N$13:$CS$13,1,'Yearly Summary'!A67)</f>
        <v>690.92404846546401</v>
      </c>
      <c r="G67" s="138">
        <f>INDEX('Total Agency'!$N$12:$CS$12,1,'Yearly Summary'!A67)</f>
        <v>0.32157571558617942</v>
      </c>
      <c r="H67" s="136">
        <f>INDEX('Total Agency'!$N$14:$CS$14,1,'Yearly Summary'!A67)</f>
        <v>1.9939312278776726</v>
      </c>
      <c r="I67" s="137">
        <f>INDEX('Total Agency'!$N$34:$CS$34,1,'Yearly Summary'!A67)</f>
        <v>1417.6550363269553</v>
      </c>
      <c r="J67" s="137">
        <f>INDEX('Total Agency'!$N$43:$CS$43,1,'Yearly Summary'!A67)</f>
        <v>797.85837117122719</v>
      </c>
      <c r="K67" s="138">
        <f>INDEX('Total Agency'!$N$44:$CS$44,1,'Yearly Summary'!A67)</f>
        <v>7.2713476902222796E-2</v>
      </c>
      <c r="L67" s="137">
        <f>INDEX('Total Agency'!$N$11:$CS$11,1,'Yearly Summary'!A67)</f>
        <v>2148.5579133549422</v>
      </c>
      <c r="M67" s="137">
        <f>INDEX('Total Agency'!$N$40:$CS$40,1,'Yearly Summary'!A67)</f>
        <v>11592.430696177249</v>
      </c>
      <c r="N67" s="137">
        <f>INDEX('Total Agency'!$N$55:$CS$55,1,'Yearly Summary'!A67)</f>
        <v>2274.5965970883617</v>
      </c>
      <c r="O67" s="138">
        <f>INDEX('Total Agency'!$N$66:$CS$66,1,'Yearly Summary'!A67)</f>
        <v>0.19621394828251496</v>
      </c>
      <c r="P67" s="204">
        <f>INDEX('Total Agency'!$N$88:$CS$88,1,'Yearly Summary'!A67)</f>
        <v>1.7296706251847527</v>
      </c>
      <c r="Q67" s="137">
        <f>INDEX('Total Agency'!$N$77:$CS$77,1,'Yearly Summary'!A67)</f>
        <v>3934.3029181289376</v>
      </c>
      <c r="R67" s="136">
        <f>INDEX('Total Agency'!$N$99:$CS$99,1,'Yearly Summary'!A67)</f>
        <v>19.119127732583873</v>
      </c>
      <c r="S67" s="137">
        <f>INDEX('Total Agency'!$N$29:$CS$29,1,'Yearly Summary'!A67)</f>
        <v>75220.440030384634</v>
      </c>
      <c r="T67" s="136">
        <f>INDEX('Total Agency'!$N$110:$CS$110,1,'Yearly Summary'!A67)</f>
        <v>33.069793618205495</v>
      </c>
      <c r="U67" s="136">
        <f>INDEX('Total Agency'!$N$121:$CS$121,1,'Yearly Summary'!A67)</f>
        <v>6.4887547747160159</v>
      </c>
      <c r="V67" s="363"/>
      <c r="W67" s="363"/>
    </row>
    <row r="68" spans="1:24" x14ac:dyDescent="0.25">
      <c r="A68" s="135">
        <v>45</v>
      </c>
      <c r="B68" s="130">
        <v>9</v>
      </c>
      <c r="C68" s="137">
        <f>INDEX('Total Agency'!$N$42:$CS$42,1,A68)</f>
        <v>11592.430696177249</v>
      </c>
      <c r="D68" s="137">
        <f>INDEX('Total Agency'!$N$8:$CS$8,1,'Yearly Summary'!A68)</f>
        <v>40</v>
      </c>
      <c r="E68" s="137">
        <f>INDEX('Total Agency'!$N$15:$CS$15,1,'Yearly Summary'!A68)</f>
        <v>1479.7819375566901</v>
      </c>
      <c r="F68" s="137">
        <f>INDEX('Total Agency'!$N$13:$CS$13,1,'Yearly Summary'!A68)</f>
        <v>722.86962870684829</v>
      </c>
      <c r="G68" s="138">
        <f>INDEX('Total Agency'!$N$12:$CS$12,1,'Yearly Summary'!A68)</f>
        <v>0.32163885268347669</v>
      </c>
      <c r="H68" s="136">
        <f>INDEX('Total Agency'!$N$14:$CS$14,1,'Yearly Summary'!A68)</f>
        <v>2.0470938033513635</v>
      </c>
      <c r="I68" s="137">
        <f>INDEX('Total Agency'!$N$34:$CS$34,1,'Yearly Summary'!A68)</f>
        <v>1519.7819375566901</v>
      </c>
      <c r="J68" s="137">
        <f>INDEX('Total Agency'!$N$43:$CS$43,1,'Yearly Summary'!A68)</f>
        <v>847.13884993470492</v>
      </c>
      <c r="K68" s="138">
        <f>INDEX('Total Agency'!$N$44:$CS$44,1,'Yearly Summary'!A68)</f>
        <v>7.3076895789772514E-2</v>
      </c>
      <c r="L68" s="137">
        <f>INDEX('Total Agency'!$N$11:$CS$11,1,'Yearly Summary'!A68)</f>
        <v>2247.4574283419079</v>
      </c>
      <c r="M68" s="137">
        <f>INDEX('Total Agency'!$N$40:$CS$40,1,'Yearly Summary'!A68)</f>
        <v>12265.073783799235</v>
      </c>
      <c r="N68" s="137">
        <f>INDEX('Total Agency'!$N$55:$CS$55,1,'Yearly Summary'!A68)</f>
        <v>2422.9914630513522</v>
      </c>
      <c r="O68" s="138">
        <f>INDEX('Total Agency'!$N$66:$CS$66,1,'Yearly Summary'!A68)</f>
        <v>0.19755213101545691</v>
      </c>
      <c r="P68" s="204">
        <f>INDEX('Total Agency'!$N$88:$CS$88,1,'Yearly Summary'!A68)</f>
        <v>1.7671689451944892</v>
      </c>
      <c r="Q68" s="137">
        <f>INDEX('Total Agency'!$N$77:$CS$77,1,'Yearly Summary'!A68)</f>
        <v>4281.8352679757099</v>
      </c>
      <c r="R68" s="136">
        <f>INDEX('Total Agency'!$N$99:$CS$99,1,'Yearly Summary'!A68)</f>
        <v>18.998661122793475</v>
      </c>
      <c r="S68" s="137">
        <f>INDEX('Total Agency'!$N$29:$CS$29,1,'Yearly Summary'!A68)</f>
        <v>81349.137239896096</v>
      </c>
      <c r="T68" s="136">
        <f>INDEX('Total Agency'!$N$110:$CS$110,1,'Yearly Summary'!A68)</f>
        <v>33.573843936474489</v>
      </c>
      <c r="U68" s="136">
        <f>INDEX('Total Agency'!$N$121:$CS$121,1,'Yearly Summary'!A68)</f>
        <v>6.6325844160309124</v>
      </c>
      <c r="V68" s="363"/>
      <c r="W68" s="363"/>
    </row>
    <row r="69" spans="1:24" x14ac:dyDescent="0.25">
      <c r="A69" s="135">
        <v>46</v>
      </c>
      <c r="B69" s="130">
        <v>10</v>
      </c>
      <c r="C69" s="137">
        <f>INDEX('Total Agency'!$N$42:$CS$42,1,A69)</f>
        <v>12265.073783799235</v>
      </c>
      <c r="D69" s="137">
        <f>INDEX('Total Agency'!$N$8:$CS$8,1,'Yearly Summary'!A69)</f>
        <v>40</v>
      </c>
      <c r="E69" s="137">
        <f>INDEX('Total Agency'!$N$15:$CS$15,1,'Yearly Summary'!A69)</f>
        <v>1395.9565149639154</v>
      </c>
      <c r="F69" s="137">
        <f>INDEX('Total Agency'!$N$13:$CS$13,1,'Yearly Summary'!A69)</f>
        <v>699.54335320057601</v>
      </c>
      <c r="G69" s="138">
        <f>INDEX('Total Agency'!$N$12:$CS$12,1,'Yearly Summary'!A69)</f>
        <v>0.32196870158429197</v>
      </c>
      <c r="H69" s="136">
        <f>INDEX('Total Agency'!$N$14:$CS$14,1,'Yearly Summary'!A69)</f>
        <v>1.9955253789162384</v>
      </c>
      <c r="I69" s="137">
        <f>INDEX('Total Agency'!$N$34:$CS$34,1,'Yearly Summary'!A69)</f>
        <v>1435.9565149639154</v>
      </c>
      <c r="J69" s="137">
        <f>INDEX('Total Agency'!$N$43:$CS$43,1,'Yearly Summary'!A69)</f>
        <v>1114.9669825287438</v>
      </c>
      <c r="K69" s="138">
        <f>INDEX('Total Agency'!$N$44:$CS$44,1,'Yearly Summary'!A69)</f>
        <v>9.0905852030135209E-2</v>
      </c>
      <c r="L69" s="137">
        <f>INDEX('Total Agency'!$N$11:$CS$11,1,'Yearly Summary'!A69)</f>
        <v>2172.7060728523461</v>
      </c>
      <c r="M69" s="137">
        <f>INDEX('Total Agency'!$N$40:$CS$40,1,'Yearly Summary'!A69)</f>
        <v>12586.063316234406</v>
      </c>
      <c r="N69" s="137">
        <f>INDEX('Total Agency'!$N$55:$CS$55,1,'Yearly Summary'!A69)</f>
        <v>2468.6874594836177</v>
      </c>
      <c r="O69" s="138">
        <f>INDEX('Total Agency'!$N$66:$CS$66,1,'Yearly Summary'!A69)</f>
        <v>0.19614452886943035</v>
      </c>
      <c r="P69" s="204">
        <f>INDEX('Total Agency'!$N$88:$CS$88,1,'Yearly Summary'!A69)</f>
        <v>1.6583892435866767</v>
      </c>
      <c r="Q69" s="137">
        <f>INDEX('Total Agency'!$N$77:$CS$77,1,'Yearly Summary'!A69)</f>
        <v>4094.0447285849514</v>
      </c>
      <c r="R69" s="136">
        <f>INDEX('Total Agency'!$N$99:$CS$99,1,'Yearly Summary'!A69)</f>
        <v>18.992762778738744</v>
      </c>
      <c r="S69" s="137">
        <f>INDEX('Total Agency'!$N$29:$CS$29,1,'Yearly Summary'!A69)</f>
        <v>77757.220335559832</v>
      </c>
      <c r="T69" s="136">
        <f>INDEX('Total Agency'!$N$110:$CS$110,1,'Yearly Summary'!A69)</f>
        <v>31.497393498253736</v>
      </c>
      <c r="U69" s="136">
        <f>INDEX('Total Agency'!$N$121:$CS$121,1,'Yearly Summary'!A69)</f>
        <v>6.1780414083300377</v>
      </c>
      <c r="V69" s="363"/>
      <c r="W69" s="363"/>
    </row>
    <row r="70" spans="1:24" x14ac:dyDescent="0.25">
      <c r="A70" s="135">
        <v>47</v>
      </c>
      <c r="B70" s="130">
        <v>11</v>
      </c>
      <c r="C70" s="137">
        <f>INDEX('Total Agency'!$N$42:$CS$42,1,A70)</f>
        <v>12586.063316234404</v>
      </c>
      <c r="D70" s="137">
        <f>INDEX('Total Agency'!$N$8:$CS$8,1,'Yearly Summary'!A70)</f>
        <v>40</v>
      </c>
      <c r="E70" s="137">
        <f>INDEX('Total Agency'!$N$15:$CS$15,1,'Yearly Summary'!A70)</f>
        <v>1463.2675502615512</v>
      </c>
      <c r="F70" s="137">
        <f>INDEX('Total Agency'!$N$13:$CS$13,1,'Yearly Summary'!A70)</f>
        <v>733.18389692144979</v>
      </c>
      <c r="G70" s="138">
        <f>INDEX('Total Agency'!$N$12:$CS$12,1,'Yearly Summary'!A70)</f>
        <v>0.32202946858826403</v>
      </c>
      <c r="H70" s="136">
        <f>INDEX('Total Agency'!$N$14:$CS$14,1,'Yearly Summary'!A70)</f>
        <v>1.9957715334524313</v>
      </c>
      <c r="I70" s="137">
        <f>INDEX('Total Agency'!$N$34:$CS$34,1,'Yearly Summary'!A70)</f>
        <v>1503.2675502615512</v>
      </c>
      <c r="J70" s="137">
        <f>INDEX('Total Agency'!$N$43:$CS$43,1,'Yearly Summary'!A70)</f>
        <v>1128.1890826803337</v>
      </c>
      <c r="K70" s="138">
        <f>INDEX('Total Agency'!$N$44:$CS$44,1,'Yearly Summary'!A70)</f>
        <v>8.9637963383285613E-2</v>
      </c>
      <c r="L70" s="137">
        <f>INDEX('Total Agency'!$N$11:$CS$11,1,'Yearly Summary'!A70)</f>
        <v>2276.7602609029359</v>
      </c>
      <c r="M70" s="137">
        <f>INDEX('Total Agency'!$N$40:$CS$40,1,'Yearly Summary'!A70)</f>
        <v>12961.141783815623</v>
      </c>
      <c r="N70" s="137">
        <f>INDEX('Total Agency'!$N$55:$CS$55,1,'Yearly Summary'!A70)</f>
        <v>2556.8491644901756</v>
      </c>
      <c r="O70" s="138">
        <f>INDEX('Total Agency'!$N$66:$CS$66,1,'Yearly Summary'!A70)</f>
        <v>0.19727036453554372</v>
      </c>
      <c r="P70" s="204">
        <f>INDEX('Total Agency'!$N$88:$CS$88,1,'Yearly Summary'!A70)</f>
        <v>1.7367540651752404</v>
      </c>
      <c r="Q70" s="137">
        <f>INDEX('Total Agency'!$N$77:$CS$77,1,'Yearly Summary'!A70)</f>
        <v>4440.6181804682292</v>
      </c>
      <c r="R70" s="136">
        <f>INDEX('Total Agency'!$N$99:$CS$99,1,'Yearly Summary'!A70)</f>
        <v>18.970099275144616</v>
      </c>
      <c r="S70" s="137">
        <f>INDEX('Total Agency'!$N$29:$CS$29,1,'Yearly Summary'!A70)</f>
        <v>84238.96772649436</v>
      </c>
      <c r="T70" s="136">
        <f>INDEX('Total Agency'!$N$110:$CS$110,1,'Yearly Summary'!A70)</f>
        <v>32.946397032885294</v>
      </c>
      <c r="U70" s="136">
        <f>INDEX('Total Agency'!$N$121:$CS$121,1,'Yearly Summary'!A70)</f>
        <v>6.4993477528100385</v>
      </c>
      <c r="V70" s="363"/>
      <c r="W70" s="363"/>
    </row>
    <row r="71" spans="1:24" x14ac:dyDescent="0.25">
      <c r="A71" s="135">
        <v>48</v>
      </c>
      <c r="B71" s="130">
        <v>12</v>
      </c>
      <c r="C71" s="137">
        <f>INDEX('Total Agency'!$N$42:$CS$42,1,A71)</f>
        <v>12961.141783815623</v>
      </c>
      <c r="D71" s="137">
        <f>INDEX('Total Agency'!$N$8:$CS$8,1,'Yearly Summary'!A71)</f>
        <v>40</v>
      </c>
      <c r="E71" s="137">
        <f>INDEX('Total Agency'!$N$15:$CS$15,1,'Yearly Summary'!A71)</f>
        <v>1571.6094402998183</v>
      </c>
      <c r="F71" s="137">
        <f>INDEX('Total Agency'!$N$13:$CS$13,1,'Yearly Summary'!A71)</f>
        <v>767.37994140448029</v>
      </c>
      <c r="G71" s="138">
        <f>INDEX('Total Agency'!$N$12:$CS$12,1,'Yearly Summary'!A71)</f>
        <v>0.32209575223655318</v>
      </c>
      <c r="H71" s="136">
        <f>INDEX('Total Agency'!$N$14:$CS$14,1,'Yearly Summary'!A71)</f>
        <v>2.048019964430416</v>
      </c>
      <c r="I71" s="137">
        <f>INDEX('Total Agency'!$N$34:$CS$34,1,'Yearly Summary'!A71)</f>
        <v>1611.6094402998183</v>
      </c>
      <c r="J71" s="137">
        <f>INDEX('Total Agency'!$N$43:$CS$43,1,'Yearly Summary'!A71)</f>
        <v>1247.0759012153521</v>
      </c>
      <c r="K71" s="138">
        <f>INDEX('Total Agency'!$N$44:$CS$44,1,'Yearly Summary'!A71)</f>
        <v>9.6216515644675413E-2</v>
      </c>
      <c r="L71" s="137">
        <f>INDEX('Total Agency'!$N$11:$CS$11,1,'Yearly Summary'!A71)</f>
        <v>2382.4590547251364</v>
      </c>
      <c r="M71" s="137">
        <f>INDEX('Total Agency'!$N$40:$CS$40,1,'Yearly Summary'!A71)</f>
        <v>13325.67532290009</v>
      </c>
      <c r="N71" s="137">
        <f>INDEX('Total Agency'!$N$55:$CS$55,1,'Yearly Summary'!A71)</f>
        <v>2660.3512602994369</v>
      </c>
      <c r="O71" s="138">
        <f>INDEX('Total Agency'!$N$66:$CS$66,1,'Yearly Summary'!A71)</f>
        <v>0.19964100849190283</v>
      </c>
      <c r="P71" s="204">
        <f>INDEX('Total Agency'!$N$88:$CS$88,1,'Yearly Summary'!A71)</f>
        <v>1.7771169283820707</v>
      </c>
      <c r="Q71" s="137">
        <f>INDEX('Total Agency'!$N$77:$CS$77,1,'Yearly Summary'!A71)</f>
        <v>4727.7552601207062</v>
      </c>
      <c r="R71" s="136">
        <f>INDEX('Total Agency'!$N$99:$CS$99,1,'Yearly Summary'!A71)</f>
        <v>18.832528792523711</v>
      </c>
      <c r="S71" s="137">
        <f>INDEX('Total Agency'!$N$29:$CS$29,1,'Yearly Summary'!A71)</f>
        <v>89035.58706022863</v>
      </c>
      <c r="T71" s="136">
        <f>INDEX('Total Agency'!$N$110:$CS$110,1,'Yearly Summary'!A71)</f>
        <v>33.467605721436648</v>
      </c>
      <c r="U71" s="136">
        <f>INDEX('Total Agency'!$N$121:$CS$121,1,'Yearly Summary'!A71)</f>
        <v>6.6815065580369897</v>
      </c>
      <c r="V71" s="363"/>
      <c r="W71" s="363"/>
    </row>
    <row r="72" spans="1:24" s="1" customFormat="1" ht="30" x14ac:dyDescent="0.25">
      <c r="B72" s="139" t="s">
        <v>90</v>
      </c>
      <c r="C72" s="142">
        <f>C71</f>
        <v>12961.141783815623</v>
      </c>
      <c r="D72" s="142">
        <f>SUM(D60:D71)</f>
        <v>460</v>
      </c>
      <c r="E72" s="142">
        <f>SUM(E60:E71)</f>
        <v>14656.396321760365</v>
      </c>
      <c r="F72" s="142">
        <f>SUM(F60:F71)</f>
        <v>7486.7056058957851</v>
      </c>
      <c r="G72" s="140">
        <f>SUM(F60:F71)/SUM(L60:L71)</f>
        <v>0.29561444112150809</v>
      </c>
      <c r="H72" s="141">
        <f>E72/F72</f>
        <v>1.9576562901335994</v>
      </c>
      <c r="I72" s="142">
        <f>SUM(I60:I71)</f>
        <v>15116.396321760365</v>
      </c>
      <c r="J72" s="142">
        <f>SUM(J60:J71)</f>
        <v>12338.072524411342</v>
      </c>
      <c r="K72" s="140">
        <f>SUM(J60:J71)/SUM(C60:C71)</f>
        <v>9.5967718758364517E-2</v>
      </c>
      <c r="L72" s="142">
        <f>L71</f>
        <v>2382.4590547251364</v>
      </c>
      <c r="M72" s="142">
        <f>M71</f>
        <v>13325.67532290009</v>
      </c>
      <c r="N72" s="142">
        <f>SUM(N60:N71)</f>
        <v>25834.926815564286</v>
      </c>
      <c r="O72" s="140">
        <f>N72/SUM(M60:M71)</f>
        <v>0.19669794702610585</v>
      </c>
      <c r="P72" s="205">
        <f>Q72/N72</f>
        <v>1.6745377143637996</v>
      </c>
      <c r="Q72" s="142">
        <f>SUM(Q60:Q71)</f>
        <v>43261.559300491055</v>
      </c>
      <c r="R72" s="141">
        <f>S72/Q72</f>
        <v>19.225973453550068</v>
      </c>
      <c r="S72" s="142">
        <f>SUM(S60:S71)</f>
        <v>831745.59067042312</v>
      </c>
      <c r="T72" s="141">
        <f>S72/N72</f>
        <v>32.194617643326822</v>
      </c>
      <c r="U72" s="141">
        <f>S72/SUM(M60:M71)</f>
        <v>6.3326151957328314</v>
      </c>
      <c r="V72" s="366"/>
      <c r="W72" s="366"/>
      <c r="X72" s="219"/>
    </row>
    <row r="74" spans="1:24" ht="38.25" x14ac:dyDescent="0.25">
      <c r="B74" s="131">
        <v>2020</v>
      </c>
      <c r="C74" s="199" t="s">
        <v>76</v>
      </c>
      <c r="D74" s="199" t="s">
        <v>77</v>
      </c>
      <c r="E74" s="199" t="s">
        <v>78</v>
      </c>
      <c r="F74" s="199" t="s">
        <v>70</v>
      </c>
      <c r="G74" s="201" t="s">
        <v>71</v>
      </c>
      <c r="H74" s="197" t="s">
        <v>88</v>
      </c>
      <c r="I74" s="199" t="s">
        <v>84</v>
      </c>
      <c r="J74" s="199" t="s">
        <v>85</v>
      </c>
      <c r="K74" s="201" t="s">
        <v>87</v>
      </c>
      <c r="L74" s="199" t="s">
        <v>79</v>
      </c>
      <c r="M74" s="199" t="s">
        <v>80</v>
      </c>
      <c r="N74" s="199" t="s">
        <v>81</v>
      </c>
      <c r="O74" s="201" t="s">
        <v>11</v>
      </c>
      <c r="P74" s="203" t="s">
        <v>82</v>
      </c>
      <c r="Q74" s="199" t="s">
        <v>83</v>
      </c>
      <c r="R74" s="197" t="s">
        <v>14</v>
      </c>
      <c r="S74" s="199" t="s">
        <v>0</v>
      </c>
      <c r="T74" s="197" t="s">
        <v>15</v>
      </c>
      <c r="U74" s="197" t="s">
        <v>86</v>
      </c>
      <c r="V74" s="364"/>
      <c r="W74" s="364"/>
      <c r="X74" s="217"/>
    </row>
    <row r="75" spans="1:24" x14ac:dyDescent="0.25">
      <c r="A75" s="135">
        <v>49</v>
      </c>
      <c r="B75" s="130">
        <v>1</v>
      </c>
      <c r="C75" s="137">
        <f>INDEX('Total Agency'!$N$42:$CS$42,1,A75)</f>
        <v>13325.67532290009</v>
      </c>
      <c r="D75" s="137">
        <f>INDEX('Total Agency'!$N$8:$CS$8,1,'Yearly Summary'!A75)</f>
        <v>20</v>
      </c>
      <c r="E75" s="137">
        <f>INDEX('Total Agency'!$N$15:$CS$15,1,'Yearly Summary'!A75)</f>
        <v>450.65319971838733</v>
      </c>
      <c r="F75" s="137">
        <f>INDEX('Total Agency'!$N$13:$CS$13,1,'Yearly Summary'!A75)</f>
        <v>337.69743787377035</v>
      </c>
      <c r="G75" s="138">
        <f>INDEX('Total Agency'!$N$12:$CS$12,1,'Yearly Summary'!A75)</f>
        <v>0.15</v>
      </c>
      <c r="H75" s="136">
        <f>INDEX('Total Agency'!$N$14:$CS$14,1,'Yearly Summary'!A75)</f>
        <v>1.3344880629116271</v>
      </c>
      <c r="I75" s="137">
        <f>INDEX('Total Agency'!$N$34:$CS$34,1,'Yearly Summary'!A75)</f>
        <v>470.65319971838733</v>
      </c>
      <c r="J75" s="137">
        <f>INDEX('Total Agency'!$N$43:$CS$43,1,'Yearly Summary'!A75)</f>
        <v>1298.8813306862739</v>
      </c>
      <c r="K75" s="138">
        <f>INDEX('Total Agency'!$N$44:$CS$44,1,'Yearly Summary'!A75)</f>
        <v>9.7472082968594803E-2</v>
      </c>
      <c r="L75" s="137">
        <f>INDEX('Total Agency'!$N$11:$CS$11,1,'Yearly Summary'!A75)</f>
        <v>2251.3162524918025</v>
      </c>
      <c r="M75" s="137">
        <f>INDEX('Total Agency'!$N$40:$CS$40,1,'Yearly Summary'!A75)</f>
        <v>12497.447191932202</v>
      </c>
      <c r="N75" s="137">
        <f>INDEX('Total Agency'!$N$55:$CS$55,1,'Yearly Summary'!A75)</f>
        <v>1512.952166212157</v>
      </c>
      <c r="O75" s="138">
        <f>INDEX('Total Agency'!$N$66:$CS$66,1,'Yearly Summary'!A75)</f>
        <v>0.12106089691571986</v>
      </c>
      <c r="P75" s="204">
        <f>INDEX('Total Agency'!$N$88:$CS$88,1,'Yearly Summary'!A75)</f>
        <v>1.3737289011905671</v>
      </c>
      <c r="Q75" s="137">
        <f>INDEX('Total Agency'!$N$77:$CS$77,1,'Yearly Summary'!A75)</f>
        <v>2078.3861168445146</v>
      </c>
      <c r="R75" s="136">
        <f>INDEX('Total Agency'!$N$99:$CS$99,1,'Yearly Summary'!A75)</f>
        <v>20.437346145727382</v>
      </c>
      <c r="S75" s="137">
        <f>INDEX('Total Agency'!$N$29:$CS$29,1,'Yearly Summary'!A75)</f>
        <v>42476.696494425538</v>
      </c>
      <c r="T75" s="136">
        <f>INDEX('Total Agency'!$N$110:$CS$110,1,'Yearly Summary'!A75)</f>
        <v>28.075373064021345</v>
      </c>
      <c r="U75" s="136">
        <f>INDEX('Total Agency'!$N$121:$CS$121,1,'Yearly Summary'!A75)</f>
        <v>3.398829844373866</v>
      </c>
      <c r="V75" s="363"/>
      <c r="W75" s="363"/>
    </row>
    <row r="76" spans="1:24" x14ac:dyDescent="0.25">
      <c r="A76" s="135">
        <v>50</v>
      </c>
      <c r="B76" s="130">
        <v>2</v>
      </c>
      <c r="C76" s="137">
        <f>INDEX('Total Agency'!$N$42:$CS$42,1,A76)</f>
        <v>12497.4471919322</v>
      </c>
      <c r="D76" s="137">
        <f>INDEX('Total Agency'!$N$8:$CS$8,1,'Yearly Summary'!A76)</f>
        <v>20</v>
      </c>
      <c r="E76" s="137">
        <f>INDEX('Total Agency'!$N$15:$CS$15,1,'Yearly Summary'!A76)</f>
        <v>468.597469214282</v>
      </c>
      <c r="F76" s="137">
        <f>INDEX('Total Agency'!$N$13:$CS$13,1,'Yearly Summary'!A76)</f>
        <v>351.05796240414963</v>
      </c>
      <c r="G76" s="138">
        <f>INDEX('Total Agency'!$N$12:$CS$12,1,'Yearly Summary'!A76)</f>
        <v>0.15</v>
      </c>
      <c r="H76" s="136">
        <f>INDEX('Total Agency'!$N$14:$CS$14,1,'Yearly Summary'!A76)</f>
        <v>1.3348151000626414</v>
      </c>
      <c r="I76" s="137">
        <f>INDEX('Total Agency'!$N$34:$CS$34,1,'Yearly Summary'!A76)</f>
        <v>488.597469214282</v>
      </c>
      <c r="J76" s="137">
        <f>INDEX('Total Agency'!$N$43:$CS$43,1,'Yearly Summary'!A76)</f>
        <v>1337.4324178509978</v>
      </c>
      <c r="K76" s="138">
        <f>INDEX('Total Agency'!$N$44:$CS$44,1,'Yearly Summary'!A76)</f>
        <v>0.10701644882439552</v>
      </c>
      <c r="L76" s="137">
        <f>INDEX('Total Agency'!$N$11:$CS$11,1,'Yearly Summary'!A76)</f>
        <v>2340.3864160276644</v>
      </c>
      <c r="M76" s="137">
        <f>INDEX('Total Agency'!$N$40:$CS$40,1,'Yearly Summary'!A76)</f>
        <v>11648.612243295487</v>
      </c>
      <c r="N76" s="137">
        <f>INDEX('Total Agency'!$N$55:$CS$55,1,'Yearly Summary'!A76)</f>
        <v>1367.3630982351785</v>
      </c>
      <c r="O76" s="138">
        <f>INDEX('Total Agency'!$N$66:$CS$66,1,'Yearly Summary'!A76)</f>
        <v>0.11738420591879367</v>
      </c>
      <c r="P76" s="204">
        <f>INDEX('Total Agency'!$N$88:$CS$88,1,'Yearly Summary'!A76)</f>
        <v>1.4246606765451966</v>
      </c>
      <c r="Q76" s="137">
        <f>INDEX('Total Agency'!$N$77:$CS$77,1,'Yearly Summary'!A76)</f>
        <v>1948.0284366146657</v>
      </c>
      <c r="R76" s="136">
        <f>INDEX('Total Agency'!$N$99:$CS$99,1,'Yearly Summary'!A76)</f>
        <v>21.054748318619694</v>
      </c>
      <c r="S76" s="137">
        <f>INDEX('Total Agency'!$N$29:$CS$29,1,'Yearly Summary'!A76)</f>
        <v>41015.248450435982</v>
      </c>
      <c r="T76" s="136">
        <f>INDEX('Total Agency'!$N$110:$CS$110,1,'Yearly Summary'!A76)</f>
        <v>29.995871984093576</v>
      </c>
      <c r="U76" s="136">
        <f>INDEX('Total Agency'!$N$121:$CS$121,1,'Yearly Summary'!A76)</f>
        <v>3.5210416136946141</v>
      </c>
      <c r="V76" s="363"/>
      <c r="W76" s="363"/>
    </row>
    <row r="77" spans="1:24" x14ac:dyDescent="0.25">
      <c r="A77" s="135">
        <v>51</v>
      </c>
      <c r="B77" s="130">
        <v>3</v>
      </c>
      <c r="C77" s="137">
        <f>INDEX('Total Agency'!$N$42:$CS$42,1,A77)</f>
        <v>11648.612243295487</v>
      </c>
      <c r="D77" s="137">
        <f>INDEX('Total Agency'!$N$8:$CS$8,1,'Yearly Summary'!A77)</f>
        <v>20</v>
      </c>
      <c r="E77" s="137">
        <f>INDEX('Total Agency'!$N$15:$CS$15,1,'Yearly Summary'!A77)</f>
        <v>1566.1756435195011</v>
      </c>
      <c r="F77" s="137">
        <f>INDEX('Total Agency'!$N$13:$CS$13,1,'Yearly Summary'!A77)</f>
        <v>783.95584110924244</v>
      </c>
      <c r="G77" s="138">
        <f>INDEX('Total Agency'!$N$12:$CS$12,1,'Yearly Summary'!A77)</f>
        <v>0.32252751982412514</v>
      </c>
      <c r="H77" s="136">
        <f>INDEX('Total Agency'!$N$14:$CS$14,1,'Yearly Summary'!A77)</f>
        <v>1.9977855401950608</v>
      </c>
      <c r="I77" s="137">
        <f>INDEX('Total Agency'!$N$34:$CS$34,1,'Yearly Summary'!A77)</f>
        <v>1586.1756435195011</v>
      </c>
      <c r="J77" s="137">
        <f>INDEX('Total Agency'!$N$43:$CS$43,1,'Yearly Summary'!A77)</f>
        <v>1344.8084351353773</v>
      </c>
      <c r="K77" s="138">
        <f>INDEX('Total Agency'!$N$44:$CS$44,1,'Yearly Summary'!A77)</f>
        <v>0.11544795268718809</v>
      </c>
      <c r="L77" s="137">
        <f>INDEX('Total Agency'!$N$11:$CS$11,1,'Yearly Summary'!A77)</f>
        <v>2430.6634098595214</v>
      </c>
      <c r="M77" s="137">
        <f>INDEX('Total Agency'!$N$40:$CS$40,1,'Yearly Summary'!A77)</f>
        <v>11889.979451679612</v>
      </c>
      <c r="N77" s="137">
        <f>INDEX('Total Agency'!$N$55:$CS$55,1,'Yearly Summary'!A77)</f>
        <v>2924.5640590481407</v>
      </c>
      <c r="O77" s="138">
        <f>INDEX('Total Agency'!$N$66:$CS$66,1,'Yearly Summary'!A77)</f>
        <v>0.24596880683717318</v>
      </c>
      <c r="P77" s="204">
        <f>INDEX('Total Agency'!$N$88:$CS$88,1,'Yearly Summary'!A77)</f>
        <v>1.6886282370870644</v>
      </c>
      <c r="Q77" s="137">
        <f>INDEX('Total Agency'!$N$77:$CS$77,1,'Yearly Summary'!A77)</f>
        <v>4938.5014512786511</v>
      </c>
      <c r="R77" s="136">
        <f>INDEX('Total Agency'!$N$99:$CS$99,1,'Yearly Summary'!A77)</f>
        <v>20.237540229858027</v>
      </c>
      <c r="S77" s="137">
        <f>INDEX('Total Agency'!$N$29:$CS$29,1,'Yearly Summary'!A77)</f>
        <v>99943.121795463943</v>
      </c>
      <c r="T77" s="136">
        <f>INDEX('Total Agency'!$N$110:$CS$110,1,'Yearly Summary'!A77)</f>
        <v>34.173681881323702</v>
      </c>
      <c r="U77" s="136">
        <f>INDEX('Total Agency'!$N$121:$CS$121,1,'Yearly Summary'!A77)</f>
        <v>8.4056597575823133</v>
      </c>
      <c r="V77" s="363"/>
      <c r="W77" s="363"/>
    </row>
    <row r="78" spans="1:24" x14ac:dyDescent="0.25">
      <c r="A78" s="135">
        <v>52</v>
      </c>
      <c r="B78" s="130">
        <v>4</v>
      </c>
      <c r="C78" s="137">
        <f>INDEX('Total Agency'!$N$42:$CS$42,1,A78)</f>
        <v>11889.979451679614</v>
      </c>
      <c r="D78" s="137">
        <f>INDEX('Total Agency'!$N$8:$CS$8,1,'Yearly Summary'!A78)</f>
        <v>20</v>
      </c>
      <c r="E78" s="137">
        <f>INDEX('Total Agency'!$N$15:$CS$15,1,'Yearly Summary'!A78)</f>
        <v>1478.90076155424</v>
      </c>
      <c r="F78" s="137">
        <f>INDEX('Total Agency'!$N$13:$CS$13,1,'Yearly Summary'!A78)</f>
        <v>739.78907457387095</v>
      </c>
      <c r="G78" s="138">
        <f>INDEX('Total Agency'!$N$12:$CS$12,1,'Yearly Summary'!A78)</f>
        <v>0.32284952534699585</v>
      </c>
      <c r="H78" s="136">
        <f>INDEX('Total Agency'!$N$14:$CS$14,1,'Yearly Summary'!A78)</f>
        <v>1.9990843503685263</v>
      </c>
      <c r="I78" s="137">
        <f>INDEX('Total Agency'!$N$34:$CS$34,1,'Yearly Summary'!A78)</f>
        <v>1498.90076155424</v>
      </c>
      <c r="J78" s="137">
        <f>INDEX('Total Agency'!$N$43:$CS$43,1,'Yearly Summary'!A78)</f>
        <v>1215.3370494036772</v>
      </c>
      <c r="K78" s="138">
        <f>INDEX('Total Agency'!$N$44:$CS$44,1,'Yearly Summary'!A78)</f>
        <v>0.10221523547141161</v>
      </c>
      <c r="L78" s="137">
        <f>INDEX('Total Agency'!$N$11:$CS$11,1,'Yearly Summary'!A78)</f>
        <v>2291.436153665557</v>
      </c>
      <c r="M78" s="137">
        <f>INDEX('Total Agency'!$N$40:$CS$40,1,'Yearly Summary'!A78)</f>
        <v>12173.543163830174</v>
      </c>
      <c r="N78" s="137">
        <f>INDEX('Total Agency'!$N$55:$CS$55,1,'Yearly Summary'!A78)</f>
        <v>2819.2470351867078</v>
      </c>
      <c r="O78" s="138">
        <f>INDEX('Total Agency'!$N$66:$CS$66,1,'Yearly Summary'!A78)</f>
        <v>0.23158804279457496</v>
      </c>
      <c r="P78" s="204">
        <f>INDEX('Total Agency'!$N$88:$CS$88,1,'Yearly Summary'!A78)</f>
        <v>1.6266531203793362</v>
      </c>
      <c r="Q78" s="137">
        <f>INDEX('Total Agency'!$N$77:$CS$77,1,'Yearly Summary'!A78)</f>
        <v>4585.9369869066504</v>
      </c>
      <c r="R78" s="136">
        <f>INDEX('Total Agency'!$N$99:$CS$99,1,'Yearly Summary'!A78)</f>
        <v>20.421016045917476</v>
      </c>
      <c r="S78" s="137">
        <f>INDEX('Total Agency'!$N$29:$CS$29,1,'Yearly Summary'!A78)</f>
        <v>93649.49279518715</v>
      </c>
      <c r="T78" s="136">
        <f>INDEX('Total Agency'!$N$110:$CS$110,1,'Yearly Summary'!A78)</f>
        <v>33.217909472408159</v>
      </c>
      <c r="U78" s="136">
        <f>INDEX('Total Agency'!$N$121:$CS$121,1,'Yearly Summary'!A78)</f>
        <v>7.6928706404423766</v>
      </c>
      <c r="V78" s="363"/>
      <c r="W78" s="363"/>
    </row>
    <row r="79" spans="1:24" x14ac:dyDescent="0.25">
      <c r="A79" s="135">
        <v>53</v>
      </c>
      <c r="B79" s="130">
        <v>5</v>
      </c>
      <c r="C79" s="137">
        <f>INDEX('Total Agency'!$N$42:$CS$42,1,A79)</f>
        <v>12173.543163830174</v>
      </c>
      <c r="D79" s="137">
        <f>INDEX('Total Agency'!$N$8:$CS$8,1,'Yearly Summary'!A79)</f>
        <v>20</v>
      </c>
      <c r="E79" s="137">
        <f>INDEX('Total Agency'!$N$15:$CS$15,1,'Yearly Summary'!A79)</f>
        <v>1529.397491988452</v>
      </c>
      <c r="F79" s="137">
        <f>INDEX('Total Agency'!$N$13:$CS$13,1,'Yearly Summary'!A79)</f>
        <v>764.98178694492185</v>
      </c>
      <c r="G79" s="138">
        <f>INDEX('Total Agency'!$N$12:$CS$12,1,'Yearly Summary'!A79)</f>
        <v>0.3228931238759995</v>
      </c>
      <c r="H79" s="136">
        <f>INDEX('Total Agency'!$N$14:$CS$14,1,'Yearly Summary'!A79)</f>
        <v>1.9992600060405981</v>
      </c>
      <c r="I79" s="137">
        <f>INDEX('Total Agency'!$N$34:$CS$34,1,'Yearly Summary'!A79)</f>
        <v>1549.397491988452</v>
      </c>
      <c r="J79" s="137">
        <f>INDEX('Total Agency'!$N$43:$CS$43,1,'Yearly Summary'!A79)</f>
        <v>1105.0964372058443</v>
      </c>
      <c r="K79" s="138">
        <f>INDEX('Total Agency'!$N$44:$CS$44,1,'Yearly Summary'!A79)</f>
        <v>9.0778536892142311E-2</v>
      </c>
      <c r="L79" s="137">
        <f>INDEX('Total Agency'!$N$11:$CS$11,1,'Yearly Summary'!A79)</f>
        <v>2369.1485831661671</v>
      </c>
      <c r="M79" s="137">
        <f>INDEX('Total Agency'!$N$40:$CS$40,1,'Yearly Summary'!A79)</f>
        <v>12617.844218612781</v>
      </c>
      <c r="N79" s="137">
        <f>INDEX('Total Agency'!$N$55:$CS$55,1,'Yearly Summary'!A79)</f>
        <v>2625.5442426030254</v>
      </c>
      <c r="O79" s="138">
        <f>INDEX('Total Agency'!$N$66:$CS$66,1,'Yearly Summary'!A79)</f>
        <v>0.20808184006028888</v>
      </c>
      <c r="P79" s="204">
        <f>INDEX('Total Agency'!$N$88:$CS$88,1,'Yearly Summary'!A79)</f>
        <v>1.7469284941204921</v>
      </c>
      <c r="Q79" s="137">
        <f>INDEX('Total Agency'!$N$77:$CS$77,1,'Yearly Summary'!A79)</f>
        <v>4586.6380499772313</v>
      </c>
      <c r="R79" s="136">
        <f>INDEX('Total Agency'!$N$99:$CS$99,1,'Yearly Summary'!A79)</f>
        <v>21.166663449006059</v>
      </c>
      <c r="S79" s="137">
        <f>INDEX('Total Agency'!$N$29:$CS$29,1,'Yearly Summary'!A79)</f>
        <v>97083.823966273485</v>
      </c>
      <c r="T79" s="136">
        <f>INDEX('Total Agency'!$N$110:$CS$110,1,'Yearly Summary'!A79)</f>
        <v>36.976647504527413</v>
      </c>
      <c r="U79" s="136">
        <f>INDEX('Total Agency'!$N$121:$CS$121,1,'Yearly Summary'!A79)</f>
        <v>7.6941688520027531</v>
      </c>
      <c r="V79" s="363"/>
      <c r="W79" s="363"/>
    </row>
    <row r="80" spans="1:24" x14ac:dyDescent="0.25">
      <c r="A80" s="135">
        <v>54</v>
      </c>
      <c r="B80" s="130">
        <v>6</v>
      </c>
      <c r="C80" s="137">
        <f>INDEX('Total Agency'!$N$42:$CS$42,1,A80)</f>
        <v>12617.84421861278</v>
      </c>
      <c r="D80" s="137">
        <f>INDEX('Total Agency'!$N$8:$CS$8,1,'Yearly Summary'!A80)</f>
        <v>20</v>
      </c>
      <c r="E80" s="137">
        <f>INDEX('Total Agency'!$N$15:$CS$15,1,'Yearly Summary'!A80)</f>
        <v>1581.6834249281524</v>
      </c>
      <c r="F80" s="137">
        <f>INDEX('Total Agency'!$N$13:$CS$13,1,'Yearly Summary'!A80)</f>
        <v>791.04954061810599</v>
      </c>
      <c r="G80" s="138">
        <f>INDEX('Total Agency'!$N$12:$CS$12,1,'Yearly Summary'!A80)</f>
        <v>0.32294639084131438</v>
      </c>
      <c r="H80" s="136">
        <f>INDEX('Total Agency'!$N$14:$CS$14,1,'Yearly Summary'!A80)</f>
        <v>1.999474550850842</v>
      </c>
      <c r="I80" s="137">
        <f>INDEX('Total Agency'!$N$34:$CS$34,1,'Yearly Summary'!A80)</f>
        <v>1601.6834249281524</v>
      </c>
      <c r="J80" s="137">
        <f>INDEX('Total Agency'!$N$43:$CS$43,1,'Yearly Summary'!A80)</f>
        <v>1242.5676147894646</v>
      </c>
      <c r="K80" s="138">
        <f>INDEX('Total Agency'!$N$44:$CS$44,1,'Yearly Summary'!A80)</f>
        <v>9.8477013447077891E-2</v>
      </c>
      <c r="L80" s="137">
        <f>INDEX('Total Agency'!$N$11:$CS$11,1,'Yearly Summary'!A80)</f>
        <v>2449.4763312180894</v>
      </c>
      <c r="M80" s="137">
        <f>INDEX('Total Agency'!$N$40:$CS$40,1,'Yearly Summary'!A80)</f>
        <v>12976.96002875147</v>
      </c>
      <c r="N80" s="137">
        <f>INDEX('Total Agency'!$N$55:$CS$55,1,'Yearly Summary'!A80)</f>
        <v>2913.5274391473777</v>
      </c>
      <c r="O80" s="138">
        <f>INDEX('Total Agency'!$N$66:$CS$66,1,'Yearly Summary'!A80)</f>
        <v>0.2245154052021606</v>
      </c>
      <c r="P80" s="204">
        <f>INDEX('Total Agency'!$N$88:$CS$88,1,'Yearly Summary'!A80)</f>
        <v>1.6913913162166356</v>
      </c>
      <c r="Q80" s="137">
        <f>INDEX('Total Agency'!$N$77:$CS$77,1,'Yearly Summary'!A80)</f>
        <v>4927.9150101327668</v>
      </c>
      <c r="R80" s="136">
        <f>INDEX('Total Agency'!$N$99:$CS$99,1,'Yearly Summary'!A80)</f>
        <v>20.332764913962215</v>
      </c>
      <c r="S80" s="137">
        <f>INDEX('Total Agency'!$N$29:$CS$29,1,'Yearly Summary'!A80)</f>
        <v>100198.13741701528</v>
      </c>
      <c r="T80" s="136">
        <f>INDEX('Total Agency'!$N$110:$CS$110,1,'Yearly Summary'!A80)</f>
        <v>34.390662010149981</v>
      </c>
      <c r="U80" s="136">
        <f>INDEX('Total Agency'!$N$121:$CS$121,1,'Yearly Summary'!A80)</f>
        <v>7.7212334163793734</v>
      </c>
      <c r="V80" s="363"/>
      <c r="W80" s="363"/>
    </row>
    <row r="81" spans="1:24" x14ac:dyDescent="0.25">
      <c r="A81" s="135">
        <v>55</v>
      </c>
      <c r="B81" s="130">
        <v>7</v>
      </c>
      <c r="C81" s="137">
        <f>INDEX('Total Agency'!$N$42:$CS$42,1,A81)</f>
        <v>12976.960028751471</v>
      </c>
      <c r="D81" s="137">
        <f>INDEX('Total Agency'!$N$8:$CS$8,1,'Yearly Summary'!A81)</f>
        <v>20</v>
      </c>
      <c r="E81" s="137">
        <f>INDEX('Total Agency'!$N$15:$CS$15,1,'Yearly Summary'!A81)</f>
        <v>1493.1245959701109</v>
      </c>
      <c r="F81" s="137">
        <f>INDEX('Total Agency'!$N$13:$CS$13,1,'Yearly Summary'!A81)</f>
        <v>746.26335845343795</v>
      </c>
      <c r="G81" s="138">
        <f>INDEX('Total Agency'!$N$12:$CS$12,1,'Yearly Summary'!A81)</f>
        <v>0.32327615161230921</v>
      </c>
      <c r="H81" s="136">
        <f>INDEX('Total Agency'!$N$14:$CS$14,1,'Yearly Summary'!A81)</f>
        <v>2.0008011636327341</v>
      </c>
      <c r="I81" s="137">
        <f>INDEX('Total Agency'!$N$34:$CS$34,1,'Yearly Summary'!A81)</f>
        <v>1513.1245959701109</v>
      </c>
      <c r="J81" s="137">
        <f>INDEX('Total Agency'!$N$43:$CS$43,1,'Yearly Summary'!A81)</f>
        <v>1311.0826563241353</v>
      </c>
      <c r="K81" s="138">
        <f>INDEX('Total Agency'!$N$44:$CS$44,1,'Yearly Summary'!A81)</f>
        <v>0.10103157083163769</v>
      </c>
      <c r="L81" s="137">
        <f>INDEX('Total Agency'!$N$11:$CS$11,1,'Yearly Summary'!A81)</f>
        <v>2308.4392545862725</v>
      </c>
      <c r="M81" s="137">
        <f>INDEX('Total Agency'!$N$40:$CS$40,1,'Yearly Summary'!A81)</f>
        <v>13179.001968397446</v>
      </c>
      <c r="N81" s="137">
        <f>INDEX('Total Agency'!$N$55:$CS$55,1,'Yearly Summary'!A81)</f>
        <v>2541.963162437447</v>
      </c>
      <c r="O81" s="138">
        <f>INDEX('Total Agency'!$N$66:$CS$66,1,'Yearly Summary'!A81)</f>
        <v>0.19287979230391961</v>
      </c>
      <c r="P81" s="204">
        <f>INDEX('Total Agency'!$N$88:$CS$88,1,'Yearly Summary'!A81)</f>
        <v>1.7597361818666266</v>
      </c>
      <c r="Q81" s="137">
        <f>INDEX('Total Agency'!$N$77:$CS$77,1,'Yearly Summary'!A81)</f>
        <v>4473.1845499132887</v>
      </c>
      <c r="R81" s="136">
        <f>INDEX('Total Agency'!$N$99:$CS$99,1,'Yearly Summary'!A81)</f>
        <v>20.775613561962864</v>
      </c>
      <c r="S81" s="137">
        <f>INDEX('Total Agency'!$N$29:$CS$29,1,'Yearly Summary'!A81)</f>
        <v>92933.153600341277</v>
      </c>
      <c r="T81" s="136">
        <f>INDEX('Total Agency'!$N$110:$CS$110,1,'Yearly Summary'!A81)</f>
        <v>36.559598885465043</v>
      </c>
      <c r="U81" s="136">
        <f>INDEX('Total Agency'!$N$121:$CS$121,1,'Yearly Summary'!A81)</f>
        <v>7.0516078397431077</v>
      </c>
      <c r="V81" s="363"/>
      <c r="W81" s="363"/>
    </row>
    <row r="82" spans="1:24" x14ac:dyDescent="0.25">
      <c r="A82" s="135">
        <v>56</v>
      </c>
      <c r="B82" s="130">
        <v>8</v>
      </c>
      <c r="C82" s="137">
        <f>INDEX('Total Agency'!$N$42:$CS$42,1,A82)</f>
        <v>13179.001968397446</v>
      </c>
      <c r="D82" s="137">
        <f>INDEX('Total Agency'!$N$8:$CS$8,1,'Yearly Summary'!A82)</f>
        <v>20</v>
      </c>
      <c r="E82" s="137">
        <f>INDEX('Total Agency'!$N$15:$CS$15,1,'Yearly Summary'!A82)</f>
        <v>1550.4099303299786</v>
      </c>
      <c r="F82" s="137">
        <f>INDEX('Total Agency'!$N$13:$CS$13,1,'Yearly Summary'!A82)</f>
        <v>774.81121878975375</v>
      </c>
      <c r="G82" s="138">
        <f>INDEX('Total Agency'!$N$12:$CS$12,1,'Yearly Summary'!A82)</f>
        <v>0.32332970902181057</v>
      </c>
      <c r="H82" s="136">
        <f>INDEX('Total Agency'!$N$14:$CS$14,1,'Yearly Summary'!A82)</f>
        <v>2.001016367253563</v>
      </c>
      <c r="I82" s="137">
        <f>INDEX('Total Agency'!$N$34:$CS$34,1,'Yearly Summary'!A82)</f>
        <v>1570.4099303299786</v>
      </c>
      <c r="J82" s="137">
        <f>INDEX('Total Agency'!$N$43:$CS$43,1,'Yearly Summary'!A82)</f>
        <v>1044.7424951177964</v>
      </c>
      <c r="K82" s="138">
        <f>INDEX('Total Agency'!$N$44:$CS$44,1,'Yearly Summary'!A82)</f>
        <v>7.9273263455232335E-2</v>
      </c>
      <c r="L82" s="137">
        <f>INDEX('Total Agency'!$N$11:$CS$11,1,'Yearly Summary'!A82)</f>
        <v>2396.3502182766879</v>
      </c>
      <c r="M82" s="137">
        <f>INDEX('Total Agency'!$N$40:$CS$40,1,'Yearly Summary'!A82)</f>
        <v>13704.669403609629</v>
      </c>
      <c r="N82" s="137">
        <f>INDEX('Total Agency'!$N$55:$CS$55,1,'Yearly Summary'!A82)</f>
        <v>2665.8260134700458</v>
      </c>
      <c r="O82" s="138">
        <f>INDEX('Total Agency'!$N$66:$CS$66,1,'Yearly Summary'!A82)</f>
        <v>0.19451954184081979</v>
      </c>
      <c r="P82" s="204">
        <f>INDEX('Total Agency'!$N$88:$CS$88,1,'Yearly Summary'!A82)</f>
        <v>1.7559397265640544</v>
      </c>
      <c r="Q82" s="137">
        <f>INDEX('Total Agency'!$N$77:$CS$77,1,'Yearly Summary'!A82)</f>
        <v>4681.0298011599352</v>
      </c>
      <c r="R82" s="136">
        <f>INDEX('Total Agency'!$N$99:$CS$99,1,'Yearly Summary'!A82)</f>
        <v>20.372747234338494</v>
      </c>
      <c r="S82" s="137">
        <f>INDEX('Total Agency'!$N$29:$CS$29,1,'Yearly Summary'!A82)</f>
        <v>95365.436935437145</v>
      </c>
      <c r="T82" s="136">
        <f>INDEX('Total Agency'!$N$110:$CS$110,1,'Yearly Summary'!A82)</f>
        <v>35.773316208022933</v>
      </c>
      <c r="U82" s="136">
        <f>INDEX('Total Agency'!$N$121:$CS$121,1,'Yearly Summary'!A82)</f>
        <v>6.958609078911393</v>
      </c>
      <c r="V82" s="363"/>
      <c r="W82" s="363"/>
    </row>
    <row r="83" spans="1:24" x14ac:dyDescent="0.25">
      <c r="A83" s="135">
        <v>57</v>
      </c>
      <c r="B83" s="130">
        <v>9</v>
      </c>
      <c r="C83" s="137">
        <f>INDEX('Total Agency'!$N$42:$CS$42,1,A83)</f>
        <v>13704.669403609629</v>
      </c>
      <c r="D83" s="137">
        <f>INDEX('Total Agency'!$N$8:$CS$8,1,'Yearly Summary'!A83)</f>
        <v>20</v>
      </c>
      <c r="E83" s="137">
        <f>INDEX('Total Agency'!$N$15:$CS$15,1,'Yearly Summary'!A83)</f>
        <v>1610.7107506336986</v>
      </c>
      <c r="F83" s="137">
        <f>INDEX('Total Agency'!$N$13:$CS$13,1,'Yearly Summary'!A83)</f>
        <v>804.86098063130157</v>
      </c>
      <c r="G83" s="138">
        <f>INDEX('Total Agency'!$N$12:$CS$12,1,'Yearly Summary'!A83)</f>
        <v>0.32338252502007059</v>
      </c>
      <c r="H83" s="136">
        <f>INDEX('Total Agency'!$N$14:$CS$14,1,'Yearly Summary'!A83)</f>
        <v>2.0012285219371919</v>
      </c>
      <c r="I83" s="137">
        <f>INDEX('Total Agency'!$N$34:$CS$34,1,'Yearly Summary'!A83)</f>
        <v>1630.7107506336986</v>
      </c>
      <c r="J83" s="137">
        <f>INDEX('Total Agency'!$N$43:$CS$43,1,'Yearly Summary'!A83)</f>
        <v>1047.2518951676502</v>
      </c>
      <c r="K83" s="138">
        <f>INDEX('Total Agency'!$N$44:$CS$44,1,'Yearly Summary'!A83)</f>
        <v>7.6415699228163644E-2</v>
      </c>
      <c r="L83" s="137">
        <f>INDEX('Total Agency'!$N$11:$CS$11,1,'Yearly Summary'!A83)</f>
        <v>2488.882108213325</v>
      </c>
      <c r="M83" s="137">
        <f>INDEX('Total Agency'!$N$40:$CS$40,1,'Yearly Summary'!A83)</f>
        <v>14288.128259075676</v>
      </c>
      <c r="N83" s="137">
        <f>INDEX('Total Agency'!$N$55:$CS$55,1,'Yearly Summary'!A83)</f>
        <v>2829.5306009993524</v>
      </c>
      <c r="O83" s="138">
        <f>INDEX('Total Agency'!$N$66:$CS$66,1,'Yearly Summary'!A83)</f>
        <v>0.19803367870820049</v>
      </c>
      <c r="P83" s="204">
        <f>INDEX('Total Agency'!$N$88:$CS$88,1,'Yearly Summary'!A83)</f>
        <v>1.7986810793081964</v>
      </c>
      <c r="Q83" s="137">
        <f>INDEX('Total Agency'!$N$77:$CS$77,1,'Yearly Summary'!A83)</f>
        <v>5089.4231553410846</v>
      </c>
      <c r="R83" s="136">
        <f>INDEX('Total Agency'!$N$99:$CS$99,1,'Yearly Summary'!A83)</f>
        <v>20.302403594569984</v>
      </c>
      <c r="S83" s="137">
        <f>INDEX('Total Agency'!$N$29:$CS$29,1,'Yearly Summary'!A83)</f>
        <v>103327.52296328454</v>
      </c>
      <c r="T83" s="136">
        <f>INDEX('Total Agency'!$N$110:$CS$110,1,'Yearly Summary'!A83)</f>
        <v>36.517549210031746</v>
      </c>
      <c r="U83" s="136">
        <f>INDEX('Total Agency'!$N$121:$CS$121,1,'Yearly Summary'!A83)</f>
        <v>7.2317046074703262</v>
      </c>
      <c r="V83" s="363"/>
      <c r="W83" s="363"/>
    </row>
    <row r="84" spans="1:24" x14ac:dyDescent="0.25">
      <c r="A84" s="135">
        <v>58</v>
      </c>
      <c r="B84" s="130">
        <v>10</v>
      </c>
      <c r="C84" s="137">
        <f>INDEX('Total Agency'!$N$42:$CS$42,1,A84)</f>
        <v>14288.128259075675</v>
      </c>
      <c r="D84" s="137">
        <f>INDEX('Total Agency'!$N$8:$CS$8,1,'Yearly Summary'!A84)</f>
        <v>20</v>
      </c>
      <c r="E84" s="137">
        <f>INDEX('Total Agency'!$N$15:$CS$15,1,'Yearly Summary'!A84)</f>
        <v>1527.4843271387554</v>
      </c>
      <c r="F84" s="137">
        <f>INDEX('Total Agency'!$N$13:$CS$13,1,'Yearly Summary'!A84)</f>
        <v>762.78148620582022</v>
      </c>
      <c r="G84" s="138">
        <f>INDEX('Total Agency'!$N$12:$CS$12,1,'Yearly Summary'!A84)</f>
        <v>0.32370413210442306</v>
      </c>
      <c r="H84" s="136">
        <f>INDEX('Total Agency'!$N$14:$CS$14,1,'Yearly Summary'!A84)</f>
        <v>2.0025188796029543</v>
      </c>
      <c r="I84" s="137">
        <f>INDEX('Total Agency'!$N$34:$CS$34,1,'Yearly Summary'!A84)</f>
        <v>1547.4843271387554</v>
      </c>
      <c r="J84" s="137">
        <f>INDEX('Total Agency'!$N$43:$CS$43,1,'Yearly Summary'!A84)</f>
        <v>1362.323598865818</v>
      </c>
      <c r="K84" s="138">
        <f>INDEX('Total Agency'!$N$44:$CS$44,1,'Yearly Summary'!A84)</f>
        <v>9.5346540439996672E-2</v>
      </c>
      <c r="L84" s="137">
        <f>INDEX('Total Agency'!$N$11:$CS$11,1,'Yearly Summary'!A84)</f>
        <v>2356.4156603344072</v>
      </c>
      <c r="M84" s="137">
        <f>INDEX('Total Agency'!$N$40:$CS$40,1,'Yearly Summary'!A84)</f>
        <v>14473.288987348615</v>
      </c>
      <c r="N84" s="137">
        <f>INDEX('Total Agency'!$N$55:$CS$55,1,'Yearly Summary'!A84)</f>
        <v>2853.4509481473015</v>
      </c>
      <c r="O84" s="138">
        <f>INDEX('Total Agency'!$N$66:$CS$66,1,'Yearly Summary'!A84)</f>
        <v>0.19715290357579116</v>
      </c>
      <c r="P84" s="204">
        <f>INDEX('Total Agency'!$N$88:$CS$88,1,'Yearly Summary'!A84)</f>
        <v>1.6859592348830905</v>
      </c>
      <c r="Q84" s="137">
        <f>INDEX('Total Agency'!$N$77:$CS$77,1,'Yearly Summary'!A84)</f>
        <v>4810.8019773148535</v>
      </c>
      <c r="R84" s="136">
        <f>INDEX('Total Agency'!$N$99:$CS$99,1,'Yearly Summary'!A84)</f>
        <v>20.322652545636025</v>
      </c>
      <c r="S84" s="137">
        <f>INDEX('Total Agency'!$N$29:$CS$29,1,'Yearly Summary'!A84)</f>
        <v>97768.257050828528</v>
      </c>
      <c r="T84" s="136">
        <f>INDEX('Total Agency'!$N$110:$CS$110,1,'Yearly Summary'!A84)</f>
        <v>34.263163736635406</v>
      </c>
      <c r="U84" s="136">
        <f>INDEX('Total Agency'!$N$121:$CS$121,1,'Yearly Summary'!A84)</f>
        <v>6.7550822163704236</v>
      </c>
      <c r="V84" s="363"/>
      <c r="W84" s="363"/>
    </row>
    <row r="85" spans="1:24" x14ac:dyDescent="0.25">
      <c r="A85" s="135">
        <v>59</v>
      </c>
      <c r="B85" s="130">
        <v>11</v>
      </c>
      <c r="C85" s="137">
        <f>INDEX('Total Agency'!$N$42:$CS$42,1,A85)</f>
        <v>14473.288987348613</v>
      </c>
      <c r="D85" s="137">
        <f>INDEX('Total Agency'!$N$8:$CS$8,1,'Yearly Summary'!A85)</f>
        <v>20</v>
      </c>
      <c r="E85" s="137">
        <f>INDEX('Total Agency'!$N$15:$CS$15,1,'Yearly Summary'!A85)</f>
        <v>1590.6125781721994</v>
      </c>
      <c r="F85" s="137">
        <f>INDEX('Total Agency'!$N$13:$CS$13,1,'Yearly Summary'!A85)</f>
        <v>794.235430880021</v>
      </c>
      <c r="G85" s="138">
        <f>INDEX('Total Agency'!$N$12:$CS$12,1,'Yearly Summary'!A85)</f>
        <v>0.32374847111015287</v>
      </c>
      <c r="H85" s="136">
        <f>INDEX('Total Agency'!$N$14:$CS$14,1,'Yearly Summary'!A85)</f>
        <v>2.0026965762655342</v>
      </c>
      <c r="I85" s="137">
        <f>INDEX('Total Agency'!$N$34:$CS$34,1,'Yearly Summary'!A85)</f>
        <v>1610.6125781721994</v>
      </c>
      <c r="J85" s="137">
        <f>INDEX('Total Agency'!$N$43:$CS$43,1,'Yearly Summary'!A85)</f>
        <v>1336.9360745309059</v>
      </c>
      <c r="K85" s="138">
        <f>INDEX('Total Agency'!$N$44:$CS$44,1,'Yearly Summary'!A85)</f>
        <v>9.2372651143741283E-2</v>
      </c>
      <c r="L85" s="137">
        <f>INDEX('Total Agency'!$N$11:$CS$11,1,'Yearly Summary'!A85)</f>
        <v>2453.2484374568326</v>
      </c>
      <c r="M85" s="137">
        <f>INDEX('Total Agency'!$N$40:$CS$40,1,'Yearly Summary'!A85)</f>
        <v>14746.965490989907</v>
      </c>
      <c r="N85" s="137">
        <f>INDEX('Total Agency'!$N$55:$CS$55,1,'Yearly Summary'!A85)</f>
        <v>2929.6465253666765</v>
      </c>
      <c r="O85" s="138">
        <f>INDEX('Total Agency'!$N$66:$CS$66,1,'Yearly Summary'!A85)</f>
        <v>0.19866097382248776</v>
      </c>
      <c r="P85" s="204">
        <f>INDEX('Total Agency'!$N$88:$CS$88,1,'Yearly Summary'!A85)</f>
        <v>1.7643817239433353</v>
      </c>
      <c r="Q85" s="137">
        <f>INDEX('Total Agency'!$N$77:$CS$77,1,'Yearly Summary'!A85)</f>
        <v>5169.014786971059</v>
      </c>
      <c r="R85" s="136">
        <f>INDEX('Total Agency'!$N$99:$CS$99,1,'Yearly Summary'!A85)</f>
        <v>20.314483864032773</v>
      </c>
      <c r="S85" s="137">
        <f>INDEX('Total Agency'!$N$29:$CS$29,1,'Yearly Summary'!A85)</f>
        <v>105005.86748287038</v>
      </c>
      <c r="T85" s="136">
        <f>INDEX('Total Agency'!$N$110:$CS$110,1,'Yearly Summary'!A85)</f>
        <v>35.842504061041211</v>
      </c>
      <c r="U85" s="136">
        <f>INDEX('Total Agency'!$N$121:$CS$121,1,'Yearly Summary'!A85)</f>
        <v>7.12050676100292</v>
      </c>
      <c r="V85" s="363"/>
      <c r="W85" s="363"/>
    </row>
    <row r="86" spans="1:24" x14ac:dyDescent="0.25">
      <c r="A86" s="135">
        <v>60</v>
      </c>
      <c r="B86" s="130">
        <v>12</v>
      </c>
      <c r="C86" s="137">
        <f>INDEX('Total Agency'!$N$42:$CS$42,1,A86)</f>
        <v>14746.965490989907</v>
      </c>
      <c r="D86" s="137">
        <f>INDEX('Total Agency'!$N$8:$CS$8,1,'Yearly Summary'!A86)</f>
        <v>20</v>
      </c>
      <c r="E86" s="137">
        <f>INDEX('Total Agency'!$N$15:$CS$15,1,'Yearly Summary'!A86)</f>
        <v>1654.8632166834759</v>
      </c>
      <c r="F86" s="137">
        <f>INDEX('Total Agency'!$N$13:$CS$13,1,'Yearly Summary'!A86)</f>
        <v>826.24394692440887</v>
      </c>
      <c r="G86" s="138">
        <f>INDEX('Total Agency'!$N$12:$CS$12,1,'Yearly Summary'!A86)</f>
        <v>0.32379296493223536</v>
      </c>
      <c r="H86" s="136">
        <f>INDEX('Total Agency'!$N$14:$CS$14,1,'Yearly Summary'!A86)</f>
        <v>2.0028748444614934</v>
      </c>
      <c r="I86" s="137">
        <f>INDEX('Total Agency'!$N$34:$CS$34,1,'Yearly Summary'!A86)</f>
        <v>1674.8632166834759</v>
      </c>
      <c r="J86" s="137">
        <f>INDEX('Total Agency'!$N$43:$CS$43,1,'Yearly Summary'!A86)</f>
        <v>1361.2171181019803</v>
      </c>
      <c r="K86" s="138">
        <f>INDEX('Total Agency'!$N$44:$CS$44,1,'Yearly Summary'!A86)</f>
        <v>9.2304896145153109E-2</v>
      </c>
      <c r="L86" s="137">
        <f>INDEX('Total Agency'!$N$11:$CS$11,1,'Yearly Summary'!A86)</f>
        <v>2551.7662099216036</v>
      </c>
      <c r="M86" s="137">
        <f>INDEX('Total Agency'!$N$40:$CS$40,1,'Yearly Summary'!A86)</f>
        <v>15060.611589571403</v>
      </c>
      <c r="N86" s="137">
        <f>INDEX('Total Agency'!$N$55:$CS$55,1,'Yearly Summary'!A86)</f>
        <v>3025.4596240514284</v>
      </c>
      <c r="O86" s="138">
        <f>INDEX('Total Agency'!$N$66:$CS$66,1,'Yearly Summary'!A86)</f>
        <v>0.20088557533389834</v>
      </c>
      <c r="P86" s="204">
        <f>INDEX('Total Agency'!$N$88:$CS$88,1,'Yearly Summary'!A86)</f>
        <v>1.8072968305213797</v>
      </c>
      <c r="Q86" s="137">
        <f>INDEX('Total Agency'!$N$77:$CS$77,1,'Yearly Summary'!A86)</f>
        <v>5467.9035894185517</v>
      </c>
      <c r="R86" s="136">
        <f>INDEX('Total Agency'!$N$99:$CS$99,1,'Yearly Summary'!A86)</f>
        <v>20.200299003893186</v>
      </c>
      <c r="S86" s="137">
        <f>INDEX('Total Agency'!$N$29:$CS$29,1,'Yearly Summary'!A86)</f>
        <v>110453.28743071554</v>
      </c>
      <c r="T86" s="136">
        <f>INDEX('Total Agency'!$N$110:$CS$110,1,'Yearly Summary'!A86)</f>
        <v>36.50793636532034</v>
      </c>
      <c r="U86" s="136">
        <f>INDEX('Total Agency'!$N$121:$CS$121,1,'Yearly Summary'!A86)</f>
        <v>7.3339178010007258</v>
      </c>
      <c r="V86" s="363"/>
      <c r="W86" s="363"/>
    </row>
    <row r="87" spans="1:24" s="1" customFormat="1" ht="30" x14ac:dyDescent="0.25">
      <c r="B87" s="139" t="s">
        <v>90</v>
      </c>
      <c r="C87" s="142">
        <f>C86</f>
        <v>14746.965490989907</v>
      </c>
      <c r="D87" s="142">
        <f>SUM(D75:D86)</f>
        <v>240</v>
      </c>
      <c r="E87" s="142">
        <f>SUM(E75:E86)</f>
        <v>16502.613389851234</v>
      </c>
      <c r="F87" s="142">
        <f>SUM(F75:F86)</f>
        <v>8477.7280654088045</v>
      </c>
      <c r="G87" s="140">
        <f>SUM(F75:F86)/SUM(L75:L86)</f>
        <v>0.29551963346167648</v>
      </c>
      <c r="H87" s="141">
        <f>E87/F87</f>
        <v>1.9465844224451969</v>
      </c>
      <c r="I87" s="142">
        <f>SUM(I75:I86)</f>
        <v>16742.613389851234</v>
      </c>
      <c r="J87" s="142">
        <f>SUM(J75:J86)</f>
        <v>15007.677123179921</v>
      </c>
      <c r="K87" s="140">
        <f>SUM(J75:J86)/SUM(C75:C86)</f>
        <v>9.5273460831769463E-2</v>
      </c>
      <c r="L87" s="142">
        <f>L86</f>
        <v>2551.7662099216036</v>
      </c>
      <c r="M87" s="142">
        <f>M86</f>
        <v>15060.611589571403</v>
      </c>
      <c r="N87" s="142">
        <f>SUM(N75:N86)</f>
        <v>31009.074914904835</v>
      </c>
      <c r="O87" s="140">
        <f>N87/SUM(M75:M86)</f>
        <v>0.19471084341979775</v>
      </c>
      <c r="P87" s="205">
        <f>Q87/N87</f>
        <v>1.701333047072461</v>
      </c>
      <c r="Q87" s="142">
        <f>SUM(Q75:Q86)</f>
        <v>52756.763911873255</v>
      </c>
      <c r="R87" s="141">
        <f>S87/Q87</f>
        <v>20.456524744107615</v>
      </c>
      <c r="S87" s="142">
        <f>SUM(S75:S86)</f>
        <v>1079220.0463822789</v>
      </c>
      <c r="T87" s="141">
        <f>S87/N87</f>
        <v>34.803361575405802</v>
      </c>
      <c r="U87" s="141">
        <f>S87/SUM(M75:M86)</f>
        <v>6.7765918861914454</v>
      </c>
      <c r="V87" s="366"/>
      <c r="W87" s="366"/>
      <c r="X87" s="219"/>
    </row>
    <row r="89" spans="1:24" ht="38.25" x14ac:dyDescent="0.25">
      <c r="B89" s="131">
        <v>2021</v>
      </c>
      <c r="C89" s="199" t="s">
        <v>76</v>
      </c>
      <c r="D89" s="199" t="s">
        <v>77</v>
      </c>
      <c r="E89" s="199" t="s">
        <v>78</v>
      </c>
      <c r="F89" s="199" t="s">
        <v>70</v>
      </c>
      <c r="G89" s="201" t="s">
        <v>71</v>
      </c>
      <c r="H89" s="197" t="s">
        <v>88</v>
      </c>
      <c r="I89" s="199" t="s">
        <v>84</v>
      </c>
      <c r="J89" s="199" t="s">
        <v>85</v>
      </c>
      <c r="K89" s="201" t="s">
        <v>87</v>
      </c>
      <c r="L89" s="199" t="s">
        <v>79</v>
      </c>
      <c r="M89" s="199" t="s">
        <v>80</v>
      </c>
      <c r="N89" s="199" t="s">
        <v>81</v>
      </c>
      <c r="O89" s="201" t="s">
        <v>11</v>
      </c>
      <c r="P89" s="203" t="s">
        <v>82</v>
      </c>
      <c r="Q89" s="199" t="s">
        <v>83</v>
      </c>
      <c r="R89" s="197" t="s">
        <v>14</v>
      </c>
      <c r="S89" s="199" t="s">
        <v>0</v>
      </c>
      <c r="T89" s="197" t="s">
        <v>15</v>
      </c>
      <c r="U89" s="197" t="s">
        <v>86</v>
      </c>
      <c r="V89" s="364"/>
      <c r="W89" s="364"/>
      <c r="X89" s="217"/>
    </row>
    <row r="90" spans="1:24" x14ac:dyDescent="0.25">
      <c r="A90" s="135">
        <v>61</v>
      </c>
      <c r="B90" s="130">
        <v>1</v>
      </c>
      <c r="C90" s="137">
        <f>INDEX('Total Agency'!$N$42:$CS$42,1,A90)</f>
        <v>15060.611589571403</v>
      </c>
      <c r="D90" s="137">
        <f>INDEX('Total Agency'!$N$8:$CS$8,1,'Yearly Summary'!A90)</f>
        <v>20</v>
      </c>
      <c r="E90" s="137">
        <f>INDEX('Total Agency'!$N$15:$CS$15,1,'Yearly Summary'!A90)</f>
        <v>496.00431362580531</v>
      </c>
      <c r="F90" s="137">
        <f>INDEX('Total Agency'!$N$13:$CS$13,1,'Yearly Summary'!A90)</f>
        <v>368.8458411700741</v>
      </c>
      <c r="G90" s="138">
        <f>INDEX('Total Agency'!$N$12:$CS$12,1,'Yearly Summary'!A90)</f>
        <v>0.15</v>
      </c>
      <c r="H90" s="136">
        <f>INDEX('Total Agency'!$N$14:$CS$14,1,'Yearly Summary'!A90)</f>
        <v>1.3447469328984483</v>
      </c>
      <c r="I90" s="137">
        <f>INDEX('Total Agency'!$N$34:$CS$34,1,'Yearly Summary'!A90)</f>
        <v>516.00431362580525</v>
      </c>
      <c r="J90" s="137">
        <f>INDEX('Total Agency'!$N$43:$CS$43,1,'Yearly Summary'!A90)</f>
        <v>1430.7634164663232</v>
      </c>
      <c r="K90" s="138">
        <f>INDEX('Total Agency'!$N$44:$CS$44,1,'Yearly Summary'!A90)</f>
        <v>9.5000352937661819E-2</v>
      </c>
      <c r="L90" s="137">
        <f>INDEX('Total Agency'!$N$11:$CS$11,1,'Yearly Summary'!A90)</f>
        <v>2458.9722744671608</v>
      </c>
      <c r="M90" s="137">
        <f>INDEX('Total Agency'!$N$40:$CS$40,1,'Yearly Summary'!A90)</f>
        <v>14145.852486730884</v>
      </c>
      <c r="N90" s="137">
        <f>INDEX('Total Agency'!$N$55:$CS$55,1,'Yearly Summary'!A90)</f>
        <v>1740.7353314265167</v>
      </c>
      <c r="O90" s="138">
        <f>INDEX('Total Agency'!$N$66:$CS$66,1,'Yearly Summary'!A90)</f>
        <v>0.1230562338366927</v>
      </c>
      <c r="P90" s="204">
        <f>INDEX('Total Agency'!$N$88:$CS$88,1,'Yearly Summary'!A90)</f>
        <v>1.4159296692203203</v>
      </c>
      <c r="Q90" s="137">
        <f>INDEX('Total Agency'!$N$77:$CS$77,1,'Yearly Summary'!A90)</f>
        <v>2464.7588020268722</v>
      </c>
      <c r="R90" s="136">
        <f>INDEX('Total Agency'!$N$99:$CS$99,1,'Yearly Summary'!A90)</f>
        <v>22.142472618345217</v>
      </c>
      <c r="S90" s="137">
        <f>INDEX('Total Agency'!$N$29:$CS$29,1,'Yearly Summary'!A90)</f>
        <v>54575.854284705376</v>
      </c>
      <c r="T90" s="136">
        <f>INDEX('Total Agency'!$N$110:$CS$110,1,'Yearly Summary'!A90)</f>
        <v>31.352183930213538</v>
      </c>
      <c r="U90" s="136">
        <f>INDEX('Total Agency'!$N$121:$CS$121,1,'Yearly Summary'!A90)</f>
        <v>3.8580816770073567</v>
      </c>
      <c r="V90" s="363"/>
      <c r="W90" s="363"/>
    </row>
    <row r="91" spans="1:24" x14ac:dyDescent="0.25">
      <c r="A91" s="135">
        <v>62</v>
      </c>
      <c r="B91" s="130">
        <v>2</v>
      </c>
      <c r="C91" s="137">
        <f>INDEX('Total Agency'!$N$42:$CS$42,1,A91)</f>
        <v>14145.852486730884</v>
      </c>
      <c r="D91" s="137">
        <f>INDEX('Total Agency'!$N$8:$CS$8,1,'Yearly Summary'!A91)</f>
        <v>20</v>
      </c>
      <c r="E91" s="137">
        <f>INDEX('Total Agency'!$N$15:$CS$15,1,'Yearly Summary'!A91)</f>
        <v>516.39471888162916</v>
      </c>
      <c r="F91" s="137">
        <f>INDEX('Total Agency'!$N$13:$CS$13,1,'Yearly Summary'!A91)</f>
        <v>383.94047993676725</v>
      </c>
      <c r="G91" s="138">
        <f>INDEX('Total Agency'!$N$12:$CS$12,1,'Yearly Summary'!A91)</f>
        <v>0.15</v>
      </c>
      <c r="H91" s="136">
        <f>INDEX('Total Agency'!$N$14:$CS$14,1,'Yearly Summary'!A91)</f>
        <v>1.3449863868656839</v>
      </c>
      <c r="I91" s="137">
        <f>INDEX('Total Agency'!$N$34:$CS$34,1,'Yearly Summary'!A91)</f>
        <v>536.39471888162916</v>
      </c>
      <c r="J91" s="137">
        <f>INDEX('Total Agency'!$N$43:$CS$43,1,'Yearly Summary'!A91)</f>
        <v>1516.6633316598636</v>
      </c>
      <c r="K91" s="138">
        <f>INDEX('Total Agency'!$N$44:$CS$44,1,'Yearly Summary'!A91)</f>
        <v>0.10721611391625402</v>
      </c>
      <c r="L91" s="137">
        <f>INDEX('Total Agency'!$N$11:$CS$11,1,'Yearly Summary'!A91)</f>
        <v>2559.6031995784483</v>
      </c>
      <c r="M91" s="137">
        <f>INDEX('Total Agency'!$N$40:$CS$40,1,'Yearly Summary'!A91)</f>
        <v>13165.58387395265</v>
      </c>
      <c r="N91" s="137">
        <f>INDEX('Total Agency'!$N$55:$CS$55,1,'Yearly Summary'!A91)</f>
        <v>1576.2333123611918</v>
      </c>
      <c r="O91" s="138">
        <f>INDEX('Total Agency'!$N$66:$CS$66,1,'Yearly Summary'!A91)</f>
        <v>0.11972376823178187</v>
      </c>
      <c r="P91" s="204">
        <f>INDEX('Total Agency'!$N$88:$CS$88,1,'Yearly Summary'!A91)</f>
        <v>1.4739486577713361</v>
      </c>
      <c r="Q91" s="137">
        <f>INDEX('Total Agency'!$N$77:$CS$77,1,'Yearly Summary'!A91)</f>
        <v>2323.286975089246</v>
      </c>
      <c r="R91" s="136">
        <f>INDEX('Total Agency'!$N$99:$CS$99,1,'Yearly Summary'!A91)</f>
        <v>22.787481276457118</v>
      </c>
      <c r="S91" s="137">
        <f>INDEX('Total Agency'!$N$29:$CS$29,1,'Yearly Summary'!A91)</f>
        <v>52941.85844468289</v>
      </c>
      <c r="T91" s="136">
        <f>INDEX('Total Agency'!$N$110:$CS$110,1,'Yearly Summary'!A91)</f>
        <v>33.587577441423427</v>
      </c>
      <c r="U91" s="136">
        <f>INDEX('Total Agency'!$N$121:$CS$121,1,'Yearly Summary'!A91)</f>
        <v>4.0212313370640027</v>
      </c>
      <c r="V91" s="363"/>
      <c r="W91" s="363"/>
    </row>
    <row r="92" spans="1:24" x14ac:dyDescent="0.25">
      <c r="A92" s="135">
        <v>63</v>
      </c>
      <c r="B92" s="130">
        <v>3</v>
      </c>
      <c r="C92" s="137">
        <f>INDEX('Total Agency'!$N$42:$CS$42,1,A92)</f>
        <v>13165.583873952652</v>
      </c>
      <c r="D92" s="137">
        <f>INDEX('Total Agency'!$N$8:$CS$8,1,'Yearly Summary'!A92)</f>
        <v>20</v>
      </c>
      <c r="E92" s="137">
        <f>INDEX('Total Agency'!$N$15:$CS$15,1,'Yearly Summary'!A92)</f>
        <v>1729.1557453717523</v>
      </c>
      <c r="F92" s="137">
        <f>INDEX('Total Agency'!$N$13:$CS$13,1,'Yearly Summary'!A92)</f>
        <v>862.62662100392208</v>
      </c>
      <c r="G92" s="138">
        <f>INDEX('Total Agency'!$N$12:$CS$12,1,'Yearly Summary'!A92)</f>
        <v>0.32420515137499889</v>
      </c>
      <c r="H92" s="136">
        <f>INDEX('Total Agency'!$N$14:$CS$14,1,'Yearly Summary'!A92)</f>
        <v>2.0045239774299644</v>
      </c>
      <c r="I92" s="137">
        <f>INDEX('Total Agency'!$N$34:$CS$34,1,'Yearly Summary'!A92)</f>
        <v>1749.1557453717523</v>
      </c>
      <c r="J92" s="137">
        <f>INDEX('Total Agency'!$N$43:$CS$43,1,'Yearly Summary'!A92)</f>
        <v>1465.391353204599</v>
      </c>
      <c r="K92" s="138">
        <f>INDEX('Total Agency'!$N$44:$CS$44,1,'Yearly Summary'!A92)</f>
        <v>0.11130469922445227</v>
      </c>
      <c r="L92" s="137">
        <f>INDEX('Total Agency'!$N$11:$CS$11,1,'Yearly Summary'!A92)</f>
        <v>2660.743104621883</v>
      </c>
      <c r="M92" s="137">
        <f>INDEX('Total Agency'!$N$40:$CS$40,1,'Yearly Summary'!A92)</f>
        <v>13449.348266119803</v>
      </c>
      <c r="N92" s="137">
        <f>INDEX('Total Agency'!$N$55:$CS$55,1,'Yearly Summary'!A92)</f>
        <v>3372.4983318143745</v>
      </c>
      <c r="O92" s="138">
        <f>INDEX('Total Agency'!$N$66:$CS$66,1,'Yearly Summary'!A92)</f>
        <v>0.25075552101732845</v>
      </c>
      <c r="P92" s="204">
        <f>INDEX('Total Agency'!$N$88:$CS$88,1,'Yearly Summary'!A92)</f>
        <v>1.7360894359574992</v>
      </c>
      <c r="Q92" s="137">
        <f>INDEX('Total Agency'!$N$77:$CS$77,1,'Yearly Summary'!A92)</f>
        <v>5854.9587266472245</v>
      </c>
      <c r="R92" s="136">
        <f>INDEX('Total Agency'!$N$99:$CS$99,1,'Yearly Summary'!A92)</f>
        <v>21.914838665393894</v>
      </c>
      <c r="S92" s="137">
        <f>INDEX('Total Agency'!$N$29:$CS$29,1,'Yearly Summary'!A92)</f>
        <v>128310.47588701399</v>
      </c>
      <c r="T92" s="136">
        <f>INDEX('Total Agency'!$N$110:$CS$110,1,'Yearly Summary'!A92)</f>
        <v>38.046119897703278</v>
      </c>
      <c r="U92" s="136">
        <f>INDEX('Total Agency'!$N$121:$CS$121,1,'Yearly Summary'!A92)</f>
        <v>9.5402746176363333</v>
      </c>
      <c r="V92" s="363"/>
      <c r="W92" s="363"/>
    </row>
    <row r="93" spans="1:24" x14ac:dyDescent="0.25">
      <c r="A93" s="135">
        <v>64</v>
      </c>
      <c r="B93" s="130">
        <v>4</v>
      </c>
      <c r="C93" s="137">
        <f>INDEX('Total Agency'!$N$42:$CS$42,1,A93)</f>
        <v>13449.348266119801</v>
      </c>
      <c r="D93" s="137">
        <f>INDEX('Total Agency'!$N$8:$CS$8,1,'Yearly Summary'!A93)</f>
        <v>20</v>
      </c>
      <c r="E93" s="137">
        <f>INDEX('Total Agency'!$N$15:$CS$15,1,'Yearly Summary'!A93)</f>
        <v>1658.6819549008621</v>
      </c>
      <c r="F93" s="137">
        <f>INDEX('Total Agency'!$N$13:$CS$13,1,'Yearly Summary'!A93)</f>
        <v>826.95743989663026</v>
      </c>
      <c r="G93" s="138">
        <f>INDEX('Total Agency'!$N$12:$CS$12,1,'Yearly Summary'!A93)</f>
        <v>0.32451592540912705</v>
      </c>
      <c r="H93" s="136">
        <f>INDEX('Total Agency'!$N$14:$CS$14,1,'Yearly Summary'!A93)</f>
        <v>2.0057645954647891</v>
      </c>
      <c r="I93" s="137">
        <f>INDEX('Total Agency'!$N$34:$CS$34,1,'Yearly Summary'!A93)</f>
        <v>1678.6819549008621</v>
      </c>
      <c r="J93" s="137">
        <f>INDEX('Total Agency'!$N$43:$CS$43,1,'Yearly Summary'!A93)</f>
        <v>1339.8929482314506</v>
      </c>
      <c r="K93" s="138">
        <f>INDEX('Total Agency'!$N$44:$CS$44,1,'Yearly Summary'!A93)</f>
        <v>9.9625120988707655E-2</v>
      </c>
      <c r="L93" s="137">
        <f>INDEX('Total Agency'!$N$11:$CS$11,1,'Yearly Summary'!A93)</f>
        <v>2548.279992280995</v>
      </c>
      <c r="M93" s="137">
        <f>INDEX('Total Agency'!$N$40:$CS$40,1,'Yearly Summary'!A93)</f>
        <v>13788.137272789214</v>
      </c>
      <c r="N93" s="137">
        <f>INDEX('Total Agency'!$N$55:$CS$55,1,'Yearly Summary'!A93)</f>
        <v>3262.5136871676787</v>
      </c>
      <c r="O93" s="138">
        <f>INDEX('Total Agency'!$N$66:$CS$66,1,'Yearly Summary'!A93)</f>
        <v>0.23661743588861892</v>
      </c>
      <c r="P93" s="204">
        <f>INDEX('Total Agency'!$N$88:$CS$88,1,'Yearly Summary'!A93)</f>
        <v>1.6782362229470276</v>
      </c>
      <c r="Q93" s="137">
        <f>INDEX('Total Agency'!$N$77:$CS$77,1,'Yearly Summary'!A93)</f>
        <v>5475.2686476652652</v>
      </c>
      <c r="R93" s="136">
        <f>INDEX('Total Agency'!$N$99:$CS$99,1,'Yearly Summary'!A93)</f>
        <v>22.115435088527505</v>
      </c>
      <c r="S93" s="137">
        <f>INDEX('Total Agency'!$N$29:$CS$29,1,'Yearly Summary'!A93)</f>
        <v>121087.94836969094</v>
      </c>
      <c r="T93" s="136">
        <f>INDEX('Total Agency'!$N$110:$CS$110,1,'Yearly Summary'!A93)</f>
        <v>37.114924251800559</v>
      </c>
      <c r="U93" s="136">
        <f>INDEX('Total Agency'!$N$121:$CS$121,1,'Yearly Summary'!A93)</f>
        <v>8.7820382096613656</v>
      </c>
      <c r="V93" s="363"/>
      <c r="W93" s="363"/>
    </row>
    <row r="94" spans="1:24" x14ac:dyDescent="0.25">
      <c r="A94" s="135">
        <v>65</v>
      </c>
      <c r="B94" s="130">
        <v>5</v>
      </c>
      <c r="C94" s="137">
        <f>INDEX('Total Agency'!$N$42:$CS$42,1,A94)</f>
        <v>13788.137272789212</v>
      </c>
      <c r="D94" s="137">
        <f>INDEX('Total Agency'!$N$8:$CS$8,1,'Yearly Summary'!A94)</f>
        <v>20</v>
      </c>
      <c r="E94" s="137">
        <f>INDEX('Total Agency'!$N$15:$CS$15,1,'Yearly Summary'!A94)</f>
        <v>1715.000854075759</v>
      </c>
      <c r="F94" s="137">
        <f>INDEX('Total Agency'!$N$13:$CS$13,1,'Yearly Summary'!A94)</f>
        <v>855.01008378448284</v>
      </c>
      <c r="G94" s="138">
        <f>INDEX('Total Agency'!$N$12:$CS$12,1,'Yearly Summary'!A94)</f>
        <v>0.32453114605207678</v>
      </c>
      <c r="H94" s="136">
        <f>INDEX('Total Agency'!$N$14:$CS$14,1,'Yearly Summary'!A94)</f>
        <v>2.0058252956324769</v>
      </c>
      <c r="I94" s="137">
        <f>INDEX('Total Agency'!$N$34:$CS$34,1,'Yearly Summary'!A94)</f>
        <v>1735.000854075759</v>
      </c>
      <c r="J94" s="137">
        <f>INDEX('Total Agency'!$N$43:$CS$43,1,'Yearly Summary'!A94)</f>
        <v>1267.3760210716518</v>
      </c>
      <c r="K94" s="138">
        <f>INDEX('Total Agency'!$N$44:$CS$44,1,'Yearly Summary'!A94)</f>
        <v>9.1917856342553908E-2</v>
      </c>
      <c r="L94" s="137">
        <f>INDEX('Total Agency'!$N$11:$CS$11,1,'Yearly Summary'!A94)</f>
        <v>2634.60100574532</v>
      </c>
      <c r="M94" s="137">
        <f>INDEX('Total Agency'!$N$40:$CS$40,1,'Yearly Summary'!A94)</f>
        <v>14255.762105793321</v>
      </c>
      <c r="N94" s="137">
        <f>INDEX('Total Agency'!$N$55:$CS$55,1,'Yearly Summary'!A94)</f>
        <v>3027.9502858110509</v>
      </c>
      <c r="O94" s="138">
        <f>INDEX('Total Agency'!$N$66:$CS$66,1,'Yearly Summary'!A94)</f>
        <v>0.21240185290273178</v>
      </c>
      <c r="P94" s="204">
        <f>INDEX('Total Agency'!$N$88:$CS$88,1,'Yearly Summary'!A94)</f>
        <v>1.7993001960958941</v>
      </c>
      <c r="Q94" s="137">
        <f>INDEX('Total Agency'!$N$77:$CS$77,1,'Yearly Summary'!A94)</f>
        <v>5448.1915430284425</v>
      </c>
      <c r="R94" s="136">
        <f>INDEX('Total Agency'!$N$99:$CS$99,1,'Yearly Summary'!A94)</f>
        <v>23.026332762313949</v>
      </c>
      <c r="S94" s="137">
        <f>INDEX('Total Agency'!$N$29:$CS$29,1,'Yearly Summary'!A94)</f>
        <v>125451.87142259761</v>
      </c>
      <c r="T94" s="136">
        <f>INDEX('Total Agency'!$N$110:$CS$110,1,'Yearly Summary'!A94)</f>
        <v>41.431285054600799</v>
      </c>
      <c r="U94" s="136">
        <f>INDEX('Total Agency'!$N$121:$CS$121,1,'Yearly Summary'!A94)</f>
        <v>8.8000817137384697</v>
      </c>
      <c r="V94" s="363"/>
      <c r="W94" s="363"/>
    </row>
    <row r="95" spans="1:24" x14ac:dyDescent="0.25">
      <c r="A95" s="135">
        <v>66</v>
      </c>
      <c r="B95" s="130">
        <v>6</v>
      </c>
      <c r="C95" s="137">
        <f>INDEX('Total Agency'!$N$42:$CS$42,1,A95)</f>
        <v>14255.762105793321</v>
      </c>
      <c r="D95" s="137">
        <f>INDEX('Total Agency'!$N$8:$CS$8,1,'Yearly Summary'!A95)</f>
        <v>20</v>
      </c>
      <c r="E95" s="137">
        <f>INDEX('Total Agency'!$N$15:$CS$15,1,'Yearly Summary'!A95)</f>
        <v>1773.3336415327212</v>
      </c>
      <c r="F95" s="137">
        <f>INDEX('Total Agency'!$N$13:$CS$13,1,'Yearly Summary'!A95)</f>
        <v>884.05499497140227</v>
      </c>
      <c r="G95" s="138">
        <f>INDEX('Total Agency'!$N$12:$CS$12,1,'Yearly Summary'!A95)</f>
        <v>0.32455207229807209</v>
      </c>
      <c r="H95" s="136">
        <f>INDEX('Total Agency'!$N$14:$CS$14,1,'Yearly Summary'!A95)</f>
        <v>2.0059087405417415</v>
      </c>
      <c r="I95" s="137">
        <f>INDEX('Total Agency'!$N$34:$CS$34,1,'Yearly Summary'!A95)</f>
        <v>1793.3336415327212</v>
      </c>
      <c r="J95" s="137">
        <f>INDEX('Total Agency'!$N$43:$CS$43,1,'Yearly Summary'!A95)</f>
        <v>1359.1696602754546</v>
      </c>
      <c r="K95" s="138">
        <f>INDEX('Total Agency'!$N$44:$CS$44,1,'Yearly Summary'!A95)</f>
        <v>9.5341774798774814E-2</v>
      </c>
      <c r="L95" s="137">
        <f>INDEX('Total Agency'!$N$11:$CS$11,1,'Yearly Summary'!A95)</f>
        <v>2723.9234330307299</v>
      </c>
      <c r="M95" s="137">
        <f>INDEX('Total Agency'!$N$40:$CS$40,1,'Yearly Summary'!A95)</f>
        <v>14689.926087050588</v>
      </c>
      <c r="N95" s="137">
        <f>INDEX('Total Agency'!$N$55:$CS$55,1,'Yearly Summary'!A95)</f>
        <v>3372.2740142361017</v>
      </c>
      <c r="O95" s="138">
        <f>INDEX('Total Agency'!$N$66:$CS$66,1,'Yearly Summary'!A95)</f>
        <v>0.22956371558661667</v>
      </c>
      <c r="P95" s="204">
        <f>INDEX('Total Agency'!$N$88:$CS$88,1,'Yearly Summary'!A95)</f>
        <v>1.7420073870921107</v>
      </c>
      <c r="Q95" s="137">
        <f>INDEX('Total Agency'!$N$77:$CS$77,1,'Yearly Summary'!A95)</f>
        <v>5874.526244098055</v>
      </c>
      <c r="R95" s="136">
        <f>INDEX('Total Agency'!$N$99:$CS$99,1,'Yearly Summary'!A95)</f>
        <v>22.076489119862849</v>
      </c>
      <c r="S95" s="137">
        <f>INDEX('Total Agency'!$N$29:$CS$29,1,'Yearly Summary'!A95)</f>
        <v>129688.91471217948</v>
      </c>
      <c r="T95" s="136">
        <f>INDEX('Total Agency'!$N$110:$CS$110,1,'Yearly Summary'!A95)</f>
        <v>38.457407127859696</v>
      </c>
      <c r="U95" s="136">
        <f>INDEX('Total Agency'!$N$121:$CS$121,1,'Yearly Summary'!A95)</f>
        <v>8.8284252720987073</v>
      </c>
      <c r="V95" s="363"/>
      <c r="W95" s="363"/>
    </row>
    <row r="96" spans="1:24" x14ac:dyDescent="0.25">
      <c r="A96" s="135">
        <v>67</v>
      </c>
      <c r="B96" s="130">
        <v>7</v>
      </c>
      <c r="C96" s="137">
        <f>INDEX('Total Agency'!$N$42:$CS$42,1,A96)</f>
        <v>14689.926087050588</v>
      </c>
      <c r="D96" s="137">
        <f>INDEX('Total Agency'!$N$8:$CS$8,1,'Yearly Summary'!A96)</f>
        <v>20</v>
      </c>
      <c r="E96" s="137">
        <f>INDEX('Total Agency'!$N$15:$CS$15,1,'Yearly Summary'!A96)</f>
        <v>1697.5299026788798</v>
      </c>
      <c r="F96" s="137">
        <f>INDEX('Total Agency'!$N$13:$CS$13,1,'Yearly Summary'!A96)</f>
        <v>845.74117395532153</v>
      </c>
      <c r="G96" s="138">
        <f>INDEX('Total Agency'!$N$12:$CS$12,1,'Yearly Summary'!A96)</f>
        <v>0.32486382343123787</v>
      </c>
      <c r="H96" s="136">
        <f>INDEX('Total Agency'!$N$14:$CS$14,1,'Yearly Summary'!A96)</f>
        <v>2.0071505975521493</v>
      </c>
      <c r="I96" s="137">
        <f>INDEX('Total Agency'!$N$34:$CS$34,1,'Yearly Summary'!A96)</f>
        <v>1717.5299026788798</v>
      </c>
      <c r="J96" s="137">
        <f>INDEX('Total Agency'!$N$43:$CS$43,1,'Yearly Summary'!A96)</f>
        <v>1518.4792237154124</v>
      </c>
      <c r="K96" s="138">
        <f>INDEX('Total Agency'!$N$44:$CS$44,1,'Yearly Summary'!A96)</f>
        <v>0.10336874499688442</v>
      </c>
      <c r="L96" s="137">
        <f>INDEX('Total Agency'!$N$11:$CS$11,1,'Yearly Summary'!A96)</f>
        <v>2603.3713604135269</v>
      </c>
      <c r="M96" s="137">
        <f>INDEX('Total Agency'!$N$40:$CS$40,1,'Yearly Summary'!A96)</f>
        <v>14888.976766014055</v>
      </c>
      <c r="N96" s="137">
        <f>INDEX('Total Agency'!$N$55:$CS$55,1,'Yearly Summary'!A96)</f>
        <v>2928.1365069445192</v>
      </c>
      <c r="O96" s="138">
        <f>INDEX('Total Agency'!$N$66:$CS$66,1,'Yearly Summary'!A96)</f>
        <v>0.19666472404123536</v>
      </c>
      <c r="P96" s="204">
        <f>INDEX('Total Agency'!$N$88:$CS$88,1,'Yearly Summary'!A96)</f>
        <v>1.8148150153745066</v>
      </c>
      <c r="Q96" s="137">
        <f>INDEX('Total Agency'!$N$77:$CS$77,1,'Yearly Summary'!A96)</f>
        <v>5314.026099869172</v>
      </c>
      <c r="R96" s="136">
        <f>INDEX('Total Agency'!$N$99:$CS$99,1,'Yearly Summary'!A96)</f>
        <v>22.567325407786367</v>
      </c>
      <c r="S96" s="137">
        <f>INDEX('Total Agency'!$N$29:$CS$29,1,'Yearly Summary'!A96)</f>
        <v>119923.35622121746</v>
      </c>
      <c r="T96" s="136">
        <f>INDEX('Total Agency'!$N$110:$CS$110,1,'Yearly Summary'!A96)</f>
        <v>40.955521006893314</v>
      </c>
      <c r="U96" s="136">
        <f>INDEX('Total Agency'!$N$121:$CS$121,1,'Yearly Summary'!A96)</f>
        <v>8.0545062367856914</v>
      </c>
      <c r="V96" s="363"/>
      <c r="W96" s="363"/>
    </row>
    <row r="97" spans="1:24" x14ac:dyDescent="0.25">
      <c r="A97" s="135">
        <v>68</v>
      </c>
      <c r="B97" s="130">
        <v>8</v>
      </c>
      <c r="C97" s="137">
        <f>INDEX('Total Agency'!$N$42:$CS$42,1,A97)</f>
        <v>14888.976766014057</v>
      </c>
      <c r="D97" s="137">
        <f>INDEX('Total Agency'!$N$8:$CS$8,1,'Yearly Summary'!A97)</f>
        <v>20</v>
      </c>
      <c r="E97" s="137">
        <f>INDEX('Total Agency'!$N$15:$CS$15,1,'Yearly Summary'!A97)</f>
        <v>1760.6881792355152</v>
      </c>
      <c r="F97" s="137">
        <f>INDEX('Total Agency'!$N$13:$CS$13,1,'Yearly Summary'!A97)</f>
        <v>877.15774691317506</v>
      </c>
      <c r="G97" s="138">
        <f>INDEX('Total Agency'!$N$12:$CS$12,1,'Yearly Summary'!A97)</f>
        <v>0.32489261122545482</v>
      </c>
      <c r="H97" s="136">
        <f>INDEX('Total Agency'!$N$14:$CS$14,1,'Yearly Summary'!A97)</f>
        <v>2.0072651531968924</v>
      </c>
      <c r="I97" s="137">
        <f>INDEX('Total Agency'!$N$34:$CS$34,1,'Yearly Summary'!A97)</f>
        <v>1780.6881792355152</v>
      </c>
      <c r="J97" s="137">
        <f>INDEX('Total Agency'!$N$43:$CS$43,1,'Yearly Summary'!A97)</f>
        <v>1217.6432567318807</v>
      </c>
      <c r="K97" s="138">
        <f>INDEX('Total Agency'!$N$44:$CS$44,1,'Yearly Summary'!A97)</f>
        <v>8.1781527089981293E-2</v>
      </c>
      <c r="L97" s="137">
        <f>INDEX('Total Agency'!$N$11:$CS$11,1,'Yearly Summary'!A97)</f>
        <v>2699.8390132808631</v>
      </c>
      <c r="M97" s="137">
        <f>INDEX('Total Agency'!$N$40:$CS$40,1,'Yearly Summary'!A97)</f>
        <v>15452.021688517689</v>
      </c>
      <c r="N97" s="137">
        <f>INDEX('Total Agency'!$N$55:$CS$55,1,'Yearly Summary'!A97)</f>
        <v>3091.3002661960563</v>
      </c>
      <c r="O97" s="138">
        <f>INDEX('Total Agency'!$N$66:$CS$66,1,'Yearly Summary'!A97)</f>
        <v>0.20005798131212724</v>
      </c>
      <c r="P97" s="204">
        <f>INDEX('Total Agency'!$N$88:$CS$88,1,'Yearly Summary'!A97)</f>
        <v>1.8060833034453099</v>
      </c>
      <c r="Q97" s="137">
        <f>INDEX('Total Agency'!$N$77:$CS$77,1,'Yearly Summary'!A97)</f>
        <v>5583.145796712739</v>
      </c>
      <c r="R97" s="136">
        <f>INDEX('Total Agency'!$N$99:$CS$99,1,'Yearly Summary'!A97)</f>
        <v>22.096424312443308</v>
      </c>
      <c r="S97" s="137">
        <f>INDEX('Total Agency'!$N$29:$CS$29,1,'Yearly Summary'!A97)</f>
        <v>123367.55852239903</v>
      </c>
      <c r="T97" s="136">
        <f>INDEX('Total Agency'!$N$110:$CS$110,1,'Yearly Summary'!A97)</f>
        <v>39.907983016546872</v>
      </c>
      <c r="U97" s="136">
        <f>INDEX('Total Agency'!$N$121:$CS$121,1,'Yearly Summary'!A97)</f>
        <v>7.9839105205290242</v>
      </c>
      <c r="V97" s="363"/>
      <c r="W97" s="363"/>
    </row>
    <row r="98" spans="1:24" x14ac:dyDescent="0.25">
      <c r="A98" s="135">
        <v>69</v>
      </c>
      <c r="B98" s="130">
        <v>9</v>
      </c>
      <c r="C98" s="137">
        <f>INDEX('Total Agency'!$N$42:$CS$42,1,A98)</f>
        <v>15452.021688517689</v>
      </c>
      <c r="D98" s="137">
        <f>INDEX('Total Agency'!$N$8:$CS$8,1,'Yearly Summary'!A98)</f>
        <v>20</v>
      </c>
      <c r="E98" s="137">
        <f>INDEX('Total Agency'!$N$15:$CS$15,1,'Yearly Summary'!A98)</f>
        <v>1827.3137025327924</v>
      </c>
      <c r="F98" s="137">
        <f>INDEX('Total Agency'!$N$13:$CS$13,1,'Yearly Summary'!A98)</f>
        <v>910.29749360131382</v>
      </c>
      <c r="G98" s="138">
        <f>INDEX('Total Agency'!$N$12:$CS$12,1,'Yearly Summary'!A98)</f>
        <v>0.3249216760805631</v>
      </c>
      <c r="H98" s="136">
        <f>INDEX('Total Agency'!$N$14:$CS$14,1,'Yearly Summary'!A98)</f>
        <v>2.0073807907605943</v>
      </c>
      <c r="I98" s="137">
        <f>INDEX('Total Agency'!$N$34:$CS$34,1,'Yearly Summary'!A98)</f>
        <v>1847.3137025327924</v>
      </c>
      <c r="J98" s="137">
        <f>INDEX('Total Agency'!$N$43:$CS$43,1,'Yearly Summary'!A98)</f>
        <v>1164.6885233180365</v>
      </c>
      <c r="K98" s="138">
        <f>INDEX('Total Agency'!$N$44:$CS$44,1,'Yearly Summary'!A98)</f>
        <v>7.5374507413713376E-2</v>
      </c>
      <c r="L98" s="137">
        <f>INDEX('Total Agency'!$N$11:$CS$11,1,'Yearly Summary'!A98)</f>
        <v>2801.590538932247</v>
      </c>
      <c r="M98" s="137">
        <f>INDEX('Total Agency'!$N$40:$CS$40,1,'Yearly Summary'!A98)</f>
        <v>16134.646867732445</v>
      </c>
      <c r="N98" s="137">
        <f>INDEX('Total Agency'!$N$55:$CS$55,1,'Yearly Summary'!A98)</f>
        <v>3283.8100700761734</v>
      </c>
      <c r="O98" s="138">
        <f>INDEX('Total Agency'!$N$66:$CS$66,1,'Yearly Summary'!A98)</f>
        <v>0.20352537598101633</v>
      </c>
      <c r="P98" s="204">
        <f>INDEX('Total Agency'!$N$88:$CS$88,1,'Yearly Summary'!A98)</f>
        <v>1.8534750307808698</v>
      </c>
      <c r="Q98" s="137">
        <f>INDEX('Total Agency'!$N$77:$CS$77,1,'Yearly Summary'!A98)</f>
        <v>6086.4599707129655</v>
      </c>
      <c r="R98" s="136">
        <f>INDEX('Total Agency'!$N$99:$CS$99,1,'Yearly Summary'!A98)</f>
        <v>22.004369111998873</v>
      </c>
      <c r="S98" s="137">
        <f>INDEX('Total Agency'!$N$29:$CS$29,1,'Yearly Summary'!A98)</f>
        <v>133928.71178097394</v>
      </c>
      <c r="T98" s="136">
        <f>INDEX('Total Agency'!$N$110:$CS$110,1,'Yearly Summary'!A98)</f>
        <v>40.784548717175731</v>
      </c>
      <c r="U98" s="136">
        <f>INDEX('Total Agency'!$N$121:$CS$121,1,'Yearly Summary'!A98)</f>
        <v>8.3006906118792685</v>
      </c>
      <c r="V98" s="363"/>
      <c r="W98" s="363"/>
    </row>
    <row r="99" spans="1:24" x14ac:dyDescent="0.25">
      <c r="A99" s="135">
        <v>70</v>
      </c>
      <c r="B99" s="130">
        <v>10</v>
      </c>
      <c r="C99" s="137">
        <f>INDEX('Total Agency'!$N$42:$CS$42,1,A99)</f>
        <v>16134.646867732445</v>
      </c>
      <c r="D99" s="137">
        <f>INDEX('Total Agency'!$N$8:$CS$8,1,'Yearly Summary'!A99)</f>
        <v>20</v>
      </c>
      <c r="E99" s="137">
        <f>INDEX('Total Agency'!$N$15:$CS$15,1,'Yearly Summary'!A99)</f>
        <v>1759.4480279703221</v>
      </c>
      <c r="F99" s="137">
        <f>INDEX('Total Agency'!$N$13:$CS$13,1,'Yearly Summary'!A99)</f>
        <v>875.95260398420419</v>
      </c>
      <c r="G99" s="138">
        <f>INDEX('Total Agency'!$N$12:$CS$12,1,'Yearly Summary'!A99)</f>
        <v>0.32523120227722996</v>
      </c>
      <c r="H99" s="136">
        <f>INDEX('Total Agency'!$N$14:$CS$14,1,'Yearly Summary'!A99)</f>
        <v>2.0086109910143604</v>
      </c>
      <c r="I99" s="137">
        <f>INDEX('Total Agency'!$N$34:$CS$34,1,'Yearly Summary'!A99)</f>
        <v>1779.4480279703221</v>
      </c>
      <c r="J99" s="137">
        <f>INDEX('Total Agency'!$N$43:$CS$43,1,'Yearly Summary'!A99)</f>
        <v>1529.8784276878214</v>
      </c>
      <c r="K99" s="138">
        <f>INDEX('Total Agency'!$N$44:$CS$44,1,'Yearly Summary'!A99)</f>
        <v>9.4819455314352957E-2</v>
      </c>
      <c r="L99" s="137">
        <f>INDEX('Total Agency'!$N$11:$CS$11,1,'Yearly Summary'!A99)</f>
        <v>2693.3227742322656</v>
      </c>
      <c r="M99" s="137">
        <f>INDEX('Total Agency'!$N$40:$CS$40,1,'Yearly Summary'!A99)</f>
        <v>16384.216468014944</v>
      </c>
      <c r="N99" s="137">
        <f>INDEX('Total Agency'!$N$55:$CS$55,1,'Yearly Summary'!A99)</f>
        <v>3324.113884812316</v>
      </c>
      <c r="O99" s="138">
        <f>INDEX('Total Agency'!$N$66:$CS$66,1,'Yearly Summary'!A99)</f>
        <v>0.20288512980169715</v>
      </c>
      <c r="P99" s="204">
        <f>INDEX('Total Agency'!$N$88:$CS$88,1,'Yearly Summary'!A99)</f>
        <v>1.7364755902033875</v>
      </c>
      <c r="Q99" s="137">
        <f>INDEX('Total Agency'!$N$77:$CS$77,1,'Yearly Summary'!A99)</f>
        <v>5772.2426200327418</v>
      </c>
      <c r="R99" s="136">
        <f>INDEX('Total Agency'!$N$99:$CS$99,1,'Yearly Summary'!A99)</f>
        <v>22.003850430878845</v>
      </c>
      <c r="S99" s="137">
        <f>INDEX('Total Agency'!$N$29:$CS$29,1,'Yearly Summary'!A99)</f>
        <v>127011.56326194468</v>
      </c>
      <c r="T99" s="136">
        <f>INDEX('Total Agency'!$N$110:$CS$110,1,'Yearly Summary'!A99)</f>
        <v>38.209149163707409</v>
      </c>
      <c r="U99" s="136">
        <f>INDEX('Total Agency'!$N$121:$CS$121,1,'Yearly Summary'!A99)</f>
        <v>7.7520681876911857</v>
      </c>
      <c r="V99" s="363"/>
      <c r="W99" s="363"/>
    </row>
    <row r="100" spans="1:24" x14ac:dyDescent="0.25">
      <c r="A100" s="135">
        <v>71</v>
      </c>
      <c r="B100" s="130">
        <v>11</v>
      </c>
      <c r="C100" s="137">
        <f>INDEX('Total Agency'!$N$42:$CS$42,1,A100)</f>
        <v>16384.216468014944</v>
      </c>
      <c r="D100" s="137">
        <f>INDEX('Total Agency'!$N$8:$CS$8,1,'Yearly Summary'!A100)</f>
        <v>20</v>
      </c>
      <c r="E100" s="137">
        <f>INDEX('Total Agency'!$N$15:$CS$15,1,'Yearly Summary'!A100)</f>
        <v>1829.1369656752036</v>
      </c>
      <c r="F100" s="137">
        <f>INDEX('Total Agency'!$N$13:$CS$13,1,'Yearly Summary'!A100)</f>
        <v>910.61006279444064</v>
      </c>
      <c r="G100" s="138">
        <f>INDEX('Total Agency'!$N$12:$CS$12,1,'Yearly Summary'!A100)</f>
        <v>0.3252521080540573</v>
      </c>
      <c r="H100" s="136">
        <f>INDEX('Total Agency'!$N$14:$CS$14,1,'Yearly Summary'!A100)</f>
        <v>2.0086939958273988</v>
      </c>
      <c r="I100" s="137">
        <f>INDEX('Total Agency'!$N$34:$CS$34,1,'Yearly Summary'!A100)</f>
        <v>1849.1369656752036</v>
      </c>
      <c r="J100" s="137">
        <f>INDEX('Total Agency'!$N$43:$CS$43,1,'Yearly Summary'!A100)</f>
        <v>1518.24137009685</v>
      </c>
      <c r="K100" s="138">
        <f>INDEX('Total Agency'!$N$44:$CS$44,1,'Yearly Summary'!A100)</f>
        <v>9.2664874946003145E-2</v>
      </c>
      <c r="L100" s="137">
        <f>INDEX('Total Agency'!$N$11:$CS$11,1,'Yearly Summary'!A100)</f>
        <v>2799.7053370153594</v>
      </c>
      <c r="M100" s="137">
        <f>INDEX('Total Agency'!$N$40:$CS$40,1,'Yearly Summary'!A100)</f>
        <v>16715.112063593297</v>
      </c>
      <c r="N100" s="137">
        <f>INDEX('Total Agency'!$N$55:$CS$55,1,'Yearly Summary'!A100)</f>
        <v>3431.7660888401729</v>
      </c>
      <c r="O100" s="138">
        <f>INDEX('Total Agency'!$N$66:$CS$66,1,'Yearly Summary'!A100)</f>
        <v>0.20530918822344024</v>
      </c>
      <c r="P100" s="204">
        <f>INDEX('Total Agency'!$N$88:$CS$88,1,'Yearly Summary'!A100)</f>
        <v>1.8164995032512505</v>
      </c>
      <c r="Q100" s="137">
        <f>INDEX('Total Agency'!$N$77:$CS$77,1,'Yearly Summary'!A100)</f>
        <v>6233.8013956526611</v>
      </c>
      <c r="R100" s="136">
        <f>INDEX('Total Agency'!$N$99:$CS$99,1,'Yearly Summary'!A100)</f>
        <v>21.974282350032908</v>
      </c>
      <c r="S100" s="137">
        <f>INDEX('Total Agency'!$N$29:$CS$29,1,'Yearly Summary'!A100)</f>
        <v>136983.31198210077</v>
      </c>
      <c r="T100" s="136">
        <f>INDEX('Total Agency'!$N$110:$CS$110,1,'Yearly Summary'!A100)</f>
        <v>39.916272973137495</v>
      </c>
      <c r="U100" s="136">
        <f>INDEX('Total Agency'!$N$121:$CS$121,1,'Yearly Summary'!A100)</f>
        <v>8.1951776010201076</v>
      </c>
      <c r="V100" s="363"/>
      <c r="W100" s="363"/>
    </row>
    <row r="101" spans="1:24" x14ac:dyDescent="0.25">
      <c r="A101" s="135">
        <v>72</v>
      </c>
      <c r="B101" s="130">
        <v>12</v>
      </c>
      <c r="C101" s="137">
        <f>INDEX('Total Agency'!$N$42:$CS$42,1,A101)</f>
        <v>16715.112063593297</v>
      </c>
      <c r="D101" s="137">
        <f>INDEX('Total Agency'!$N$8:$CS$8,1,'Yearly Summary'!A101)</f>
        <v>20</v>
      </c>
      <c r="E101" s="137">
        <f>INDEX('Total Agency'!$N$15:$CS$15,1,'Yearly Summary'!A101)</f>
        <v>1900.2845579804844</v>
      </c>
      <c r="F101" s="137">
        <f>INDEX('Total Agency'!$N$13:$CS$13,1,'Yearly Summary'!A101)</f>
        <v>945.99252541088572</v>
      </c>
      <c r="G101" s="138">
        <f>INDEX('Total Agency'!$N$12:$CS$12,1,'Yearly Summary'!A101)</f>
        <v>0.32527209252793282</v>
      </c>
      <c r="H101" s="136">
        <f>INDEX('Total Agency'!$N$14:$CS$14,1,'Yearly Summary'!A101)</f>
        <v>2.0087733327016597</v>
      </c>
      <c r="I101" s="137">
        <f>INDEX('Total Agency'!$N$34:$CS$34,1,'Yearly Summary'!A101)</f>
        <v>1920.2845579804844</v>
      </c>
      <c r="J101" s="137">
        <f>INDEX('Total Agency'!$N$43:$CS$43,1,'Yearly Summary'!A101)</f>
        <v>1515.1907226673029</v>
      </c>
      <c r="K101" s="138">
        <f>INDEX('Total Agency'!$N$44:$CS$44,1,'Yearly Summary'!A101)</f>
        <v>9.0647954791011912E-2</v>
      </c>
      <c r="L101" s="137">
        <f>INDEX('Total Agency'!$N$11:$CS$11,1,'Yearly Summary'!A101)</f>
        <v>2908.3113711319957</v>
      </c>
      <c r="M101" s="137">
        <f>INDEX('Total Agency'!$N$40:$CS$40,1,'Yearly Summary'!A101)</f>
        <v>17120.205898906479</v>
      </c>
      <c r="N101" s="137">
        <f>INDEX('Total Agency'!$N$55:$CS$55,1,'Yearly Summary'!A101)</f>
        <v>3556.3021787969938</v>
      </c>
      <c r="O101" s="138">
        <f>INDEX('Total Agency'!$N$66:$CS$66,1,'Yearly Summary'!A101)</f>
        <v>0.20772543273116509</v>
      </c>
      <c r="P101" s="204">
        <f>INDEX('Total Agency'!$N$88:$CS$88,1,'Yearly Summary'!A101)</f>
        <v>1.8619218715611157</v>
      </c>
      <c r="Q101" s="137">
        <f>INDEX('Total Agency'!$N$77:$CS$77,1,'Yearly Summary'!A101)</f>
        <v>6621.5568085825716</v>
      </c>
      <c r="R101" s="136">
        <f>INDEX('Total Agency'!$N$99:$CS$99,1,'Yearly Summary'!A101)</f>
        <v>21.870960869892922</v>
      </c>
      <c r="S101" s="137">
        <f>INDEX('Total Agency'!$N$29:$CS$29,1,'Yearly Summary'!A101)</f>
        <v>144819.80985828248</v>
      </c>
      <c r="T101" s="136">
        <f>INDEX('Total Agency'!$N$110:$CS$110,1,'Yearly Summary'!A101)</f>
        <v>40.722020395710949</v>
      </c>
      <c r="U101" s="136">
        <f>INDEX('Total Agency'!$N$121:$CS$121,1,'Yearly Summary'!A101)</f>
        <v>8.4589993083863888</v>
      </c>
      <c r="V101" s="363"/>
      <c r="W101" s="363"/>
    </row>
    <row r="102" spans="1:24" s="1" customFormat="1" ht="30" x14ac:dyDescent="0.25">
      <c r="B102" s="139" t="s">
        <v>90</v>
      </c>
      <c r="C102" s="142">
        <f>C101</f>
        <v>16715.112063593297</v>
      </c>
      <c r="D102" s="142">
        <f>SUM(D90:D101)</f>
        <v>240</v>
      </c>
      <c r="E102" s="142">
        <f>SUM(E90:E101)</f>
        <v>18662.972564461728</v>
      </c>
      <c r="F102" s="142">
        <f>SUM(F90:F101)</f>
        <v>9547.1870674226193</v>
      </c>
      <c r="G102" s="140">
        <f>SUM(F90:F101)/SUM(L90:L101)</f>
        <v>0.29749185799139505</v>
      </c>
      <c r="H102" s="141">
        <f>E102/F102</f>
        <v>1.9548137511775003</v>
      </c>
      <c r="I102" s="142">
        <f>SUM(I90:I101)</f>
        <v>18902.972564461728</v>
      </c>
      <c r="J102" s="142">
        <f>SUM(J90:J101)</f>
        <v>16843.378255126649</v>
      </c>
      <c r="K102" s="140">
        <f>SUM(J90:J101)/SUM(C90:C101)</f>
        <v>9.4556558501806234E-2</v>
      </c>
      <c r="L102" s="142">
        <f>L101</f>
        <v>2908.3113711319957</v>
      </c>
      <c r="M102" s="142">
        <f>M101</f>
        <v>17120.205898906479</v>
      </c>
      <c r="N102" s="142">
        <f>SUM(N90:N101)</f>
        <v>35967.633958483144</v>
      </c>
      <c r="O102" s="140">
        <f>N102/SUM(M90:M101)</f>
        <v>0.19960972255630946</v>
      </c>
      <c r="P102" s="205">
        <f>Q102/N102</f>
        <v>1.753026726831632</v>
      </c>
      <c r="Q102" s="142">
        <f>SUM(Q90:Q101)</f>
        <v>63052.223630117958</v>
      </c>
      <c r="R102" s="141">
        <f>S102/Q102</f>
        <v>22.173543679432854</v>
      </c>
      <c r="S102" s="142">
        <f>SUM(S90:S101)</f>
        <v>1398091.2347477889</v>
      </c>
      <c r="T102" s="141">
        <f>S102/N102</f>
        <v>38.870814698614396</v>
      </c>
      <c r="U102" s="141">
        <f>S102/SUM(M90:M101)</f>
        <v>7.758992537528135</v>
      </c>
      <c r="V102" s="366"/>
      <c r="W102" s="366"/>
      <c r="X102" s="219"/>
    </row>
    <row r="104" spans="1:24" ht="38.25" x14ac:dyDescent="0.25">
      <c r="B104" s="131">
        <v>2022</v>
      </c>
      <c r="C104" s="199" t="s">
        <v>76</v>
      </c>
      <c r="D104" s="199" t="s">
        <v>77</v>
      </c>
      <c r="E104" s="199" t="s">
        <v>78</v>
      </c>
      <c r="F104" s="199" t="s">
        <v>70</v>
      </c>
      <c r="G104" s="201" t="s">
        <v>71</v>
      </c>
      <c r="H104" s="197" t="s">
        <v>88</v>
      </c>
      <c r="I104" s="199" t="s">
        <v>84</v>
      </c>
      <c r="J104" s="199" t="s">
        <v>85</v>
      </c>
      <c r="K104" s="201" t="s">
        <v>87</v>
      </c>
      <c r="L104" s="199" t="s">
        <v>79</v>
      </c>
      <c r="M104" s="199" t="s">
        <v>80</v>
      </c>
      <c r="N104" s="199" t="s">
        <v>81</v>
      </c>
      <c r="O104" s="201" t="s">
        <v>11</v>
      </c>
      <c r="P104" s="203" t="s">
        <v>82</v>
      </c>
      <c r="Q104" s="199" t="s">
        <v>83</v>
      </c>
      <c r="R104" s="197" t="s">
        <v>14</v>
      </c>
      <c r="S104" s="199" t="s">
        <v>0</v>
      </c>
      <c r="T104" s="197" t="s">
        <v>15</v>
      </c>
      <c r="U104" s="197" t="s">
        <v>86</v>
      </c>
      <c r="V104" s="364"/>
      <c r="W104" s="364"/>
      <c r="X104" s="217"/>
    </row>
    <row r="105" spans="1:24" x14ac:dyDescent="0.25">
      <c r="A105" s="135">
        <v>73</v>
      </c>
      <c r="B105" s="130">
        <v>1</v>
      </c>
      <c r="C105" s="137">
        <f>INDEX('Total Agency'!$N$42:$CS$42,1,A105)</f>
        <v>17120.205898906483</v>
      </c>
      <c r="D105" s="137">
        <f>INDEX('Total Agency'!$N$8:$CS$8,1,'Yearly Summary'!A105)</f>
        <v>20</v>
      </c>
      <c r="E105" s="137">
        <f>INDEX('Total Agency'!$N$15:$CS$15,1,'Yearly Summary'!A105)</f>
        <v>568.65423084424651</v>
      </c>
      <c r="F105" s="137">
        <f>INDEX('Total Agency'!$N$13:$CS$13,1,'Yearly Summary'!A105)</f>
        <v>420.16578002008293</v>
      </c>
      <c r="G105" s="138">
        <f>INDEX('Total Agency'!$N$12:$CS$12,1,'Yearly Summary'!A105)</f>
        <v>0.15000000000000002</v>
      </c>
      <c r="H105" s="136">
        <f>INDEX('Total Agency'!$N$14:$CS$14,1,'Yearly Summary'!A105)</f>
        <v>1.3534044367370093</v>
      </c>
      <c r="I105" s="137">
        <f>INDEX('Total Agency'!$N$34:$CS$34,1,'Yearly Summary'!A105)</f>
        <v>588.65423084424651</v>
      </c>
      <c r="J105" s="137">
        <f>INDEX('Total Agency'!$N$43:$CS$43,1,'Yearly Summary'!A105)</f>
        <v>1586.5751532975555</v>
      </c>
      <c r="K105" s="138">
        <f>INDEX('Total Agency'!$N$44:$CS$44,1,'Yearly Summary'!A105)</f>
        <v>9.2672667762652011E-2</v>
      </c>
      <c r="L105" s="137">
        <f>INDEX('Total Agency'!$N$11:$CS$11,1,'Yearly Summary'!A105)</f>
        <v>2801.1052001338858</v>
      </c>
      <c r="M105" s="137">
        <f>INDEX('Total Agency'!$N$40:$CS$40,1,'Yearly Summary'!A105)</f>
        <v>16122.284976453171</v>
      </c>
      <c r="N105" s="137">
        <f>INDEX('Total Agency'!$N$55:$CS$55,1,'Yearly Summary'!A105)</f>
        <v>1980.2217220171988</v>
      </c>
      <c r="O105" s="138">
        <f>INDEX('Total Agency'!$N$66:$CS$66,1,'Yearly Summary'!A105)</f>
        <v>0.12282512838033449</v>
      </c>
      <c r="P105" s="204">
        <f>INDEX('Total Agency'!$N$88:$CS$88,1,'Yearly Summary'!A105)</f>
        <v>1.4680627744526951</v>
      </c>
      <c r="Q105" s="137">
        <f>INDEX('Total Agency'!$N$77:$CS$77,1,'Yearly Summary'!A105)</f>
        <v>2907.0897952560622</v>
      </c>
      <c r="R105" s="136">
        <f>INDEX('Total Agency'!$N$99:$CS$99,1,'Yearly Summary'!A105)</f>
        <v>24.068096643929177</v>
      </c>
      <c r="S105" s="137">
        <f>INDEX('Total Agency'!$N$29:$CS$29,1,'Yearly Summary'!A105)</f>
        <v>69968.118144803186</v>
      </c>
      <c r="T105" s="136">
        <f>INDEX('Total Agency'!$N$110:$CS$110,1,'Yearly Summary'!A105)</f>
        <v>35.333476734882261</v>
      </c>
      <c r="U105" s="136">
        <f>INDEX('Total Agency'!$N$121:$CS$121,1,'Yearly Summary'!A105)</f>
        <v>4.3398388160854759</v>
      </c>
      <c r="V105" s="363"/>
      <c r="W105" s="363"/>
    </row>
    <row r="106" spans="1:24" x14ac:dyDescent="0.25">
      <c r="A106" s="135">
        <v>74</v>
      </c>
      <c r="B106" s="130">
        <v>2</v>
      </c>
      <c r="C106" s="137">
        <f>INDEX('Total Agency'!$N$42:$CS$42,1,A106)</f>
        <v>16122.284976453171</v>
      </c>
      <c r="D106" s="137">
        <f>INDEX('Total Agency'!$N$8:$CS$8,1,'Yearly Summary'!A106)</f>
        <v>20</v>
      </c>
      <c r="E106" s="137">
        <f>INDEX('Total Agency'!$N$15:$CS$15,1,'Yearly Summary'!A106)</f>
        <v>591.4181834379292</v>
      </c>
      <c r="F106" s="137">
        <f>INDEX('Total Agency'!$N$13:$CS$13,1,'Yearly Summary'!A106)</f>
        <v>436.95832957109536</v>
      </c>
      <c r="G106" s="138">
        <f>INDEX('Total Agency'!$N$12:$CS$12,1,'Yearly Summary'!A106)</f>
        <v>0.15</v>
      </c>
      <c r="H106" s="136">
        <f>INDEX('Total Agency'!$N$14:$CS$14,1,'Yearly Summary'!A106)</f>
        <v>1.3534887503310598</v>
      </c>
      <c r="I106" s="137">
        <f>INDEX('Total Agency'!$N$34:$CS$34,1,'Yearly Summary'!A106)</f>
        <v>611.4181834379292</v>
      </c>
      <c r="J106" s="137">
        <f>INDEX('Total Agency'!$N$43:$CS$43,1,'Yearly Summary'!A106)</f>
        <v>1713.2221813852648</v>
      </c>
      <c r="K106" s="138">
        <f>INDEX('Total Agency'!$N$44:$CS$44,1,'Yearly Summary'!A106)</f>
        <v>0.10626422891590431</v>
      </c>
      <c r="L106" s="137">
        <f>INDEX('Total Agency'!$N$11:$CS$11,1,'Yearly Summary'!A106)</f>
        <v>2913.0555304739692</v>
      </c>
      <c r="M106" s="137">
        <f>INDEX('Total Agency'!$N$40:$CS$40,1,'Yearly Summary'!A106)</f>
        <v>15020.480978505837</v>
      </c>
      <c r="N106" s="137">
        <f>INDEX('Total Agency'!$N$55:$CS$55,1,'Yearly Summary'!A106)</f>
        <v>1794.340317209364</v>
      </c>
      <c r="O106" s="138">
        <f>INDEX('Total Agency'!$N$66:$CS$66,1,'Yearly Summary'!A106)</f>
        <v>0.11945957787750257</v>
      </c>
      <c r="P106" s="204">
        <f>INDEX('Total Agency'!$N$88:$CS$88,1,'Yearly Summary'!A106)</f>
        <v>1.5316675793622359</v>
      </c>
      <c r="Q106" s="137">
        <f>INDEX('Total Agency'!$N$77:$CS$77,1,'Yearly Summary'!A106)</f>
        <v>2748.332890212133</v>
      </c>
      <c r="R106" s="136">
        <f>INDEX('Total Agency'!$N$99:$CS$99,1,'Yearly Summary'!A106)</f>
        <v>24.769060899174811</v>
      </c>
      <c r="S106" s="137">
        <f>INDEX('Total Agency'!$N$29:$CS$29,1,'Yearly Summary'!A106)</f>
        <v>68073.624728869443</v>
      </c>
      <c r="T106" s="136">
        <f>INDEX('Total Agency'!$N$110:$CS$110,1,'Yearly Summary'!A106)</f>
        <v>37.937967550514891</v>
      </c>
      <c r="U106" s="136">
        <f>INDEX('Total Agency'!$N$121:$CS$121,1,'Yearly Summary'!A106)</f>
        <v>4.5320535891148985</v>
      </c>
      <c r="V106" s="363"/>
      <c r="W106" s="363"/>
    </row>
    <row r="107" spans="1:24" x14ac:dyDescent="0.25">
      <c r="A107" s="135">
        <v>75</v>
      </c>
      <c r="B107" s="130">
        <v>3</v>
      </c>
      <c r="C107" s="137">
        <f>INDEX('Total Agency'!$N$42:$CS$42,1,A107)</f>
        <v>15020.480978505837</v>
      </c>
      <c r="D107" s="137">
        <f>INDEX('Total Agency'!$N$8:$CS$8,1,'Yearly Summary'!A107)</f>
        <v>20</v>
      </c>
      <c r="E107" s="137">
        <f>INDEX('Total Agency'!$N$15:$CS$15,1,'Yearly Summary'!A107)</f>
        <v>1980.3543547846593</v>
      </c>
      <c r="F107" s="137">
        <f>INDEX('Total Agency'!$N$13:$CS$13,1,'Yearly Summary'!A107)</f>
        <v>985.21896138979741</v>
      </c>
      <c r="G107" s="138">
        <f>INDEX('Total Agency'!$N$12:$CS$12,1,'Yearly Summary'!A107)</f>
        <v>0.32559785348907833</v>
      </c>
      <c r="H107" s="136">
        <f>INDEX('Total Agency'!$N$14:$CS$14,1,'Yearly Summary'!A107)</f>
        <v>2.0100652062066242</v>
      </c>
      <c r="I107" s="137">
        <f>INDEX('Total Agency'!$N$34:$CS$34,1,'Yearly Summary'!A107)</f>
        <v>2000.3543547846593</v>
      </c>
      <c r="J107" s="137">
        <f>INDEX('Total Agency'!$N$43:$CS$43,1,'Yearly Summary'!A107)</f>
        <v>1654.6678875288126</v>
      </c>
      <c r="K107" s="138">
        <f>INDEX('Total Agency'!$N$44:$CS$44,1,'Yearly Summary'!A107)</f>
        <v>0.11016077913194833</v>
      </c>
      <c r="L107" s="137">
        <f>INDEX('Total Agency'!$N$11:$CS$11,1,'Yearly Summary'!A107)</f>
        <v>3025.8767090516003</v>
      </c>
      <c r="M107" s="137">
        <f>INDEX('Total Agency'!$N$40:$CS$40,1,'Yearly Summary'!A107)</f>
        <v>15366.167445761683</v>
      </c>
      <c r="N107" s="137">
        <f>INDEX('Total Agency'!$N$55:$CS$55,1,'Yearly Summary'!A107)</f>
        <v>3863.8605767527015</v>
      </c>
      <c r="O107" s="138">
        <f>INDEX('Total Agency'!$N$66:$CS$66,1,'Yearly Summary'!A107)</f>
        <v>0.25145245816115563</v>
      </c>
      <c r="P107" s="204">
        <f>INDEX('Total Agency'!$N$88:$CS$88,1,'Yearly Summary'!A107)</f>
        <v>1.8001158125398291</v>
      </c>
      <c r="Q107" s="137">
        <f>INDEX('Total Agency'!$N$77:$CS$77,1,'Yearly Summary'!A107)</f>
        <v>6955.3965216618017</v>
      </c>
      <c r="R107" s="136">
        <f>INDEX('Total Agency'!$N$99:$CS$99,1,'Yearly Summary'!A107)</f>
        <v>23.811317707778471</v>
      </c>
      <c r="S107" s="137">
        <f>INDEX('Total Agency'!$N$29:$CS$29,1,'Yearly Summary'!A107)</f>
        <v>165617.15636086644</v>
      </c>
      <c r="T107" s="136">
        <f>INDEX('Total Agency'!$N$110:$CS$110,1,'Yearly Summary'!A107)</f>
        <v>42.863129523181662</v>
      </c>
      <c r="U107" s="136">
        <f>INDEX('Total Agency'!$N$121:$CS$121,1,'Yearly Summary'!A107)</f>
        <v>10.778039283084032</v>
      </c>
      <c r="V107" s="363"/>
      <c r="W107" s="363"/>
    </row>
    <row r="108" spans="1:24" x14ac:dyDescent="0.25">
      <c r="A108" s="135">
        <v>76</v>
      </c>
      <c r="B108" s="130">
        <v>4</v>
      </c>
      <c r="C108" s="137">
        <f>INDEX('Total Agency'!$N$42:$CS$42,1,A108)</f>
        <v>15366.167445761685</v>
      </c>
      <c r="D108" s="137">
        <f>INDEX('Total Agency'!$N$8:$CS$8,1,'Yearly Summary'!A108)</f>
        <v>20</v>
      </c>
      <c r="E108" s="137">
        <f>INDEX('Total Agency'!$N$15:$CS$15,1,'Yearly Summary'!A108)</f>
        <v>1899.4672654299338</v>
      </c>
      <c r="F108" s="137">
        <f>INDEX('Total Agency'!$N$13:$CS$13,1,'Yearly Summary'!A108)</f>
        <v>944.46398768232257</v>
      </c>
      <c r="G108" s="138">
        <f>INDEX('Total Agency'!$N$12:$CS$12,1,'Yearly Summary'!A108)</f>
        <v>0.32587418127435347</v>
      </c>
      <c r="H108" s="136">
        <f>INDEX('Total Agency'!$N$14:$CS$14,1,'Yearly Summary'!A108)</f>
        <v>2.0111590173926608</v>
      </c>
      <c r="I108" s="137">
        <f>INDEX('Total Agency'!$N$34:$CS$34,1,'Yearly Summary'!A108)</f>
        <v>1919.4672654299338</v>
      </c>
      <c r="J108" s="137">
        <f>INDEX('Total Agency'!$N$43:$CS$43,1,'Yearly Summary'!A108)</f>
        <v>1494.0258500497639</v>
      </c>
      <c r="K108" s="138">
        <f>INDEX('Total Agency'!$N$44:$CS$44,1,'Yearly Summary'!A108)</f>
        <v>9.7228268227797288E-2</v>
      </c>
      <c r="L108" s="137">
        <f>INDEX('Total Agency'!$N$11:$CS$11,1,'Yearly Summary'!A108)</f>
        <v>2898.2473664803115</v>
      </c>
      <c r="M108" s="137">
        <f>INDEX('Total Agency'!$N$40:$CS$40,1,'Yearly Summary'!A108)</f>
        <v>15791.608861141855</v>
      </c>
      <c r="N108" s="137">
        <f>INDEX('Total Agency'!$N$55:$CS$55,1,'Yearly Summary'!A108)</f>
        <v>3735.5696261669846</v>
      </c>
      <c r="O108" s="138">
        <f>INDEX('Total Agency'!$N$66:$CS$66,1,'Yearly Summary'!A108)</f>
        <v>0.23655408761795246</v>
      </c>
      <c r="P108" s="204">
        <f>INDEX('Total Agency'!$N$88:$CS$88,1,'Yearly Summary'!A108)</f>
        <v>1.7400124280930489</v>
      </c>
      <c r="Q108" s="137">
        <f>INDEX('Total Agency'!$N$77:$CS$77,1,'Yearly Summary'!A108)</f>
        <v>6499.9375755374576</v>
      </c>
      <c r="R108" s="136">
        <f>INDEX('Total Agency'!$N$99:$CS$99,1,'Yearly Summary'!A108)</f>
        <v>24.046352223419984</v>
      </c>
      <c r="S108" s="137">
        <f>INDEX('Total Agency'!$N$29:$CS$29,1,'Yearly Summary'!A108)</f>
        <v>156299.78837161625</v>
      </c>
      <c r="T108" s="136">
        <f>INDEX('Total Agency'!$N$110:$CS$110,1,'Yearly Summary'!A108)</f>
        <v>41.840951719053692</v>
      </c>
      <c r="U108" s="136">
        <f>INDEX('Total Agency'!$N$121:$CS$121,1,'Yearly Summary'!A108)</f>
        <v>9.8976481589675451</v>
      </c>
      <c r="V108" s="363"/>
      <c r="W108" s="363"/>
    </row>
    <row r="109" spans="1:24" x14ac:dyDescent="0.25">
      <c r="A109" s="135">
        <v>77</v>
      </c>
      <c r="B109" s="130">
        <v>5</v>
      </c>
      <c r="C109" s="137">
        <f>INDEX('Total Agency'!$N$42:$CS$42,1,A109)</f>
        <v>15791.608861141853</v>
      </c>
      <c r="D109" s="137">
        <f>INDEX('Total Agency'!$N$8:$CS$8,1,'Yearly Summary'!A109)</f>
        <v>20</v>
      </c>
      <c r="E109" s="137">
        <f>INDEX('Total Agency'!$N$15:$CS$15,1,'Yearly Summary'!A109)</f>
        <v>1962.659199848852</v>
      </c>
      <c r="F109" s="137">
        <f>INDEX('Total Agency'!$N$13:$CS$13,1,'Yearly Summary'!A109)</f>
        <v>975.90337478889387</v>
      </c>
      <c r="G109" s="138">
        <f>INDEX('Total Agency'!$N$12:$CS$12,1,'Yearly Summary'!A109)</f>
        <v>0.32586442116262998</v>
      </c>
      <c r="H109" s="136">
        <f>INDEX('Total Agency'!$N$14:$CS$14,1,'Yearly Summary'!A109)</f>
        <v>2.011120414737178</v>
      </c>
      <c r="I109" s="137">
        <f>INDEX('Total Agency'!$N$34:$CS$34,1,'Yearly Summary'!A109)</f>
        <v>1982.659199848852</v>
      </c>
      <c r="J109" s="137">
        <f>INDEX('Total Agency'!$N$43:$CS$43,1,'Yearly Summary'!A109)</f>
        <v>1416.8806796225836</v>
      </c>
      <c r="K109" s="138">
        <f>INDEX('Total Agency'!$N$44:$CS$44,1,'Yearly Summary'!A109)</f>
        <v>8.9723643238725226E-2</v>
      </c>
      <c r="L109" s="137">
        <f>INDEX('Total Agency'!$N$11:$CS$11,1,'Yearly Summary'!A109)</f>
        <v>2994.8141356059468</v>
      </c>
      <c r="M109" s="137">
        <f>INDEX('Total Agency'!$N$40:$CS$40,1,'Yearly Summary'!A109)</f>
        <v>16357.387381368124</v>
      </c>
      <c r="N109" s="137">
        <f>INDEX('Total Agency'!$N$55:$CS$55,1,'Yearly Summary'!A109)</f>
        <v>3451.9094306563215</v>
      </c>
      <c r="O109" s="138">
        <f>INDEX('Total Agency'!$N$66:$CS$66,1,'Yearly Summary'!A109)</f>
        <v>0.21103060960628822</v>
      </c>
      <c r="P109" s="204">
        <f>INDEX('Total Agency'!$N$88:$CS$88,1,'Yearly Summary'!A109)</f>
        <v>1.8661699054650114</v>
      </c>
      <c r="Q109" s="137">
        <f>INDEX('Total Agency'!$N$77:$CS$77,1,'Yearly Summary'!A109)</f>
        <v>6441.8494958816891</v>
      </c>
      <c r="R109" s="136">
        <f>INDEX('Total Agency'!$N$99:$CS$99,1,'Yearly Summary'!A109)</f>
        <v>25.056070873407247</v>
      </c>
      <c r="S109" s="137">
        <f>INDEX('Total Agency'!$N$29:$CS$29,1,'Yearly Summary'!A109)</f>
        <v>161407.43752463436</v>
      </c>
      <c r="T109" s="136">
        <f>INDEX('Total Agency'!$N$110:$CS$110,1,'Yearly Summary'!A109)</f>
        <v>46.758885413151035</v>
      </c>
      <c r="U109" s="136">
        <f>INDEX('Total Agency'!$N$121:$CS$121,1,'Yearly Summary'!A109)</f>
        <v>9.8675560932478401</v>
      </c>
      <c r="V109" s="363"/>
      <c r="W109" s="363"/>
    </row>
    <row r="110" spans="1:24" x14ac:dyDescent="0.25">
      <c r="A110" s="135">
        <v>78</v>
      </c>
      <c r="B110" s="130">
        <v>6</v>
      </c>
      <c r="C110" s="137">
        <f>INDEX('Total Agency'!$N$42:$CS$42,1,A110)</f>
        <v>16357.387381368124</v>
      </c>
      <c r="D110" s="137">
        <f>INDEX('Total Agency'!$N$8:$CS$8,1,'Yearly Summary'!A110)</f>
        <v>20</v>
      </c>
      <c r="E110" s="137">
        <f>INDEX('Total Agency'!$N$15:$CS$15,1,'Yearly Summary'!A110)</f>
        <v>2028.4245805090966</v>
      </c>
      <c r="F110" s="137">
        <f>INDEX('Total Agency'!$N$13:$CS$13,1,'Yearly Summary'!A110)</f>
        <v>1008.6107834264278</v>
      </c>
      <c r="G110" s="138">
        <f>INDEX('Total Agency'!$N$12:$CS$12,1,'Yearly Summary'!A110)</f>
        <v>0.32586112325053052</v>
      </c>
      <c r="H110" s="136">
        <f>INDEX('Total Agency'!$N$14:$CS$14,1,'Yearly Summary'!A110)</f>
        <v>2.011107370494476</v>
      </c>
      <c r="I110" s="137">
        <f>INDEX('Total Agency'!$N$34:$CS$34,1,'Yearly Summary'!A110)</f>
        <v>2048.4245805090968</v>
      </c>
      <c r="J110" s="137">
        <f>INDEX('Total Agency'!$N$43:$CS$43,1,'Yearly Summary'!A110)</f>
        <v>1516.1658952745092</v>
      </c>
      <c r="K110" s="138">
        <f>INDEX('Total Agency'!$N$44:$CS$44,1,'Yearly Summary'!A110)</f>
        <v>9.2689979146761386E-2</v>
      </c>
      <c r="L110" s="137">
        <f>INDEX('Total Agency'!$N$11:$CS$11,1,'Yearly Summary'!A110)</f>
        <v>3095.216678090751</v>
      </c>
      <c r="M110" s="137">
        <f>INDEX('Total Agency'!$N$40:$CS$40,1,'Yearly Summary'!A110)</f>
        <v>16889.646066602712</v>
      </c>
      <c r="N110" s="137">
        <f>INDEX('Total Agency'!$N$55:$CS$55,1,'Yearly Summary'!A110)</f>
        <v>3863.1796479169484</v>
      </c>
      <c r="O110" s="138">
        <f>INDEX('Total Agency'!$N$66:$CS$66,1,'Yearly Summary'!A110)</f>
        <v>0.22873064554951991</v>
      </c>
      <c r="P110" s="204">
        <f>INDEX('Total Agency'!$N$88:$CS$88,1,'Yearly Summary'!A110)</f>
        <v>1.8035088189993733</v>
      </c>
      <c r="Q110" s="137">
        <f>INDEX('Total Agency'!$N$77:$CS$77,1,'Yearly Summary'!A110)</f>
        <v>6967.2785643971101</v>
      </c>
      <c r="R110" s="136">
        <f>INDEX('Total Agency'!$N$99:$CS$99,1,'Yearly Summary'!A110)</f>
        <v>24.002860591830423</v>
      </c>
      <c r="S110" s="137">
        <f>INDEX('Total Agency'!$N$29:$CS$29,1,'Yearly Summary'!A110)</f>
        <v>167234.61608567223</v>
      </c>
      <c r="T110" s="136">
        <f>INDEX('Total Agency'!$N$110:$CS$110,1,'Yearly Summary'!A110)</f>
        <v>43.289370758578677</v>
      </c>
      <c r="U110" s="136">
        <f>INDEX('Total Agency'!$N$121:$CS$121,1,'Yearly Summary'!A110)</f>
        <v>9.9016057190422124</v>
      </c>
      <c r="V110" s="363"/>
      <c r="W110" s="363"/>
    </row>
    <row r="111" spans="1:24" x14ac:dyDescent="0.25">
      <c r="A111" s="135">
        <v>79</v>
      </c>
      <c r="B111" s="130">
        <v>7</v>
      </c>
      <c r="C111" s="137">
        <f>INDEX('Total Agency'!$N$42:$CS$42,1,A111)</f>
        <v>16889.646066602712</v>
      </c>
      <c r="D111" s="137">
        <f>INDEX('Total Agency'!$N$8:$CS$8,1,'Yearly Summary'!A111)</f>
        <v>20</v>
      </c>
      <c r="E111" s="137">
        <f>INDEX('Total Agency'!$N$15:$CS$15,1,'Yearly Summary'!A111)</f>
        <v>1942.4472710726031</v>
      </c>
      <c r="F111" s="137">
        <f>INDEX('Total Agency'!$N$13:$CS$13,1,'Yearly Summary'!A111)</f>
        <v>965.32473443959361</v>
      </c>
      <c r="G111" s="138">
        <f>INDEX('Total Agency'!$N$12:$CS$12,1,'Yearly Summary'!A111)</f>
        <v>0.32614306655952346</v>
      </c>
      <c r="H111" s="136">
        <f>INDEX('Total Agency'!$N$14:$CS$14,1,'Yearly Summary'!A111)</f>
        <v>2.0122215890389104</v>
      </c>
      <c r="I111" s="137">
        <f>INDEX('Total Agency'!$N$34:$CS$34,1,'Yearly Summary'!A111)</f>
        <v>1962.4472710726031</v>
      </c>
      <c r="J111" s="137">
        <f>INDEX('Total Agency'!$N$43:$CS$43,1,'Yearly Summary'!A111)</f>
        <v>1722.0409141963573</v>
      </c>
      <c r="K111" s="138">
        <f>INDEX('Total Agency'!$N$44:$CS$44,1,'Yearly Summary'!A111)</f>
        <v>0.1019583777780572</v>
      </c>
      <c r="L111" s="137">
        <f>INDEX('Total Agency'!$N$11:$CS$11,1,'Yearly Summary'!A111)</f>
        <v>2959.8198870906085</v>
      </c>
      <c r="M111" s="137">
        <f>INDEX('Total Agency'!$N$40:$CS$40,1,'Yearly Summary'!A111)</f>
        <v>17130.052423478959</v>
      </c>
      <c r="N111" s="137">
        <f>INDEX('Total Agency'!$N$55:$CS$55,1,'Yearly Summary'!A111)</f>
        <v>3331.8581814616737</v>
      </c>
      <c r="O111" s="138">
        <f>INDEX('Total Agency'!$N$66:$CS$66,1,'Yearly Summary'!A111)</f>
        <v>0.1945036768769563</v>
      </c>
      <c r="P111" s="204">
        <f>INDEX('Total Agency'!$N$88:$CS$88,1,'Yearly Summary'!A111)</f>
        <v>1.8854853077649021</v>
      </c>
      <c r="Q111" s="137">
        <f>INDEX('Total Agency'!$N$77:$CS$77,1,'Yearly Summary'!A111)</f>
        <v>6282.1696487022709</v>
      </c>
      <c r="R111" s="136">
        <f>INDEX('Total Agency'!$N$99:$CS$99,1,'Yearly Summary'!A111)</f>
        <v>24.563223585081747</v>
      </c>
      <c r="S111" s="137">
        <f>INDEX('Total Agency'!$N$29:$CS$29,1,'Yearly Summary'!A111)</f>
        <v>154310.33768048833</v>
      </c>
      <c r="T111" s="136">
        <f>INDEX('Total Agency'!$N$110:$CS$110,1,'Yearly Summary'!A111)</f>
        <v>46.313597181015957</v>
      </c>
      <c r="U111" s="136">
        <f>INDEX('Total Agency'!$N$121:$CS$121,1,'Yearly Summary'!A111)</f>
        <v>9.0081649411058429</v>
      </c>
      <c r="V111" s="363"/>
      <c r="W111" s="363"/>
    </row>
    <row r="112" spans="1:24" x14ac:dyDescent="0.25">
      <c r="A112" s="135">
        <v>80</v>
      </c>
      <c r="B112" s="130">
        <v>8</v>
      </c>
      <c r="C112" s="137">
        <f>INDEX('Total Agency'!$N$42:$CS$42,1,A112)</f>
        <v>17130.052423478959</v>
      </c>
      <c r="D112" s="137">
        <f>INDEX('Total Agency'!$N$8:$CS$8,1,'Yearly Summary'!A112)</f>
        <v>20</v>
      </c>
      <c r="E112" s="137">
        <f>INDEX('Total Agency'!$N$15:$CS$15,1,'Yearly Summary'!A112)</f>
        <v>2013.6762314621255</v>
      </c>
      <c r="F112" s="137">
        <f>INDEX('Total Agency'!$N$13:$CS$13,1,'Yearly Summary'!A112)</f>
        <v>1000.7005881893034</v>
      </c>
      <c r="G112" s="138">
        <f>INDEX('Total Agency'!$N$12:$CS$12,1,'Yearly Summary'!A112)</f>
        <v>0.32615443132658123</v>
      </c>
      <c r="H112" s="136">
        <f>INDEX('Total Agency'!$N$14:$CS$14,1,'Yearly Summary'!A112)</f>
        <v>2.0122664613455754</v>
      </c>
      <c r="I112" s="137">
        <f>INDEX('Total Agency'!$N$34:$CS$34,1,'Yearly Summary'!A112)</f>
        <v>2033.6762314621255</v>
      </c>
      <c r="J112" s="137">
        <f>INDEX('Total Agency'!$N$43:$CS$43,1,'Yearly Summary'!A112)</f>
        <v>1425.7445365653075</v>
      </c>
      <c r="K112" s="138">
        <f>INDEX('Total Agency'!$N$44:$CS$44,1,'Yearly Summary'!A112)</f>
        <v>8.3230599727245419E-2</v>
      </c>
      <c r="L112" s="137">
        <f>INDEX('Total Agency'!$N$11:$CS$11,1,'Yearly Summary'!A112)</f>
        <v>3068.1802608632761</v>
      </c>
      <c r="M112" s="137">
        <f>INDEX('Total Agency'!$N$40:$CS$40,1,'Yearly Summary'!A112)</f>
        <v>17737.984118375778</v>
      </c>
      <c r="N112" s="137">
        <f>INDEX('Total Agency'!$N$55:$CS$55,1,'Yearly Summary'!A112)</f>
        <v>3511.9012551402134</v>
      </c>
      <c r="O112" s="138">
        <f>INDEX('Total Agency'!$N$66:$CS$66,1,'Yearly Summary'!A112)</f>
        <v>0.19798761977140553</v>
      </c>
      <c r="P112" s="204">
        <f>INDEX('Total Agency'!$N$88:$CS$88,1,'Yearly Summary'!A112)</f>
        <v>1.8698292412840825</v>
      </c>
      <c r="Q112" s="137">
        <f>INDEX('Total Agency'!$N$77:$CS$77,1,'Yearly Summary'!A112)</f>
        <v>6566.6556593634423</v>
      </c>
      <c r="R112" s="136">
        <f>INDEX('Total Agency'!$N$99:$CS$99,1,'Yearly Summary'!A112)</f>
        <v>24.055884380410259</v>
      </c>
      <c r="S112" s="137">
        <f>INDEX('Total Agency'!$N$29:$CS$29,1,'Yearly Summary'!A112)</f>
        <v>157966.70930761367</v>
      </c>
      <c r="T112" s="136">
        <f>INDEX('Total Agency'!$N$110:$CS$110,1,'Yearly Summary'!A112)</f>
        <v>44.98039603944013</v>
      </c>
      <c r="U112" s="136">
        <f>INDEX('Total Agency'!$N$121:$CS$121,1,'Yearly Summary'!A112)</f>
        <v>8.9055615482239077</v>
      </c>
      <c r="V112" s="363"/>
      <c r="W112" s="363"/>
    </row>
    <row r="113" spans="1:24" x14ac:dyDescent="0.25">
      <c r="A113" s="135">
        <v>81</v>
      </c>
      <c r="B113" s="130">
        <v>9</v>
      </c>
      <c r="C113" s="137">
        <f>INDEX('Total Agency'!$N$42:$CS$42,1,A113)</f>
        <v>17737.984118375782</v>
      </c>
      <c r="D113" s="137">
        <f>INDEX('Total Agency'!$N$8:$CS$8,1,'Yearly Summary'!A113)</f>
        <v>20</v>
      </c>
      <c r="E113" s="137">
        <f>INDEX('Total Agency'!$N$15:$CS$15,1,'Yearly Summary'!A113)</f>
        <v>2088.9646861051529</v>
      </c>
      <c r="F113" s="137">
        <f>INDEX('Total Agency'!$N$13:$CS$13,1,'Yearly Summary'!A113)</f>
        <v>1038.0912028589876</v>
      </c>
      <c r="G113" s="138">
        <f>INDEX('Total Agency'!$N$12:$CS$12,1,'Yearly Summary'!A113)</f>
        <v>0.32616628323636282</v>
      </c>
      <c r="H113" s="136">
        <f>INDEX('Total Agency'!$N$14:$CS$14,1,'Yearly Summary'!A113)</f>
        <v>2.0123132537410724</v>
      </c>
      <c r="I113" s="137">
        <f>INDEX('Total Agency'!$N$34:$CS$34,1,'Yearly Summary'!A113)</f>
        <v>2108.9646861051529</v>
      </c>
      <c r="J113" s="137">
        <f>INDEX('Total Agency'!$N$43:$CS$43,1,'Yearly Summary'!A113)</f>
        <v>1319.2851549765037</v>
      </c>
      <c r="K113" s="138">
        <f>INDEX('Total Agency'!$N$44:$CS$44,1,'Yearly Summary'!A113)</f>
        <v>7.4376273322388511E-2</v>
      </c>
      <c r="L113" s="137">
        <f>INDEX('Total Agency'!$N$11:$CS$11,1,'Yearly Summary'!A113)</f>
        <v>3182.7054364988253</v>
      </c>
      <c r="M113" s="137">
        <f>INDEX('Total Agency'!$N$40:$CS$40,1,'Yearly Summary'!A113)</f>
        <v>18527.663649504426</v>
      </c>
      <c r="N113" s="137">
        <f>INDEX('Total Agency'!$N$55:$CS$55,1,'Yearly Summary'!A113)</f>
        <v>3730.5599624842616</v>
      </c>
      <c r="O113" s="138">
        <f>INDEX('Total Agency'!$N$66:$CS$66,1,'Yearly Summary'!A113)</f>
        <v>0.20135080348266393</v>
      </c>
      <c r="P113" s="204">
        <f>INDEX('Total Agency'!$N$88:$CS$88,1,'Yearly Summary'!A113)</f>
        <v>1.9217453205056854</v>
      </c>
      <c r="Q113" s="137">
        <f>INDEX('Total Agency'!$N$77:$CS$77,1,'Yearly Summary'!A113)</f>
        <v>7169.186150769995</v>
      </c>
      <c r="R113" s="136">
        <f>INDEX('Total Agency'!$N$99:$CS$99,1,'Yearly Summary'!A113)</f>
        <v>23.95333361986901</v>
      </c>
      <c r="S113" s="137">
        <f>INDEX('Total Agency'!$N$29:$CS$29,1,'Yearly Summary'!A113)</f>
        <v>171725.90765233821</v>
      </c>
      <c r="T113" s="136">
        <f>INDEX('Total Agency'!$N$110:$CS$110,1,'Yearly Summary'!A113)</f>
        <v>46.032206794494776</v>
      </c>
      <c r="U113" s="136">
        <f>INDEX('Total Agency'!$N$121:$CS$121,1,'Yearly Summary'!A113)</f>
        <v>9.2686218241516656</v>
      </c>
      <c r="V113" s="363"/>
      <c r="W113" s="363"/>
    </row>
    <row r="114" spans="1:24" x14ac:dyDescent="0.25">
      <c r="A114" s="135">
        <v>82</v>
      </c>
      <c r="B114" s="130">
        <v>10</v>
      </c>
      <c r="C114" s="137">
        <f>INDEX('Total Agency'!$N$42:$CS$42,1,A114)</f>
        <v>18527.663649504426</v>
      </c>
      <c r="D114" s="137">
        <f>INDEX('Total Agency'!$N$8:$CS$8,1,'Yearly Summary'!A114)</f>
        <v>20</v>
      </c>
      <c r="E114" s="137">
        <f>INDEX('Total Agency'!$N$15:$CS$15,1,'Yearly Summary'!A114)</f>
        <v>2012.250766954915</v>
      </c>
      <c r="F114" s="137">
        <f>INDEX('Total Agency'!$N$13:$CS$13,1,'Yearly Summary'!A114)</f>
        <v>999.41066260660955</v>
      </c>
      <c r="G114" s="138">
        <f>INDEX('Total Agency'!$N$12:$CS$12,1,'Yearly Summary'!A114)</f>
        <v>0.32645126418996684</v>
      </c>
      <c r="H114" s="136">
        <f>INDEX('Total Agency'!$N$14:$CS$14,1,'Yearly Summary'!A114)</f>
        <v>2.0134373608809315</v>
      </c>
      <c r="I114" s="137">
        <f>INDEX('Total Agency'!$N$34:$CS$34,1,'Yearly Summary'!A114)</f>
        <v>2032.250766954915</v>
      </c>
      <c r="J114" s="137">
        <f>INDEX('Total Agency'!$N$43:$CS$43,1,'Yearly Summary'!A114)</f>
        <v>1724.5095880318404</v>
      </c>
      <c r="K114" s="138">
        <f>INDEX('Total Agency'!$N$44:$CS$44,1,'Yearly Summary'!A114)</f>
        <v>9.3077552607555417E-2</v>
      </c>
      <c r="L114" s="137">
        <f>INDEX('Total Agency'!$N$11:$CS$11,1,'Yearly Summary'!A114)</f>
        <v>3061.4390943973726</v>
      </c>
      <c r="M114" s="137">
        <f>INDEX('Total Agency'!$N$40:$CS$40,1,'Yearly Summary'!A114)</f>
        <v>18835.404828427501</v>
      </c>
      <c r="N114" s="137">
        <f>INDEX('Total Agency'!$N$55:$CS$55,1,'Yearly Summary'!A114)</f>
        <v>3815.3058974585983</v>
      </c>
      <c r="O114" s="138">
        <f>INDEX('Total Agency'!$N$66:$CS$66,1,'Yearly Summary'!A114)</f>
        <v>0.20256033423291833</v>
      </c>
      <c r="P114" s="204">
        <f>INDEX('Total Agency'!$N$88:$CS$88,1,'Yearly Summary'!A114)</f>
        <v>1.7976023763934164</v>
      </c>
      <c r="Q114" s="137">
        <f>INDEX('Total Agency'!$N$77:$CS$77,1,'Yearly Summary'!A114)</f>
        <v>6858.4029479393921</v>
      </c>
      <c r="R114" s="136">
        <f>INDEX('Total Agency'!$N$99:$CS$99,1,'Yearly Summary'!A114)</f>
        <v>23.938689967049079</v>
      </c>
      <c r="S114" s="137">
        <f>INDEX('Total Agency'!$N$29:$CS$29,1,'Yearly Summary'!A114)</f>
        <v>164181.18183981656</v>
      </c>
      <c r="T114" s="136">
        <f>INDEX('Total Agency'!$N$110:$CS$110,1,'Yearly Summary'!A114)</f>
        <v>43.032245972512662</v>
      </c>
      <c r="U114" s="136">
        <f>INDEX('Total Agency'!$N$121:$CS$121,1,'Yearly Summary'!A114)</f>
        <v>8.716626126985318</v>
      </c>
      <c r="V114" s="363"/>
      <c r="W114" s="363"/>
    </row>
    <row r="115" spans="1:24" x14ac:dyDescent="0.25">
      <c r="A115" s="135">
        <v>83</v>
      </c>
      <c r="B115" s="130">
        <v>11</v>
      </c>
      <c r="C115" s="137">
        <f>INDEX('Total Agency'!$N$42:$CS$42,1,A115)</f>
        <v>18835.404828427505</v>
      </c>
      <c r="D115" s="137">
        <f>INDEX('Total Agency'!$N$8:$CS$8,1,'Yearly Summary'!A115)</f>
        <v>20</v>
      </c>
      <c r="E115" s="137">
        <f>INDEX('Total Agency'!$N$15:$CS$15,1,'Yearly Summary'!A115)</f>
        <v>2091.2754214532433</v>
      </c>
      <c r="F115" s="137">
        <f>INDEX('Total Agency'!$N$13:$CS$13,1,'Yearly Summary'!A115)</f>
        <v>1038.6535784191663</v>
      </c>
      <c r="G115" s="138">
        <f>INDEX('Total Agency'!$N$12:$CS$12,1,'Yearly Summary'!A115)</f>
        <v>0.3264540740237955</v>
      </c>
      <c r="H115" s="136">
        <f>INDEX('Total Agency'!$N$14:$CS$14,1,'Yearly Summary'!A115)</f>
        <v>2.0134484344974486</v>
      </c>
      <c r="I115" s="137">
        <f>INDEX('Total Agency'!$N$34:$CS$34,1,'Yearly Summary'!A115)</f>
        <v>2111.2754214532433</v>
      </c>
      <c r="J115" s="137">
        <f>INDEX('Total Agency'!$N$43:$CS$43,1,'Yearly Summary'!A115)</f>
        <v>1719.8728764398184</v>
      </c>
      <c r="K115" s="138">
        <f>INDEX('Total Agency'!$N$44:$CS$44,1,'Yearly Summary'!A115)</f>
        <v>9.1310640366172785E-2</v>
      </c>
      <c r="L115" s="137">
        <f>INDEX('Total Agency'!$N$11:$CS$11,1,'Yearly Summary'!A115)</f>
        <v>3181.6223507857276</v>
      </c>
      <c r="M115" s="137">
        <f>INDEX('Total Agency'!$N$40:$CS$40,1,'Yearly Summary'!A115)</f>
        <v>19226.807373440926</v>
      </c>
      <c r="N115" s="137">
        <f>INDEX('Total Agency'!$N$55:$CS$55,1,'Yearly Summary'!A115)</f>
        <v>3985.2311331417959</v>
      </c>
      <c r="O115" s="138">
        <f>INDEX('Total Agency'!$N$66:$CS$66,1,'Yearly Summary'!A115)</f>
        <v>0.2072747209527267</v>
      </c>
      <c r="P115" s="204">
        <f>INDEX('Total Agency'!$N$88:$CS$88,1,'Yearly Summary'!A115)</f>
        <v>1.8820783914396915</v>
      </c>
      <c r="Q115" s="137">
        <f>INDEX('Total Agency'!$N$77:$CS$77,1,'Yearly Summary'!A115)</f>
        <v>7500.5174005788904</v>
      </c>
      <c r="R115" s="136">
        <f>INDEX('Total Agency'!$N$99:$CS$99,1,'Yearly Summary'!A115)</f>
        <v>23.924160469960132</v>
      </c>
      <c r="S115" s="137">
        <f>INDEX('Total Agency'!$N$29:$CS$29,1,'Yearly Summary'!A115)</f>
        <v>179443.5818991776</v>
      </c>
      <c r="T115" s="136">
        <f>INDEX('Total Agency'!$N$110:$CS$110,1,'Yearly Summary'!A115)</f>
        <v>45.027145453847616</v>
      </c>
      <c r="U115" s="136">
        <f>INDEX('Total Agency'!$N$121:$CS$121,1,'Yearly Summary'!A115)</f>
        <v>9.3329890092441001</v>
      </c>
      <c r="V115" s="363"/>
      <c r="W115" s="363"/>
    </row>
    <row r="116" spans="1:24" x14ac:dyDescent="0.25">
      <c r="A116" s="135">
        <v>84</v>
      </c>
      <c r="B116" s="130">
        <v>12</v>
      </c>
      <c r="C116" s="137">
        <f>INDEX('Total Agency'!$N$42:$CS$42,1,A116)</f>
        <v>19226.807373440926</v>
      </c>
      <c r="D116" s="137">
        <f>INDEX('Total Agency'!$N$8:$CS$8,1,'Yearly Summary'!A116)</f>
        <v>20</v>
      </c>
      <c r="E116" s="137">
        <f>INDEX('Total Agency'!$N$15:$CS$15,1,'Yearly Summary'!A116)</f>
        <v>2172.2062521958487</v>
      </c>
      <c r="F116" s="137">
        <f>INDEX('Total Agency'!$N$13:$CS$13,1,'Yearly Summary'!A116)</f>
        <v>1078.8488335556335</v>
      </c>
      <c r="G116" s="138">
        <f>INDEX('Total Agency'!$N$12:$CS$12,1,'Yearly Summary'!A116)</f>
        <v>0.32645401692090215</v>
      </c>
      <c r="H116" s="136">
        <f>INDEX('Total Agency'!$N$14:$CS$14,1,'Yearly Summary'!A116)</f>
        <v>2.0134482094555959</v>
      </c>
      <c r="I116" s="137">
        <f>INDEX('Total Agency'!$N$34:$CS$34,1,'Yearly Summary'!A116)</f>
        <v>2192.2062521958487</v>
      </c>
      <c r="J116" s="137">
        <f>INDEX('Total Agency'!$N$43:$CS$43,1,'Yearly Summary'!A116)</f>
        <v>1690.5306088479228</v>
      </c>
      <c r="K116" s="138">
        <f>INDEX('Total Agency'!$N$44:$CS$44,1,'Yearly Summary'!A116)</f>
        <v>8.7925705813391986E-2</v>
      </c>
      <c r="L116" s="137">
        <f>INDEX('Total Agency'!$N$11:$CS$11,1,'Yearly Summary'!A116)</f>
        <v>3304.7497584231965</v>
      </c>
      <c r="M116" s="137">
        <f>INDEX('Total Agency'!$N$40:$CS$40,1,'Yearly Summary'!A116)</f>
        <v>19728.483016788854</v>
      </c>
      <c r="N116" s="137">
        <f>INDEX('Total Agency'!$N$55:$CS$55,1,'Yearly Summary'!A116)</f>
        <v>4138.3288364007858</v>
      </c>
      <c r="O116" s="138">
        <f>INDEX('Total Agency'!$N$66:$CS$66,1,'Yearly Summary'!A116)</f>
        <v>0.20976416853131008</v>
      </c>
      <c r="P116" s="204">
        <f>INDEX('Total Agency'!$N$88:$CS$88,1,'Yearly Summary'!A116)</f>
        <v>1.9312701304884792</v>
      </c>
      <c r="Q116" s="137">
        <f>INDEX('Total Agency'!$N$77:$CS$77,1,'Yearly Summary'!A116)</f>
        <v>7992.2308718799814</v>
      </c>
      <c r="R116" s="136">
        <f>INDEX('Total Agency'!$N$99:$CS$99,1,'Yearly Summary'!A116)</f>
        <v>23.808043191053088</v>
      </c>
      <c r="S116" s="137">
        <f>INDEX('Total Agency'!$N$29:$CS$29,1,'Yearly Summary'!A116)</f>
        <v>190279.37779058647</v>
      </c>
      <c r="T116" s="136">
        <f>INDEX('Total Agency'!$N$110:$CS$110,1,'Yearly Summary'!A116)</f>
        <v>45.979762680260443</v>
      </c>
      <c r="U116" s="136">
        <f>INDEX('Total Agency'!$N$121:$CS$121,1,'Yearly Summary'!A116)</f>
        <v>9.6449066878917922</v>
      </c>
      <c r="V116" s="363"/>
      <c r="W116" s="363"/>
    </row>
    <row r="117" spans="1:24" s="1" customFormat="1" ht="30" x14ac:dyDescent="0.25">
      <c r="B117" s="139" t="s">
        <v>90</v>
      </c>
      <c r="C117" s="142">
        <f>C116</f>
        <v>19226.807373440926</v>
      </c>
      <c r="D117" s="142">
        <f>SUM(D105:D116)</f>
        <v>240</v>
      </c>
      <c r="E117" s="142">
        <f>SUM(E105:E116)</f>
        <v>21351.798444098604</v>
      </c>
      <c r="F117" s="142">
        <f>SUM(F105:F116)</f>
        <v>10892.350816947916</v>
      </c>
      <c r="G117" s="140">
        <f>SUM(F105:F116)/SUM(L105:L116)</f>
        <v>0.29852826617502964</v>
      </c>
      <c r="H117" s="141">
        <f>E117/F117</f>
        <v>1.9602562204364871</v>
      </c>
      <c r="I117" s="142">
        <f>SUM(I105:I116)</f>
        <v>21591.798444098604</v>
      </c>
      <c r="J117" s="142">
        <f>SUM(J105:J116)</f>
        <v>18983.52132621624</v>
      </c>
      <c r="K117" s="140">
        <f>SUM(J105:J116)/SUM(C105:C116)</f>
        <v>9.2999175919682459E-2</v>
      </c>
      <c r="L117" s="142">
        <f>L116</f>
        <v>3304.7497584231965</v>
      </c>
      <c r="M117" s="142">
        <f>M116</f>
        <v>19728.483016788854</v>
      </c>
      <c r="N117" s="142">
        <f>SUM(N105:N116)</f>
        <v>41202.266586806843</v>
      </c>
      <c r="O117" s="140">
        <f>N117/SUM(M105:M116)</f>
        <v>0.19930090039687123</v>
      </c>
      <c r="P117" s="205">
        <f>Q117/N117</f>
        <v>1.8175953345770555</v>
      </c>
      <c r="Q117" s="142">
        <f>SUM(Q105:Q116)</f>
        <v>74889.047522180219</v>
      </c>
      <c r="R117" s="141">
        <f>S117/Q117</f>
        <v>24.122457116996198</v>
      </c>
      <c r="S117" s="142">
        <f>SUM(S105:S116)</f>
        <v>1806507.8373864826</v>
      </c>
      <c r="T117" s="141">
        <f>S117/N117</f>
        <v>43.844865514387379</v>
      </c>
      <c r="U117" s="141">
        <f>S117/SUM(M105:M116)</f>
        <v>8.7383211747971323</v>
      </c>
      <c r="V117" s="366"/>
      <c r="W117" s="366"/>
      <c r="X117" s="2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S74"/>
  <sheetViews>
    <sheetView zoomScale="80" zoomScaleNormal="80" workbookViewId="0">
      <pane xSplit="1" ySplit="6" topLeftCell="M40" activePane="bottomRight" state="frozen"/>
      <selection pane="topRight" activeCell="B1" sqref="B1"/>
      <selection pane="bottomLeft" activeCell="A7" sqref="A7"/>
      <selection pane="bottomRight" activeCell="CK40" sqref="CK40"/>
    </sheetView>
  </sheetViews>
  <sheetFormatPr defaultRowHeight="15" x14ac:dyDescent="0.25"/>
  <cols>
    <col min="1" max="1" width="24.42578125" bestFit="1" customWidth="1" collapsed="1"/>
    <col min="2" max="12" width="0" hidden="1" customWidth="1" collapsed="1"/>
    <col min="13" max="13" width="0.42578125" customWidth="1" collapsed="1"/>
    <col min="14" max="20" width="9" style="265" collapsed="1"/>
    <col min="25" max="25" width="9" style="36" collapsed="1"/>
    <col min="37" max="37" width="9" style="36" collapsed="1"/>
    <col min="49" max="49" width="9" style="36" collapsed="1"/>
    <col min="61" max="61" width="9" style="36" collapsed="1"/>
    <col min="73" max="73" width="9" style="36" collapsed="1"/>
    <col min="85" max="85" width="9" style="36" collapsed="1"/>
    <col min="97" max="97" width="9" style="36" collapsed="1"/>
  </cols>
  <sheetData>
    <row r="2" spans="1:97" x14ac:dyDescent="0.25">
      <c r="U2" s="19"/>
    </row>
    <row r="6" spans="1:97" s="104" customFormat="1" x14ac:dyDescent="0.25">
      <c r="A6" s="104" t="s">
        <v>116</v>
      </c>
      <c r="B6" s="289">
        <v>42005</v>
      </c>
      <c r="C6" s="289">
        <v>42036</v>
      </c>
      <c r="D6" s="289">
        <v>42064</v>
      </c>
      <c r="E6" s="289">
        <v>42095</v>
      </c>
      <c r="F6" s="289">
        <v>42125</v>
      </c>
      <c r="G6" s="289">
        <v>42156</v>
      </c>
      <c r="H6" s="289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7">
        <v>42370</v>
      </c>
      <c r="O6" s="267">
        <v>42401</v>
      </c>
      <c r="P6" s="267">
        <v>42430</v>
      </c>
      <c r="Q6" s="267">
        <v>42461</v>
      </c>
      <c r="R6" s="267">
        <v>42491</v>
      </c>
      <c r="S6" s="267">
        <v>42522</v>
      </c>
      <c r="T6" s="267">
        <v>42552</v>
      </c>
      <c r="U6" s="267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8" spans="1:97" x14ac:dyDescent="0.25">
      <c r="A8" s="21" t="s">
        <v>77</v>
      </c>
    </row>
    <row r="9" spans="1:97" x14ac:dyDescent="0.25">
      <c r="A9" s="22" t="s">
        <v>121</v>
      </c>
    </row>
    <row r="10" spans="1:97" x14ac:dyDescent="0.25">
      <c r="A10" s="22" t="s">
        <v>117</v>
      </c>
      <c r="N10" s="265">
        <v>12</v>
      </c>
      <c r="O10" s="265">
        <v>8</v>
      </c>
      <c r="P10" s="265">
        <v>40</v>
      </c>
      <c r="Q10" s="265">
        <v>49</v>
      </c>
      <c r="R10" s="265">
        <v>88</v>
      </c>
      <c r="S10" s="265">
        <v>123</v>
      </c>
      <c r="T10" s="265">
        <v>73</v>
      </c>
      <c r="U10" s="12">
        <f t="shared" ref="U10:AZ10" si="0">ROUND(U$14*U30,0)</f>
        <v>106</v>
      </c>
      <c r="V10" s="12">
        <f t="shared" si="0"/>
        <v>161</v>
      </c>
      <c r="W10" s="12">
        <f t="shared" si="0"/>
        <v>141</v>
      </c>
      <c r="X10" s="12">
        <f t="shared" si="0"/>
        <v>163</v>
      </c>
      <c r="Y10" s="112">
        <f t="shared" si="0"/>
        <v>130</v>
      </c>
      <c r="Z10" s="12">
        <f t="shared" si="0"/>
        <v>40</v>
      </c>
      <c r="AA10" s="12">
        <f t="shared" si="0"/>
        <v>69</v>
      </c>
      <c r="AB10" s="12">
        <f t="shared" si="0"/>
        <v>48</v>
      </c>
      <c r="AC10" s="12">
        <f t="shared" si="0"/>
        <v>45</v>
      </c>
      <c r="AD10" s="12">
        <f t="shared" si="0"/>
        <v>50</v>
      </c>
      <c r="AE10" s="12">
        <f t="shared" si="0"/>
        <v>49</v>
      </c>
      <c r="AF10" s="12">
        <f t="shared" si="0"/>
        <v>47</v>
      </c>
      <c r="AG10" s="12">
        <f t="shared" si="0"/>
        <v>45</v>
      </c>
      <c r="AH10" s="12">
        <f t="shared" si="0"/>
        <v>45</v>
      </c>
      <c r="AI10" s="12">
        <f t="shared" si="0"/>
        <v>45</v>
      </c>
      <c r="AJ10" s="12">
        <f t="shared" si="0"/>
        <v>37</v>
      </c>
      <c r="AK10" s="112">
        <f t="shared" si="0"/>
        <v>37</v>
      </c>
      <c r="AL10" s="12">
        <f t="shared" si="0"/>
        <v>16</v>
      </c>
      <c r="AM10" s="12">
        <f t="shared" si="0"/>
        <v>16</v>
      </c>
      <c r="AN10" s="12">
        <f t="shared" si="0"/>
        <v>49</v>
      </c>
      <c r="AO10" s="12">
        <f t="shared" si="0"/>
        <v>49</v>
      </c>
      <c r="AP10" s="12">
        <f t="shared" si="0"/>
        <v>45</v>
      </c>
      <c r="AQ10" s="12">
        <f t="shared" si="0"/>
        <v>45</v>
      </c>
      <c r="AR10" s="12">
        <f t="shared" si="0"/>
        <v>45</v>
      </c>
      <c r="AS10" s="12">
        <f t="shared" si="0"/>
        <v>45</v>
      </c>
      <c r="AT10" s="12">
        <f t="shared" si="0"/>
        <v>45</v>
      </c>
      <c r="AU10" s="12">
        <f t="shared" si="0"/>
        <v>45</v>
      </c>
      <c r="AV10" s="12">
        <f t="shared" si="0"/>
        <v>45</v>
      </c>
      <c r="AW10" s="112">
        <f t="shared" si="0"/>
        <v>45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12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12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12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12">
        <f t="shared" si="2"/>
        <v>16</v>
      </c>
    </row>
    <row r="11" spans="1:97" x14ac:dyDescent="0.25">
      <c r="A11" s="22" t="s">
        <v>118</v>
      </c>
      <c r="N11" s="265">
        <v>1</v>
      </c>
      <c r="O11" s="265">
        <v>1</v>
      </c>
      <c r="P11" s="265">
        <v>14</v>
      </c>
      <c r="Q11" s="265">
        <v>9</v>
      </c>
      <c r="R11" s="265">
        <v>19</v>
      </c>
      <c r="S11" s="265">
        <v>20</v>
      </c>
      <c r="T11" s="265">
        <v>10</v>
      </c>
      <c r="U11" s="12">
        <f t="shared" ref="U11:AZ11" si="3">ROUND(U$14*U31,0)</f>
        <v>15</v>
      </c>
      <c r="V11" s="12">
        <f t="shared" si="3"/>
        <v>24</v>
      </c>
      <c r="W11" s="12">
        <f t="shared" si="3"/>
        <v>21</v>
      </c>
      <c r="X11" s="12">
        <f t="shared" si="3"/>
        <v>24</v>
      </c>
      <c r="Y11" s="112">
        <f t="shared" si="3"/>
        <v>19</v>
      </c>
      <c r="Z11" s="12">
        <f t="shared" si="3"/>
        <v>6</v>
      </c>
      <c r="AA11" s="12">
        <f t="shared" si="3"/>
        <v>10</v>
      </c>
      <c r="AB11" s="12">
        <f t="shared" si="3"/>
        <v>7</v>
      </c>
      <c r="AC11" s="12">
        <f t="shared" si="3"/>
        <v>7</v>
      </c>
      <c r="AD11" s="12">
        <f t="shared" si="3"/>
        <v>7</v>
      </c>
      <c r="AE11" s="12">
        <f t="shared" si="3"/>
        <v>7</v>
      </c>
      <c r="AF11" s="12">
        <f t="shared" si="3"/>
        <v>7</v>
      </c>
      <c r="AG11" s="12">
        <f t="shared" si="3"/>
        <v>7</v>
      </c>
      <c r="AH11" s="12">
        <f t="shared" si="3"/>
        <v>7</v>
      </c>
      <c r="AI11" s="12">
        <f t="shared" si="3"/>
        <v>7</v>
      </c>
      <c r="AJ11" s="12">
        <f t="shared" si="3"/>
        <v>5</v>
      </c>
      <c r="AK11" s="112">
        <f t="shared" si="3"/>
        <v>5</v>
      </c>
      <c r="AL11" s="12">
        <f t="shared" si="3"/>
        <v>2</v>
      </c>
      <c r="AM11" s="12">
        <f t="shared" si="3"/>
        <v>2</v>
      </c>
      <c r="AN11" s="12">
        <f t="shared" si="3"/>
        <v>7</v>
      </c>
      <c r="AO11" s="12">
        <f t="shared" si="3"/>
        <v>7</v>
      </c>
      <c r="AP11" s="12">
        <f t="shared" si="3"/>
        <v>7</v>
      </c>
      <c r="AQ11" s="12">
        <f t="shared" si="3"/>
        <v>7</v>
      </c>
      <c r="AR11" s="12">
        <f t="shared" si="3"/>
        <v>7</v>
      </c>
      <c r="AS11" s="12">
        <f t="shared" si="3"/>
        <v>7</v>
      </c>
      <c r="AT11" s="12">
        <f t="shared" si="3"/>
        <v>7</v>
      </c>
      <c r="AU11" s="12">
        <f t="shared" si="3"/>
        <v>7</v>
      </c>
      <c r="AV11" s="12">
        <f t="shared" si="3"/>
        <v>7</v>
      </c>
      <c r="AW11" s="112">
        <f t="shared" si="3"/>
        <v>7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12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12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12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12">
        <f t="shared" si="5"/>
        <v>2</v>
      </c>
    </row>
    <row r="12" spans="1:97" x14ac:dyDescent="0.25">
      <c r="A12" s="22" t="s">
        <v>119</v>
      </c>
      <c r="N12" s="265">
        <v>0</v>
      </c>
      <c r="O12" s="265">
        <v>0</v>
      </c>
      <c r="P12" s="265">
        <v>3</v>
      </c>
      <c r="Q12" s="265">
        <v>1</v>
      </c>
      <c r="R12" s="265">
        <v>6</v>
      </c>
      <c r="S12" s="265">
        <v>6</v>
      </c>
      <c r="T12" s="265">
        <v>2</v>
      </c>
      <c r="U12" s="12">
        <f t="shared" ref="U12:AZ12" si="6">ROUND(U$14*U32,0)</f>
        <v>5</v>
      </c>
      <c r="V12" s="12">
        <f t="shared" si="6"/>
        <v>8</v>
      </c>
      <c r="W12" s="12">
        <f t="shared" si="6"/>
        <v>7</v>
      </c>
      <c r="X12" s="12">
        <f t="shared" si="6"/>
        <v>8</v>
      </c>
      <c r="Y12" s="112">
        <f t="shared" si="6"/>
        <v>6</v>
      </c>
      <c r="Z12" s="12">
        <f t="shared" si="6"/>
        <v>2</v>
      </c>
      <c r="AA12" s="12">
        <f t="shared" si="6"/>
        <v>3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2</v>
      </c>
      <c r="AH12" s="12">
        <f t="shared" si="6"/>
        <v>2</v>
      </c>
      <c r="AI12" s="12">
        <f t="shared" si="6"/>
        <v>2</v>
      </c>
      <c r="AJ12" s="12">
        <f t="shared" si="6"/>
        <v>2</v>
      </c>
      <c r="AK12" s="112">
        <f t="shared" si="6"/>
        <v>2</v>
      </c>
      <c r="AL12" s="12">
        <f t="shared" si="6"/>
        <v>1</v>
      </c>
      <c r="AM12" s="12">
        <f t="shared" si="6"/>
        <v>1</v>
      </c>
      <c r="AN12" s="12">
        <f t="shared" si="6"/>
        <v>2</v>
      </c>
      <c r="AO12" s="12">
        <f t="shared" si="6"/>
        <v>2</v>
      </c>
      <c r="AP12" s="12">
        <f t="shared" si="6"/>
        <v>2</v>
      </c>
      <c r="AQ12" s="12">
        <f t="shared" si="6"/>
        <v>2</v>
      </c>
      <c r="AR12" s="12">
        <f t="shared" si="6"/>
        <v>2</v>
      </c>
      <c r="AS12" s="12">
        <f t="shared" si="6"/>
        <v>2</v>
      </c>
      <c r="AT12" s="12">
        <f t="shared" si="6"/>
        <v>2</v>
      </c>
      <c r="AU12" s="12">
        <f t="shared" si="6"/>
        <v>2</v>
      </c>
      <c r="AV12" s="12">
        <f t="shared" si="6"/>
        <v>2</v>
      </c>
      <c r="AW12" s="112">
        <f t="shared" si="6"/>
        <v>2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12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12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12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12">
        <f t="shared" si="8"/>
        <v>1</v>
      </c>
    </row>
    <row r="13" spans="1:97" x14ac:dyDescent="0.25">
      <c r="A13" s="22" t="s">
        <v>120</v>
      </c>
      <c r="N13" s="265">
        <v>0</v>
      </c>
      <c r="O13" s="265">
        <v>0</v>
      </c>
      <c r="P13" s="265">
        <v>2</v>
      </c>
      <c r="Q13" s="265">
        <v>2</v>
      </c>
      <c r="R13" s="265">
        <v>2</v>
      </c>
      <c r="S13" s="265">
        <v>3</v>
      </c>
      <c r="T13" s="265">
        <v>2</v>
      </c>
      <c r="U13" s="12">
        <f t="shared" ref="U13:AZ13" si="9">ROUND(U$14*U33,0)</f>
        <v>3</v>
      </c>
      <c r="V13" s="12">
        <f t="shared" si="9"/>
        <v>4</v>
      </c>
      <c r="W13" s="12">
        <f t="shared" si="9"/>
        <v>3</v>
      </c>
      <c r="X13" s="12">
        <f t="shared" si="9"/>
        <v>4</v>
      </c>
      <c r="Y13" s="112">
        <f t="shared" si="9"/>
        <v>3</v>
      </c>
      <c r="Z13" s="12">
        <f t="shared" si="9"/>
        <v>1</v>
      </c>
      <c r="AA13" s="12">
        <f t="shared" si="9"/>
        <v>2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12">
        <f t="shared" si="9"/>
        <v>1</v>
      </c>
      <c r="AL13" s="12">
        <f t="shared" si="9"/>
        <v>0</v>
      </c>
      <c r="AM13" s="12">
        <f t="shared" si="9"/>
        <v>0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12">
        <f t="shared" si="9"/>
        <v>1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12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12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12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12">
        <f t="shared" si="11"/>
        <v>0</v>
      </c>
    </row>
    <row r="14" spans="1:97" s="1" customFormat="1" x14ac:dyDescent="0.25">
      <c r="A14" s="286" t="s">
        <v>95</v>
      </c>
      <c r="N14" s="291">
        <f>SUM(N10:N13)</f>
        <v>13</v>
      </c>
      <c r="O14" s="291">
        <f t="shared" ref="O14:T14" si="12">SUM(O10:O13)</f>
        <v>9</v>
      </c>
      <c r="P14" s="291">
        <f t="shared" si="12"/>
        <v>59</v>
      </c>
      <c r="Q14" s="291">
        <f t="shared" si="12"/>
        <v>61</v>
      </c>
      <c r="R14" s="291">
        <f t="shared" si="12"/>
        <v>115</v>
      </c>
      <c r="S14" s="291">
        <f t="shared" si="12"/>
        <v>152</v>
      </c>
      <c r="T14" s="291">
        <f t="shared" si="12"/>
        <v>87</v>
      </c>
      <c r="U14" s="1">
        <f>'Total Agency'!U8</f>
        <v>129</v>
      </c>
      <c r="V14" s="1">
        <f>'Total Agency'!V8</f>
        <v>196</v>
      </c>
      <c r="W14" s="1">
        <f>'Total Agency'!W8</f>
        <v>172</v>
      </c>
      <c r="X14" s="1">
        <f>'Total Agency'!X8</f>
        <v>199</v>
      </c>
      <c r="Y14" s="293">
        <f>'Total Agency'!Y8</f>
        <v>159</v>
      </c>
      <c r="Z14" s="1">
        <f>'Total Agency'!Z8</f>
        <v>49</v>
      </c>
      <c r="AA14" s="1">
        <f>'Total Agency'!AA8</f>
        <v>84</v>
      </c>
      <c r="AB14" s="1">
        <f>'Total Agency'!AB8</f>
        <v>58</v>
      </c>
      <c r="AC14" s="1">
        <f>'Total Agency'!AC8</f>
        <v>55</v>
      </c>
      <c r="AD14" s="1">
        <f>'Total Agency'!AD8</f>
        <v>61</v>
      </c>
      <c r="AE14" s="1">
        <f>'Total Agency'!AE8</f>
        <v>60</v>
      </c>
      <c r="AF14" s="1">
        <f>'Total Agency'!AF8</f>
        <v>57</v>
      </c>
      <c r="AG14" s="1">
        <f>'Total Agency'!AG8</f>
        <v>55</v>
      </c>
      <c r="AH14" s="1">
        <f>'Total Agency'!AH8</f>
        <v>55</v>
      </c>
      <c r="AI14" s="1">
        <f>'Total Agency'!AI8</f>
        <v>55</v>
      </c>
      <c r="AJ14" s="1">
        <f>'Total Agency'!AJ8</f>
        <v>45</v>
      </c>
      <c r="AK14" s="293">
        <f>'Total Agency'!AK8</f>
        <v>45</v>
      </c>
      <c r="AL14" s="1">
        <f>'Total Agency'!AL8</f>
        <v>20</v>
      </c>
      <c r="AM14" s="1">
        <f>'Total Agency'!AM8</f>
        <v>20</v>
      </c>
      <c r="AN14" s="1">
        <f>'Total Agency'!AN8</f>
        <v>60</v>
      </c>
      <c r="AO14" s="1">
        <f>'Total Agency'!AO8</f>
        <v>60</v>
      </c>
      <c r="AP14" s="1">
        <f>'Total Agency'!AP8</f>
        <v>55</v>
      </c>
      <c r="AQ14" s="1">
        <f>'Total Agency'!AQ8</f>
        <v>55</v>
      </c>
      <c r="AR14" s="1">
        <f>'Total Agency'!AR8</f>
        <v>55</v>
      </c>
      <c r="AS14" s="1">
        <f>'Total Agency'!AS8</f>
        <v>55</v>
      </c>
      <c r="AT14" s="1">
        <f>'Total Agency'!AT8</f>
        <v>55</v>
      </c>
      <c r="AU14" s="1">
        <f>'Total Agency'!AU8</f>
        <v>55</v>
      </c>
      <c r="AV14" s="1">
        <f>'Total Agency'!AV8</f>
        <v>55</v>
      </c>
      <c r="AW14" s="293">
        <f>'Total Agency'!AW8</f>
        <v>55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93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93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93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93">
        <f>'Total Agency'!CS8</f>
        <v>20</v>
      </c>
    </row>
    <row r="16" spans="1:97" x14ac:dyDescent="0.25">
      <c r="A16" s="290" t="s">
        <v>79</v>
      </c>
    </row>
    <row r="17" spans="1:97" s="15" customFormat="1" x14ac:dyDescent="0.25">
      <c r="A17" s="287" t="s">
        <v>121</v>
      </c>
      <c r="N17" s="269">
        <v>145</v>
      </c>
      <c r="O17" s="269">
        <v>157</v>
      </c>
      <c r="P17" s="269">
        <v>171</v>
      </c>
      <c r="Q17" s="269">
        <v>204</v>
      </c>
      <c r="R17" s="269">
        <v>209</v>
      </c>
      <c r="S17" s="269">
        <v>201</v>
      </c>
      <c r="T17" s="269">
        <v>204</v>
      </c>
      <c r="U17" s="15">
        <f>T17+U38-U53</f>
        <v>212</v>
      </c>
      <c r="V17" s="15">
        <f t="shared" ref="V17:X17" si="13">U17+V38-V53</f>
        <v>228</v>
      </c>
      <c r="W17" s="15">
        <f t="shared" si="13"/>
        <v>211</v>
      </c>
      <c r="X17" s="15">
        <f t="shared" si="13"/>
        <v>234</v>
      </c>
      <c r="Y17" s="96">
        <f t="shared" ref="Y17:CJ17" si="14">X17+Y38-Y53</f>
        <v>269</v>
      </c>
      <c r="Z17" s="15">
        <f t="shared" si="14"/>
        <v>201</v>
      </c>
      <c r="AA17" s="15">
        <f t="shared" si="14"/>
        <v>233</v>
      </c>
      <c r="AB17" s="15">
        <f t="shared" si="14"/>
        <v>266</v>
      </c>
      <c r="AC17" s="15">
        <f t="shared" si="14"/>
        <v>187</v>
      </c>
      <c r="AD17" s="15">
        <f t="shared" si="14"/>
        <v>230</v>
      </c>
      <c r="AE17" s="15">
        <f t="shared" si="14"/>
        <v>275</v>
      </c>
      <c r="AF17" s="15">
        <f t="shared" si="14"/>
        <v>201</v>
      </c>
      <c r="AG17" s="15">
        <f t="shared" si="14"/>
        <v>249</v>
      </c>
      <c r="AH17" s="15">
        <f t="shared" si="14"/>
        <v>295</v>
      </c>
      <c r="AI17" s="15">
        <f t="shared" si="14"/>
        <v>275</v>
      </c>
      <c r="AJ17" s="15">
        <f t="shared" si="14"/>
        <v>318</v>
      </c>
      <c r="AK17" s="96">
        <f t="shared" si="14"/>
        <v>359</v>
      </c>
      <c r="AL17" s="15">
        <f t="shared" si="14"/>
        <v>308</v>
      </c>
      <c r="AM17" s="15">
        <f t="shared" si="14"/>
        <v>341</v>
      </c>
      <c r="AN17" s="15">
        <f t="shared" si="14"/>
        <v>373</v>
      </c>
      <c r="AO17" s="15">
        <f t="shared" si="14"/>
        <v>311</v>
      </c>
      <c r="AP17" s="15">
        <f t="shared" si="14"/>
        <v>342</v>
      </c>
      <c r="AQ17" s="15">
        <f t="shared" si="14"/>
        <v>373</v>
      </c>
      <c r="AR17" s="15">
        <f t="shared" si="14"/>
        <v>300</v>
      </c>
      <c r="AS17" s="15">
        <f t="shared" si="14"/>
        <v>328</v>
      </c>
      <c r="AT17" s="15">
        <f t="shared" si="14"/>
        <v>358</v>
      </c>
      <c r="AU17" s="15">
        <f t="shared" si="14"/>
        <v>280</v>
      </c>
      <c r="AV17" s="15">
        <f t="shared" si="14"/>
        <v>313</v>
      </c>
      <c r="AW17" s="96">
        <f t="shared" si="14"/>
        <v>348</v>
      </c>
      <c r="AX17" s="15">
        <f t="shared" si="14"/>
        <v>304</v>
      </c>
      <c r="AY17" s="15">
        <f t="shared" si="14"/>
        <v>340</v>
      </c>
      <c r="AZ17" s="15">
        <f t="shared" si="14"/>
        <v>376</v>
      </c>
      <c r="BA17" s="15">
        <f t="shared" si="14"/>
        <v>319</v>
      </c>
      <c r="BB17" s="15">
        <f t="shared" si="14"/>
        <v>357</v>
      </c>
      <c r="BC17" s="15">
        <f t="shared" si="14"/>
        <v>396</v>
      </c>
      <c r="BD17" s="15">
        <f t="shared" si="14"/>
        <v>337</v>
      </c>
      <c r="BE17" s="15">
        <f t="shared" si="14"/>
        <v>377</v>
      </c>
      <c r="BF17" s="15">
        <f t="shared" si="14"/>
        <v>418</v>
      </c>
      <c r="BG17" s="15">
        <f t="shared" si="14"/>
        <v>357</v>
      </c>
      <c r="BH17" s="15">
        <f t="shared" si="14"/>
        <v>400</v>
      </c>
      <c r="BI17" s="96">
        <f t="shared" si="14"/>
        <v>443</v>
      </c>
      <c r="BJ17" s="15">
        <f t="shared" si="14"/>
        <v>391</v>
      </c>
      <c r="BK17" s="15">
        <f t="shared" si="14"/>
        <v>435</v>
      </c>
      <c r="BL17" s="15">
        <f t="shared" si="14"/>
        <v>479</v>
      </c>
      <c r="BM17" s="15">
        <f t="shared" si="14"/>
        <v>413</v>
      </c>
      <c r="BN17" s="15">
        <f t="shared" si="14"/>
        <v>459</v>
      </c>
      <c r="BO17" s="15">
        <f t="shared" si="14"/>
        <v>506</v>
      </c>
      <c r="BP17" s="15">
        <f t="shared" si="14"/>
        <v>442</v>
      </c>
      <c r="BQ17" s="15">
        <f t="shared" si="14"/>
        <v>490</v>
      </c>
      <c r="BR17" s="15">
        <f t="shared" si="14"/>
        <v>538</v>
      </c>
      <c r="BS17" s="15">
        <f t="shared" si="14"/>
        <v>473</v>
      </c>
      <c r="BT17" s="15">
        <f t="shared" si="14"/>
        <v>522</v>
      </c>
      <c r="BU17" s="96">
        <f t="shared" si="14"/>
        <v>571</v>
      </c>
      <c r="BV17" s="15">
        <f t="shared" si="14"/>
        <v>519</v>
      </c>
      <c r="BW17" s="15">
        <f t="shared" si="14"/>
        <v>569</v>
      </c>
      <c r="BX17" s="15">
        <f t="shared" si="14"/>
        <v>619</v>
      </c>
      <c r="BY17" s="15">
        <f t="shared" si="14"/>
        <v>549</v>
      </c>
      <c r="BZ17" s="15">
        <f t="shared" si="14"/>
        <v>600</v>
      </c>
      <c r="CA17" s="15">
        <f t="shared" si="14"/>
        <v>651</v>
      </c>
      <c r="CB17" s="15">
        <f t="shared" si="14"/>
        <v>580</v>
      </c>
      <c r="CC17" s="15">
        <f t="shared" si="14"/>
        <v>633</v>
      </c>
      <c r="CD17" s="15">
        <f t="shared" si="14"/>
        <v>686</v>
      </c>
      <c r="CE17" s="15">
        <f t="shared" si="14"/>
        <v>614</v>
      </c>
      <c r="CF17" s="15">
        <f t="shared" si="14"/>
        <v>669</v>
      </c>
      <c r="CG17" s="96">
        <f t="shared" si="14"/>
        <v>724</v>
      </c>
      <c r="CH17" s="15">
        <f t="shared" si="14"/>
        <v>665</v>
      </c>
      <c r="CI17" s="15">
        <f t="shared" si="14"/>
        <v>721</v>
      </c>
      <c r="CJ17" s="15">
        <f t="shared" si="14"/>
        <v>777</v>
      </c>
      <c r="CK17" s="15">
        <f t="shared" ref="CK17:CS17" si="15">CJ17+CK38-CK53</f>
        <v>698</v>
      </c>
      <c r="CL17" s="15">
        <f t="shared" si="15"/>
        <v>756</v>
      </c>
      <c r="CM17" s="15">
        <f t="shared" si="15"/>
        <v>815</v>
      </c>
      <c r="CN17" s="15">
        <f t="shared" si="15"/>
        <v>735</v>
      </c>
      <c r="CO17" s="15">
        <f t="shared" si="15"/>
        <v>795</v>
      </c>
      <c r="CP17" s="15">
        <f t="shared" si="15"/>
        <v>856</v>
      </c>
      <c r="CQ17" s="15">
        <f t="shared" si="15"/>
        <v>776</v>
      </c>
      <c r="CR17" s="15">
        <f t="shared" si="15"/>
        <v>838</v>
      </c>
      <c r="CS17" s="96">
        <f t="shared" si="15"/>
        <v>901</v>
      </c>
    </row>
    <row r="18" spans="1:97" s="15" customFormat="1" x14ac:dyDescent="0.25">
      <c r="A18" s="287" t="s">
        <v>117</v>
      </c>
      <c r="N18" s="269">
        <v>562</v>
      </c>
      <c r="O18" s="269">
        <v>543</v>
      </c>
      <c r="P18" s="269">
        <v>565</v>
      </c>
      <c r="Q18" s="269">
        <v>595</v>
      </c>
      <c r="R18" s="269">
        <v>651</v>
      </c>
      <c r="S18" s="269">
        <v>713</v>
      </c>
      <c r="T18" s="269">
        <v>713</v>
      </c>
      <c r="U18" s="15">
        <f>T18+U10+U40-U54</f>
        <v>827</v>
      </c>
      <c r="V18" s="15">
        <f t="shared" ref="V18:X18" si="16">U18+V10+V40-V54</f>
        <v>993</v>
      </c>
      <c r="W18" s="15">
        <f t="shared" si="16"/>
        <v>1114</v>
      </c>
      <c r="X18" s="15">
        <f t="shared" si="16"/>
        <v>1281</v>
      </c>
      <c r="Y18" s="96">
        <f t="shared" ref="Y18:CJ18" si="17">X18+Y10+Y40-Y54</f>
        <v>1411</v>
      </c>
      <c r="Z18" s="15">
        <f>Y18+Z10+Z40-Z54</f>
        <v>1396</v>
      </c>
      <c r="AA18" s="15">
        <f t="shared" si="17"/>
        <v>1466</v>
      </c>
      <c r="AB18" s="15">
        <f>AA18+AB10+AB40-AB54</f>
        <v>1518</v>
      </c>
      <c r="AC18" s="15">
        <f t="shared" si="17"/>
        <v>1498</v>
      </c>
      <c r="AD18" s="15">
        <f t="shared" si="17"/>
        <v>1546</v>
      </c>
      <c r="AE18" s="15">
        <f t="shared" si="17"/>
        <v>1607</v>
      </c>
      <c r="AF18" s="15">
        <f t="shared" si="17"/>
        <v>1583</v>
      </c>
      <c r="AG18" s="15">
        <f t="shared" si="17"/>
        <v>1642</v>
      </c>
      <c r="AH18" s="15">
        <f t="shared" si="17"/>
        <v>1734</v>
      </c>
      <c r="AI18" s="15">
        <f t="shared" si="17"/>
        <v>1830</v>
      </c>
      <c r="AJ18" s="15">
        <f t="shared" si="17"/>
        <v>1895</v>
      </c>
      <c r="AK18" s="96">
        <f t="shared" si="17"/>
        <v>1963</v>
      </c>
      <c r="AL18" s="15">
        <f t="shared" si="17"/>
        <v>1928</v>
      </c>
      <c r="AM18" s="15">
        <f t="shared" si="17"/>
        <v>1956</v>
      </c>
      <c r="AN18" s="15">
        <f t="shared" si="17"/>
        <v>2016</v>
      </c>
      <c r="AO18" s="15">
        <f t="shared" si="17"/>
        <v>2029</v>
      </c>
      <c r="AP18" s="15">
        <f t="shared" si="17"/>
        <v>2078</v>
      </c>
      <c r="AQ18" s="15">
        <f t="shared" si="17"/>
        <v>2125</v>
      </c>
      <c r="AR18" s="15">
        <f t="shared" si="17"/>
        <v>2126</v>
      </c>
      <c r="AS18" s="15">
        <f t="shared" si="17"/>
        <v>2177</v>
      </c>
      <c r="AT18" s="15">
        <f t="shared" si="17"/>
        <v>2229</v>
      </c>
      <c r="AU18" s="15">
        <f t="shared" si="17"/>
        <v>2228</v>
      </c>
      <c r="AV18" s="15">
        <f t="shared" si="17"/>
        <v>2279</v>
      </c>
      <c r="AW18" s="96">
        <f t="shared" si="17"/>
        <v>2330</v>
      </c>
      <c r="AX18" s="15">
        <f t="shared" si="17"/>
        <v>2308</v>
      </c>
      <c r="AY18" s="15">
        <f t="shared" si="17"/>
        <v>2332</v>
      </c>
      <c r="AZ18" s="15">
        <f t="shared" si="17"/>
        <v>2387</v>
      </c>
      <c r="BA18" s="15">
        <f t="shared" si="17"/>
        <v>2375</v>
      </c>
      <c r="BB18" s="15">
        <f t="shared" si="17"/>
        <v>2409</v>
      </c>
      <c r="BC18" s="15">
        <f t="shared" si="17"/>
        <v>2444</v>
      </c>
      <c r="BD18" s="15">
        <f t="shared" si="17"/>
        <v>2431</v>
      </c>
      <c r="BE18" s="15">
        <f t="shared" si="17"/>
        <v>2470</v>
      </c>
      <c r="BF18" s="15">
        <f t="shared" si="17"/>
        <v>2510</v>
      </c>
      <c r="BG18" s="15">
        <f t="shared" si="17"/>
        <v>2500</v>
      </c>
      <c r="BH18" s="15">
        <f t="shared" si="17"/>
        <v>2541</v>
      </c>
      <c r="BI18" s="96">
        <f t="shared" si="17"/>
        <v>2583</v>
      </c>
      <c r="BJ18" s="15">
        <f t="shared" si="17"/>
        <v>2545</v>
      </c>
      <c r="BK18" s="15">
        <f t="shared" si="17"/>
        <v>2571</v>
      </c>
      <c r="BL18" s="15">
        <f t="shared" si="17"/>
        <v>2598</v>
      </c>
      <c r="BM18" s="15">
        <f t="shared" si="17"/>
        <v>2555</v>
      </c>
      <c r="BN18" s="15">
        <f t="shared" si="17"/>
        <v>2576</v>
      </c>
      <c r="BO18" s="15">
        <f t="shared" si="17"/>
        <v>2597</v>
      </c>
      <c r="BP18" s="15">
        <f t="shared" si="17"/>
        <v>2552</v>
      </c>
      <c r="BQ18" s="15">
        <f t="shared" si="17"/>
        <v>2576</v>
      </c>
      <c r="BR18" s="15">
        <f t="shared" si="17"/>
        <v>2602</v>
      </c>
      <c r="BS18" s="15">
        <f t="shared" si="17"/>
        <v>2560</v>
      </c>
      <c r="BT18" s="15">
        <f t="shared" si="17"/>
        <v>2587</v>
      </c>
      <c r="BU18" s="96">
        <f t="shared" si="17"/>
        <v>2615</v>
      </c>
      <c r="BV18" s="15">
        <f t="shared" si="17"/>
        <v>2586</v>
      </c>
      <c r="BW18" s="15">
        <f t="shared" si="17"/>
        <v>2614</v>
      </c>
      <c r="BX18" s="15">
        <f t="shared" si="17"/>
        <v>2642</v>
      </c>
      <c r="BY18" s="15">
        <f t="shared" si="17"/>
        <v>2609</v>
      </c>
      <c r="BZ18" s="15">
        <f t="shared" si="17"/>
        <v>2631</v>
      </c>
      <c r="CA18" s="15">
        <f t="shared" si="17"/>
        <v>2654</v>
      </c>
      <c r="CB18" s="15">
        <f t="shared" si="17"/>
        <v>2617</v>
      </c>
      <c r="CC18" s="15">
        <f t="shared" si="17"/>
        <v>2642</v>
      </c>
      <c r="CD18" s="15">
        <f t="shared" si="17"/>
        <v>2670</v>
      </c>
      <c r="CE18" s="15">
        <f t="shared" si="17"/>
        <v>2638</v>
      </c>
      <c r="CF18" s="15">
        <f t="shared" si="17"/>
        <v>2667</v>
      </c>
      <c r="CG18" s="96">
        <f t="shared" si="17"/>
        <v>2696</v>
      </c>
      <c r="CH18" s="15">
        <f t="shared" si="17"/>
        <v>2669</v>
      </c>
      <c r="CI18" s="15">
        <f t="shared" si="17"/>
        <v>2699</v>
      </c>
      <c r="CJ18" s="15">
        <f t="shared" si="17"/>
        <v>2730</v>
      </c>
      <c r="CK18" s="15">
        <f t="shared" ref="CK18:CS18" si="18">CJ18+CK10+CK40-CK54</f>
        <v>2692</v>
      </c>
      <c r="CL18" s="15">
        <f t="shared" si="18"/>
        <v>2715</v>
      </c>
      <c r="CM18" s="15">
        <f t="shared" si="18"/>
        <v>2740</v>
      </c>
      <c r="CN18" s="15">
        <f t="shared" si="18"/>
        <v>2698</v>
      </c>
      <c r="CO18" s="15">
        <f t="shared" si="18"/>
        <v>2725</v>
      </c>
      <c r="CP18" s="15">
        <f t="shared" si="18"/>
        <v>2754</v>
      </c>
      <c r="CQ18" s="15">
        <f t="shared" si="18"/>
        <v>2718</v>
      </c>
      <c r="CR18" s="15">
        <f t="shared" si="18"/>
        <v>2749</v>
      </c>
      <c r="CS18" s="96">
        <f t="shared" si="18"/>
        <v>2781</v>
      </c>
    </row>
    <row r="19" spans="1:97" s="15" customFormat="1" x14ac:dyDescent="0.25">
      <c r="A19" s="287" t="s">
        <v>118</v>
      </c>
      <c r="N19" s="269">
        <v>204</v>
      </c>
      <c r="O19" s="269">
        <v>204</v>
      </c>
      <c r="P19" s="269">
        <v>216</v>
      </c>
      <c r="Q19" s="269">
        <v>235</v>
      </c>
      <c r="R19" s="269">
        <v>256</v>
      </c>
      <c r="S19" s="269">
        <v>280</v>
      </c>
      <c r="T19" s="269">
        <v>280</v>
      </c>
      <c r="U19" s="15">
        <f>T19+U11+U41-U55</f>
        <v>297</v>
      </c>
      <c r="V19" s="15">
        <f t="shared" ref="V19:X19" si="19">U19+V11+V41-V55</f>
        <v>322</v>
      </c>
      <c r="W19" s="15">
        <f t="shared" si="19"/>
        <v>329</v>
      </c>
      <c r="X19" s="15">
        <f t="shared" si="19"/>
        <v>354</v>
      </c>
      <c r="Y19" s="96">
        <f t="shared" ref="Y19:CJ19" si="20">X19+Y11+Y41-Y55</f>
        <v>373</v>
      </c>
      <c r="Z19" s="15">
        <f t="shared" si="20"/>
        <v>341</v>
      </c>
      <c r="AA19" s="15">
        <f t="shared" si="20"/>
        <v>351</v>
      </c>
      <c r="AB19" s="15">
        <f t="shared" si="20"/>
        <v>359</v>
      </c>
      <c r="AC19" s="15">
        <f t="shared" si="20"/>
        <v>320</v>
      </c>
      <c r="AD19" s="15">
        <f t="shared" si="20"/>
        <v>326</v>
      </c>
      <c r="AE19" s="15">
        <f t="shared" si="20"/>
        <v>338</v>
      </c>
      <c r="AF19" s="15">
        <f t="shared" si="20"/>
        <v>298</v>
      </c>
      <c r="AG19" s="15">
        <f t="shared" si="20"/>
        <v>311</v>
      </c>
      <c r="AH19" s="15">
        <f t="shared" si="20"/>
        <v>338</v>
      </c>
      <c r="AI19" s="15">
        <f t="shared" si="20"/>
        <v>357</v>
      </c>
      <c r="AJ19" s="15">
        <f t="shared" si="20"/>
        <v>374</v>
      </c>
      <c r="AK19" s="96">
        <f t="shared" si="20"/>
        <v>392</v>
      </c>
      <c r="AL19" s="15">
        <f t="shared" si="20"/>
        <v>368</v>
      </c>
      <c r="AM19" s="15">
        <f>AL19+AM11+AM41-AM55</f>
        <v>388</v>
      </c>
      <c r="AN19" s="15">
        <f t="shared" si="20"/>
        <v>411</v>
      </c>
      <c r="AO19" s="15">
        <f t="shared" si="20"/>
        <v>419</v>
      </c>
      <c r="AP19" s="15">
        <f t="shared" si="20"/>
        <v>431</v>
      </c>
      <c r="AQ19" s="15">
        <f t="shared" si="20"/>
        <v>442</v>
      </c>
      <c r="AR19" s="15">
        <f t="shared" si="20"/>
        <v>442</v>
      </c>
      <c r="AS19" s="15">
        <f t="shared" si="20"/>
        <v>459</v>
      </c>
      <c r="AT19" s="15">
        <f t="shared" si="20"/>
        <v>476</v>
      </c>
      <c r="AU19" s="15">
        <f t="shared" si="20"/>
        <v>479</v>
      </c>
      <c r="AV19" s="15">
        <f t="shared" si="20"/>
        <v>495</v>
      </c>
      <c r="AW19" s="96">
        <f t="shared" si="20"/>
        <v>511</v>
      </c>
      <c r="AX19" s="15">
        <f t="shared" si="20"/>
        <v>484</v>
      </c>
      <c r="AY19" s="15">
        <f t="shared" si="20"/>
        <v>490</v>
      </c>
      <c r="AZ19" s="15">
        <f t="shared" si="20"/>
        <v>506</v>
      </c>
      <c r="BA19" s="15">
        <f t="shared" si="20"/>
        <v>491</v>
      </c>
      <c r="BB19" s="15">
        <f t="shared" si="20"/>
        <v>498</v>
      </c>
      <c r="BC19" s="15">
        <f t="shared" si="20"/>
        <v>507</v>
      </c>
      <c r="BD19" s="15">
        <f t="shared" si="20"/>
        <v>492</v>
      </c>
      <c r="BE19" s="15">
        <f t="shared" si="20"/>
        <v>505</v>
      </c>
      <c r="BF19" s="15">
        <f t="shared" si="20"/>
        <v>521</v>
      </c>
      <c r="BG19" s="15">
        <f t="shared" si="20"/>
        <v>514</v>
      </c>
      <c r="BH19" s="15">
        <f t="shared" si="20"/>
        <v>532</v>
      </c>
      <c r="BI19" s="96">
        <f t="shared" si="20"/>
        <v>551</v>
      </c>
      <c r="BJ19" s="15">
        <f t="shared" si="20"/>
        <v>514</v>
      </c>
      <c r="BK19" s="15">
        <f t="shared" si="20"/>
        <v>531</v>
      </c>
      <c r="BL19" s="15">
        <f t="shared" si="20"/>
        <v>549</v>
      </c>
      <c r="BM19" s="15">
        <f t="shared" si="20"/>
        <v>517</v>
      </c>
      <c r="BN19" s="15">
        <f t="shared" si="20"/>
        <v>526</v>
      </c>
      <c r="BO19" s="15">
        <f t="shared" si="20"/>
        <v>536</v>
      </c>
      <c r="BP19" s="15">
        <f t="shared" si="20"/>
        <v>503</v>
      </c>
      <c r="BQ19" s="15">
        <f t="shared" si="20"/>
        <v>517</v>
      </c>
      <c r="BR19" s="15">
        <f t="shared" si="20"/>
        <v>534</v>
      </c>
      <c r="BS19" s="15">
        <f t="shared" si="20"/>
        <v>506</v>
      </c>
      <c r="BT19" s="15">
        <f t="shared" si="20"/>
        <v>525</v>
      </c>
      <c r="BU19" s="96">
        <f t="shared" si="20"/>
        <v>545</v>
      </c>
      <c r="BV19" s="15">
        <f>BU19+BV11+BV41-BV55</f>
        <v>521</v>
      </c>
      <c r="BW19" s="15">
        <f t="shared" si="20"/>
        <v>541</v>
      </c>
      <c r="BX19" s="15">
        <f t="shared" si="20"/>
        <v>562</v>
      </c>
      <c r="BY19" s="15">
        <f t="shared" si="20"/>
        <v>551</v>
      </c>
      <c r="BZ19" s="15">
        <f t="shared" si="20"/>
        <v>562</v>
      </c>
      <c r="CA19" s="15">
        <f t="shared" si="20"/>
        <v>575</v>
      </c>
      <c r="CB19" s="15">
        <f t="shared" si="20"/>
        <v>560</v>
      </c>
      <c r="CC19" s="15">
        <f t="shared" si="20"/>
        <v>576</v>
      </c>
      <c r="CD19" s="15">
        <f t="shared" si="20"/>
        <v>595</v>
      </c>
      <c r="CE19" s="15">
        <f t="shared" si="20"/>
        <v>589</v>
      </c>
      <c r="CF19" s="15">
        <f t="shared" si="20"/>
        <v>610</v>
      </c>
      <c r="CG19" s="96">
        <f t="shared" si="20"/>
        <v>632</v>
      </c>
      <c r="CH19" s="15">
        <f t="shared" si="20"/>
        <v>598</v>
      </c>
      <c r="CI19" s="15">
        <f t="shared" si="20"/>
        <v>622</v>
      </c>
      <c r="CJ19" s="15">
        <f t="shared" si="20"/>
        <v>646</v>
      </c>
      <c r="CK19" s="15">
        <f t="shared" ref="CK19:CS19" si="21">CJ19+CK11+CK41-CK55</f>
        <v>634</v>
      </c>
      <c r="CL19" s="15">
        <f t="shared" si="21"/>
        <v>647</v>
      </c>
      <c r="CM19" s="15">
        <f t="shared" si="21"/>
        <v>662</v>
      </c>
      <c r="CN19" s="15">
        <f t="shared" si="21"/>
        <v>646</v>
      </c>
      <c r="CO19" s="15">
        <f t="shared" si="21"/>
        <v>665</v>
      </c>
      <c r="CP19" s="15">
        <f t="shared" si="21"/>
        <v>687</v>
      </c>
      <c r="CQ19" s="15">
        <f t="shared" si="21"/>
        <v>681</v>
      </c>
      <c r="CR19" s="15">
        <f t="shared" si="21"/>
        <v>706</v>
      </c>
      <c r="CS19" s="96">
        <f t="shared" si="21"/>
        <v>732</v>
      </c>
    </row>
    <row r="20" spans="1:97" s="15" customFormat="1" x14ac:dyDescent="0.25">
      <c r="A20" s="287" t="s">
        <v>119</v>
      </c>
      <c r="N20" s="269">
        <v>70</v>
      </c>
      <c r="O20" s="269">
        <v>67</v>
      </c>
      <c r="P20" s="269">
        <v>68</v>
      </c>
      <c r="Q20" s="269">
        <v>68</v>
      </c>
      <c r="R20" s="269">
        <v>69</v>
      </c>
      <c r="S20" s="269">
        <v>75</v>
      </c>
      <c r="T20" s="269">
        <v>77</v>
      </c>
      <c r="U20" s="15">
        <f>T20+U12+U42-U56</f>
        <v>82</v>
      </c>
      <c r="V20" s="15">
        <f t="shared" ref="V20:X20" si="22">U20+V12+V42-V56</f>
        <v>90</v>
      </c>
      <c r="W20" s="15">
        <f t="shared" si="22"/>
        <v>97</v>
      </c>
      <c r="X20" s="15">
        <f t="shared" si="22"/>
        <v>105</v>
      </c>
      <c r="Y20" s="96">
        <f t="shared" ref="Y20:CJ20" si="23">X20+Y12+Y42-Y56</f>
        <v>111</v>
      </c>
      <c r="Z20" s="15">
        <f t="shared" si="23"/>
        <v>114</v>
      </c>
      <c r="AA20" s="15">
        <f t="shared" si="23"/>
        <v>117</v>
      </c>
      <c r="AB20" s="15">
        <f t="shared" si="23"/>
        <v>119</v>
      </c>
      <c r="AC20" s="15">
        <f t="shared" si="23"/>
        <v>121</v>
      </c>
      <c r="AD20" s="15">
        <f t="shared" si="23"/>
        <v>123</v>
      </c>
      <c r="AE20" s="15">
        <f t="shared" si="23"/>
        <v>125</v>
      </c>
      <c r="AF20" s="15">
        <f t="shared" si="23"/>
        <v>127</v>
      </c>
      <c r="AG20" s="15">
        <f t="shared" si="23"/>
        <v>129</v>
      </c>
      <c r="AH20" s="15">
        <f t="shared" si="23"/>
        <v>131</v>
      </c>
      <c r="AI20" s="15">
        <f t="shared" si="23"/>
        <v>133</v>
      </c>
      <c r="AJ20" s="15">
        <f t="shared" si="23"/>
        <v>135</v>
      </c>
      <c r="AK20" s="96">
        <f t="shared" si="23"/>
        <v>137</v>
      </c>
      <c r="AL20" s="15">
        <f t="shared" si="23"/>
        <v>145</v>
      </c>
      <c r="AM20" s="15">
        <f t="shared" si="23"/>
        <v>146</v>
      </c>
      <c r="AN20" s="15">
        <f t="shared" si="23"/>
        <v>148</v>
      </c>
      <c r="AO20" s="15">
        <f t="shared" si="23"/>
        <v>150</v>
      </c>
      <c r="AP20" s="15">
        <f t="shared" si="23"/>
        <v>152</v>
      </c>
      <c r="AQ20" s="15">
        <f t="shared" si="23"/>
        <v>154</v>
      </c>
      <c r="AR20" s="15">
        <f t="shared" si="23"/>
        <v>156</v>
      </c>
      <c r="AS20" s="15">
        <f t="shared" si="23"/>
        <v>158</v>
      </c>
      <c r="AT20" s="15">
        <f t="shared" si="23"/>
        <v>160</v>
      </c>
      <c r="AU20" s="15">
        <f t="shared" si="23"/>
        <v>162</v>
      </c>
      <c r="AV20" s="15">
        <f t="shared" si="23"/>
        <v>164</v>
      </c>
      <c r="AW20" s="96">
        <f t="shared" si="23"/>
        <v>166</v>
      </c>
      <c r="AX20" s="15">
        <f t="shared" si="23"/>
        <v>169</v>
      </c>
      <c r="AY20" s="15">
        <f t="shared" si="23"/>
        <v>170</v>
      </c>
      <c r="AZ20" s="15">
        <f t="shared" si="23"/>
        <v>172</v>
      </c>
      <c r="BA20" s="15">
        <f t="shared" si="23"/>
        <v>174</v>
      </c>
      <c r="BB20" s="15">
        <f t="shared" si="23"/>
        <v>176</v>
      </c>
      <c r="BC20" s="15">
        <f t="shared" si="23"/>
        <v>178</v>
      </c>
      <c r="BD20" s="15">
        <f t="shared" si="23"/>
        <v>180</v>
      </c>
      <c r="BE20" s="15">
        <f t="shared" si="23"/>
        <v>182</v>
      </c>
      <c r="BF20" s="15">
        <f t="shared" si="23"/>
        <v>184</v>
      </c>
      <c r="BG20" s="15">
        <f t="shared" si="23"/>
        <v>186</v>
      </c>
      <c r="BH20" s="15">
        <f t="shared" si="23"/>
        <v>188</v>
      </c>
      <c r="BI20" s="96">
        <f t="shared" si="23"/>
        <v>190</v>
      </c>
      <c r="BJ20" s="15">
        <f t="shared" si="23"/>
        <v>188</v>
      </c>
      <c r="BK20" s="15">
        <f t="shared" si="23"/>
        <v>189</v>
      </c>
      <c r="BL20" s="15">
        <f t="shared" si="23"/>
        <v>190</v>
      </c>
      <c r="BM20" s="15">
        <f t="shared" si="23"/>
        <v>191</v>
      </c>
      <c r="BN20" s="15">
        <f t="shared" si="23"/>
        <v>192</v>
      </c>
      <c r="BO20" s="15">
        <f t="shared" si="23"/>
        <v>193</v>
      </c>
      <c r="BP20" s="15">
        <f t="shared" si="23"/>
        <v>194</v>
      </c>
      <c r="BQ20" s="15">
        <f t="shared" si="23"/>
        <v>195</v>
      </c>
      <c r="BR20" s="15">
        <f t="shared" si="23"/>
        <v>196</v>
      </c>
      <c r="BS20" s="15">
        <f t="shared" si="23"/>
        <v>197</v>
      </c>
      <c r="BT20" s="15">
        <f t="shared" si="23"/>
        <v>198</v>
      </c>
      <c r="BU20" s="96">
        <f t="shared" si="23"/>
        <v>199</v>
      </c>
      <c r="BV20" s="15">
        <f t="shared" si="23"/>
        <v>207</v>
      </c>
      <c r="BW20" s="15">
        <f t="shared" si="23"/>
        <v>208</v>
      </c>
      <c r="BX20" s="15">
        <f t="shared" si="23"/>
        <v>209</v>
      </c>
      <c r="BY20" s="15">
        <f t="shared" si="23"/>
        <v>210</v>
      </c>
      <c r="BZ20" s="15">
        <f t="shared" si="23"/>
        <v>211</v>
      </c>
      <c r="CA20" s="15">
        <f t="shared" si="23"/>
        <v>212</v>
      </c>
      <c r="CB20" s="15">
        <f t="shared" si="23"/>
        <v>213</v>
      </c>
      <c r="CC20" s="15">
        <f t="shared" si="23"/>
        <v>214</v>
      </c>
      <c r="CD20" s="15">
        <f t="shared" si="23"/>
        <v>215</v>
      </c>
      <c r="CE20" s="15">
        <f t="shared" si="23"/>
        <v>216</v>
      </c>
      <c r="CF20" s="15">
        <f t="shared" si="23"/>
        <v>217</v>
      </c>
      <c r="CG20" s="96">
        <f t="shared" si="23"/>
        <v>218</v>
      </c>
      <c r="CH20" s="15">
        <f t="shared" si="23"/>
        <v>227</v>
      </c>
      <c r="CI20" s="15">
        <f t="shared" si="23"/>
        <v>228</v>
      </c>
      <c r="CJ20" s="15">
        <f t="shared" si="23"/>
        <v>229</v>
      </c>
      <c r="CK20" s="15">
        <f t="shared" ref="CK20:CS20" si="24">CJ20+CK12+CK42-CK56</f>
        <v>230</v>
      </c>
      <c r="CL20" s="15">
        <f t="shared" si="24"/>
        <v>231</v>
      </c>
      <c r="CM20" s="15">
        <f t="shared" si="24"/>
        <v>232</v>
      </c>
      <c r="CN20" s="15">
        <f t="shared" si="24"/>
        <v>233</v>
      </c>
      <c r="CO20" s="15">
        <f t="shared" si="24"/>
        <v>234</v>
      </c>
      <c r="CP20" s="15">
        <f t="shared" si="24"/>
        <v>235</v>
      </c>
      <c r="CQ20" s="15">
        <f t="shared" si="24"/>
        <v>236</v>
      </c>
      <c r="CR20" s="15">
        <f t="shared" si="24"/>
        <v>237</v>
      </c>
      <c r="CS20" s="96">
        <f t="shared" si="24"/>
        <v>238</v>
      </c>
    </row>
    <row r="21" spans="1:97" s="15" customFormat="1" x14ac:dyDescent="0.25">
      <c r="A21" s="287" t="s">
        <v>120</v>
      </c>
      <c r="N21" s="269">
        <v>32</v>
      </c>
      <c r="O21" s="269">
        <v>33</v>
      </c>
      <c r="P21" s="269">
        <v>36</v>
      </c>
      <c r="Q21" s="269">
        <v>38</v>
      </c>
      <c r="R21" s="269">
        <v>38</v>
      </c>
      <c r="S21" s="269">
        <v>45</v>
      </c>
      <c r="T21" s="269">
        <v>47</v>
      </c>
      <c r="U21" s="15">
        <f>T21+U13+U43-U57</f>
        <v>50</v>
      </c>
      <c r="V21" s="15">
        <f t="shared" ref="V21:X21" si="25">U21+V13+V43-V57</f>
        <v>54</v>
      </c>
      <c r="W21" s="15">
        <f t="shared" si="25"/>
        <v>57</v>
      </c>
      <c r="X21" s="15">
        <f t="shared" si="25"/>
        <v>61</v>
      </c>
      <c r="Y21" s="96">
        <f t="shared" ref="Y21:CJ21" si="26">X21+Y13+Y43-Y57</f>
        <v>64</v>
      </c>
      <c r="Z21" s="15">
        <f t="shared" si="26"/>
        <v>66</v>
      </c>
      <c r="AA21" s="15">
        <f t="shared" si="26"/>
        <v>68</v>
      </c>
      <c r="AB21" s="15">
        <f t="shared" si="26"/>
        <v>69</v>
      </c>
      <c r="AC21" s="15">
        <f t="shared" si="26"/>
        <v>70</v>
      </c>
      <c r="AD21" s="15">
        <f t="shared" si="26"/>
        <v>71</v>
      </c>
      <c r="AE21" s="15">
        <f t="shared" si="26"/>
        <v>72</v>
      </c>
      <c r="AF21" s="15">
        <f t="shared" si="26"/>
        <v>73</v>
      </c>
      <c r="AG21" s="15">
        <f t="shared" si="26"/>
        <v>74</v>
      </c>
      <c r="AH21" s="15">
        <f t="shared" si="26"/>
        <v>75</v>
      </c>
      <c r="AI21" s="15">
        <f t="shared" si="26"/>
        <v>76</v>
      </c>
      <c r="AJ21" s="15">
        <f t="shared" si="26"/>
        <v>77</v>
      </c>
      <c r="AK21" s="96">
        <f t="shared" si="26"/>
        <v>78</v>
      </c>
      <c r="AL21" s="15">
        <f t="shared" si="26"/>
        <v>85</v>
      </c>
      <c r="AM21" s="15">
        <f t="shared" si="26"/>
        <v>85</v>
      </c>
      <c r="AN21" s="15">
        <f t="shared" si="26"/>
        <v>86</v>
      </c>
      <c r="AO21" s="15">
        <f t="shared" si="26"/>
        <v>87</v>
      </c>
      <c r="AP21" s="15">
        <f t="shared" si="26"/>
        <v>88</v>
      </c>
      <c r="AQ21" s="15">
        <f t="shared" si="26"/>
        <v>89</v>
      </c>
      <c r="AR21" s="15">
        <f t="shared" si="26"/>
        <v>90</v>
      </c>
      <c r="AS21" s="15">
        <f t="shared" si="26"/>
        <v>91</v>
      </c>
      <c r="AT21" s="15">
        <f t="shared" si="26"/>
        <v>92</v>
      </c>
      <c r="AU21" s="15">
        <f t="shared" si="26"/>
        <v>93</v>
      </c>
      <c r="AV21" s="15">
        <f t="shared" si="26"/>
        <v>94</v>
      </c>
      <c r="AW21" s="96">
        <f t="shared" si="26"/>
        <v>95</v>
      </c>
      <c r="AX21" s="15">
        <f t="shared" si="26"/>
        <v>93</v>
      </c>
      <c r="AY21" s="15">
        <f t="shared" si="26"/>
        <v>93</v>
      </c>
      <c r="AZ21" s="15">
        <f t="shared" si="26"/>
        <v>94</v>
      </c>
      <c r="BA21" s="15">
        <f t="shared" si="26"/>
        <v>95</v>
      </c>
      <c r="BB21" s="15">
        <f t="shared" si="26"/>
        <v>96</v>
      </c>
      <c r="BC21" s="15">
        <f t="shared" si="26"/>
        <v>97</v>
      </c>
      <c r="BD21" s="15">
        <f t="shared" si="26"/>
        <v>98</v>
      </c>
      <c r="BE21" s="15">
        <f t="shared" si="26"/>
        <v>99</v>
      </c>
      <c r="BF21" s="15">
        <f t="shared" si="26"/>
        <v>100</v>
      </c>
      <c r="BG21" s="15">
        <f t="shared" si="26"/>
        <v>101</v>
      </c>
      <c r="BH21" s="15">
        <f t="shared" si="26"/>
        <v>102</v>
      </c>
      <c r="BI21" s="96">
        <f t="shared" si="26"/>
        <v>103</v>
      </c>
      <c r="BJ21" s="15">
        <f t="shared" si="26"/>
        <v>98</v>
      </c>
      <c r="BK21" s="15">
        <f t="shared" si="26"/>
        <v>98</v>
      </c>
      <c r="BL21" s="15">
        <f t="shared" si="26"/>
        <v>98</v>
      </c>
      <c r="BM21" s="15">
        <f t="shared" si="26"/>
        <v>98</v>
      </c>
      <c r="BN21" s="15">
        <f t="shared" si="26"/>
        <v>98</v>
      </c>
      <c r="BO21" s="15">
        <f t="shared" si="26"/>
        <v>98</v>
      </c>
      <c r="BP21" s="15">
        <f t="shared" si="26"/>
        <v>98</v>
      </c>
      <c r="BQ21" s="15">
        <f t="shared" si="26"/>
        <v>98</v>
      </c>
      <c r="BR21" s="15">
        <f t="shared" si="26"/>
        <v>98</v>
      </c>
      <c r="BS21" s="15">
        <f t="shared" si="26"/>
        <v>98</v>
      </c>
      <c r="BT21" s="15">
        <f t="shared" si="26"/>
        <v>98</v>
      </c>
      <c r="BU21" s="96">
        <f t="shared" si="26"/>
        <v>98</v>
      </c>
      <c r="BV21" s="15">
        <f t="shared" si="26"/>
        <v>101</v>
      </c>
      <c r="BW21" s="15">
        <f t="shared" si="26"/>
        <v>101</v>
      </c>
      <c r="BX21" s="15">
        <f t="shared" si="26"/>
        <v>101</v>
      </c>
      <c r="BY21" s="15">
        <f t="shared" si="26"/>
        <v>101</v>
      </c>
      <c r="BZ21" s="15">
        <f t="shared" si="26"/>
        <v>101</v>
      </c>
      <c r="CA21" s="15">
        <f t="shared" si="26"/>
        <v>101</v>
      </c>
      <c r="CB21" s="15">
        <f t="shared" si="26"/>
        <v>101</v>
      </c>
      <c r="CC21" s="15">
        <f t="shared" si="26"/>
        <v>101</v>
      </c>
      <c r="CD21" s="15">
        <f t="shared" si="26"/>
        <v>101</v>
      </c>
      <c r="CE21" s="15">
        <f t="shared" si="26"/>
        <v>101</v>
      </c>
      <c r="CF21" s="15">
        <f t="shared" si="26"/>
        <v>101</v>
      </c>
      <c r="CG21" s="96">
        <f t="shared" si="26"/>
        <v>101</v>
      </c>
      <c r="CH21" s="15">
        <f t="shared" si="26"/>
        <v>105</v>
      </c>
      <c r="CI21" s="15">
        <f t="shared" si="26"/>
        <v>105</v>
      </c>
      <c r="CJ21" s="15">
        <f t="shared" si="26"/>
        <v>105</v>
      </c>
      <c r="CK21" s="15">
        <f t="shared" ref="CK21:CS21" si="27">CJ21+CK13+CK43-CK57</f>
        <v>105</v>
      </c>
      <c r="CL21" s="15">
        <f t="shared" si="27"/>
        <v>105</v>
      </c>
      <c r="CM21" s="15">
        <f t="shared" si="27"/>
        <v>105</v>
      </c>
      <c r="CN21" s="15">
        <f t="shared" si="27"/>
        <v>105</v>
      </c>
      <c r="CO21" s="15">
        <f t="shared" si="27"/>
        <v>105</v>
      </c>
      <c r="CP21" s="15">
        <f t="shared" si="27"/>
        <v>105</v>
      </c>
      <c r="CQ21" s="15">
        <f t="shared" si="27"/>
        <v>105</v>
      </c>
      <c r="CR21" s="15">
        <f t="shared" si="27"/>
        <v>105</v>
      </c>
      <c r="CS21" s="96">
        <f t="shared" si="27"/>
        <v>105</v>
      </c>
    </row>
    <row r="22" spans="1:97" s="16" customFormat="1" x14ac:dyDescent="0.25">
      <c r="A22" s="288" t="s">
        <v>95</v>
      </c>
      <c r="N22" s="273">
        <f>SUM(N17:N21)</f>
        <v>1013</v>
      </c>
      <c r="O22" s="273">
        <f t="shared" ref="O22:T22" si="28">SUM(O17:O21)</f>
        <v>1004</v>
      </c>
      <c r="P22" s="273">
        <f t="shared" si="28"/>
        <v>1056</v>
      </c>
      <c r="Q22" s="273">
        <f t="shared" si="28"/>
        <v>1140</v>
      </c>
      <c r="R22" s="273">
        <f t="shared" si="28"/>
        <v>1223</v>
      </c>
      <c r="S22" s="273">
        <f t="shared" si="28"/>
        <v>1314</v>
      </c>
      <c r="T22" s="273">
        <f t="shared" si="28"/>
        <v>1321</v>
      </c>
      <c r="U22" s="16">
        <f>'Total Agency'!U11</f>
        <v>1481.2344000000001</v>
      </c>
      <c r="V22" s="16">
        <f>'Total Agency'!V11</f>
        <v>1699.593856</v>
      </c>
      <c r="W22" s="16">
        <f>'Total Agency'!W11</f>
        <v>1810.4594668000002</v>
      </c>
      <c r="X22" s="16">
        <f>'Total Agency'!X11</f>
        <v>2061.2993221319998</v>
      </c>
      <c r="Y22" s="97">
        <f>'Total Agency'!Y11</f>
        <v>2179.5414159685997</v>
      </c>
      <c r="Z22" s="16">
        <f>'Total Agency'!Z11</f>
        <v>2044.7916332577502</v>
      </c>
      <c r="AA22" s="16">
        <f>'Total Agency'!AA11</f>
        <v>2225.7647139591922</v>
      </c>
      <c r="AB22" s="16">
        <f>'Total Agency'!AB11</f>
        <v>2300.560136531913</v>
      </c>
      <c r="AC22" s="16">
        <f>'Total Agency'!AC11</f>
        <v>2100.6563193304037</v>
      </c>
      <c r="AD22" s="16">
        <f>'Total Agency'!AD11</f>
        <v>2158.9775444844313</v>
      </c>
      <c r="AE22" s="16">
        <f>'Total Agency'!AE11</f>
        <v>2283.9756394457659</v>
      </c>
      <c r="AF22" s="16">
        <f>'Total Agency'!AF11</f>
        <v>2100.6276709044209</v>
      </c>
      <c r="AG22" s="16">
        <f>'Total Agency'!AG11</f>
        <v>2167.7039471980829</v>
      </c>
      <c r="AH22" s="16">
        <f>'Total Agency'!AH11</f>
        <v>1089.4842716367737</v>
      </c>
      <c r="AI22" s="16">
        <f>'Total Agency'!AI11</f>
        <v>1188.5103859588019</v>
      </c>
      <c r="AJ22" s="16">
        <f>'Total Agency'!AJ11</f>
        <v>1316.7946764363144</v>
      </c>
      <c r="AK22" s="97">
        <f>'Total Agency'!AK11</f>
        <v>1446.768886948907</v>
      </c>
      <c r="AL22" s="16">
        <f>'Total Agency'!AL11</f>
        <v>1351.528832749183</v>
      </c>
      <c r="AM22" s="16">
        <f>'Total Agency'!AM11</f>
        <v>1435.3005442269496</v>
      </c>
      <c r="AN22" s="16">
        <f>'Total Agency'!AN11</f>
        <v>1554.1708207940205</v>
      </c>
      <c r="AO22" s="16">
        <f>'Total Agency'!AO11</f>
        <v>1517.6423405396035</v>
      </c>
      <c r="AP22" s="16">
        <f>'Total Agency'!AP11</f>
        <v>1612.4987782838475</v>
      </c>
      <c r="AQ22" s="16">
        <f>'Total Agency'!AQ11</f>
        <v>1704.6067188616821</v>
      </c>
      <c r="AR22" s="16">
        <f>'Total Agency'!AR11</f>
        <v>1634.4358377682613</v>
      </c>
      <c r="AS22" s="16">
        <f>'Total Agency'!AS11</f>
        <v>1733.3849400752777</v>
      </c>
      <c r="AT22" s="16">
        <f>'Total Agency'!AT11</f>
        <v>1834.9336669081677</v>
      </c>
      <c r="AU22" s="16">
        <f>'Total Agency'!AU11</f>
        <v>1761.130196142527</v>
      </c>
      <c r="AV22" s="16">
        <f>'Total Agency'!AV11</f>
        <v>1864.5526935196137</v>
      </c>
      <c r="AW22" s="97">
        <f>'Total Agency'!AW11</f>
        <v>1968.8534944951473</v>
      </c>
      <c r="AX22" s="16">
        <f>'Total Agency'!AX11</f>
        <v>1876.8843759118715</v>
      </c>
      <c r="AY22" s="16">
        <f>'Total Agency'!AY11</f>
        <v>1944.6869770638436</v>
      </c>
      <c r="AZ22" s="16">
        <f>'Total Agency'!AZ11</f>
        <v>2055.2331291001096</v>
      </c>
      <c r="BA22" s="16">
        <f>'Total Agency'!BA11</f>
        <v>1972.9009479741412</v>
      </c>
      <c r="BB22" s="16">
        <f>'Total Agency'!BB11</f>
        <v>2054.2791430082748</v>
      </c>
      <c r="BC22" s="16">
        <f>'Total Agency'!BC11</f>
        <v>2139.3262375301201</v>
      </c>
      <c r="BD22" s="16">
        <f>'Total Agency'!BD11</f>
        <v>2054.6614203622848</v>
      </c>
      <c r="BE22" s="16">
        <f>'Total Agency'!BE11</f>
        <v>2148.5579133549422</v>
      </c>
      <c r="BF22" s="16">
        <f>'Total Agency'!BF11</f>
        <v>2247.4574283419079</v>
      </c>
      <c r="BG22" s="16">
        <f>'Total Agency'!BG11</f>
        <v>2172.7060728523461</v>
      </c>
      <c r="BH22" s="16">
        <f>'Total Agency'!BH11</f>
        <v>2276.7602609029359</v>
      </c>
      <c r="BI22" s="97">
        <f>'Total Agency'!BI11</f>
        <v>2382.4590547251364</v>
      </c>
      <c r="BJ22" s="16">
        <f>'Total Agency'!BJ11</f>
        <v>2251.3162524918025</v>
      </c>
      <c r="BK22" s="16">
        <f>'Total Agency'!BK11</f>
        <v>2340.3864160276644</v>
      </c>
      <c r="BL22" s="16">
        <f>'Total Agency'!BL11</f>
        <v>2430.6634098595214</v>
      </c>
      <c r="BM22" s="16">
        <f>'Total Agency'!BM11</f>
        <v>2291.436153665557</v>
      </c>
      <c r="BN22" s="16">
        <f>'Total Agency'!BN11</f>
        <v>2369.1485831661671</v>
      </c>
      <c r="BO22" s="16">
        <f>'Total Agency'!BO11</f>
        <v>2449.4763312180894</v>
      </c>
      <c r="BP22" s="16">
        <f>'Total Agency'!BP11</f>
        <v>2308.4392545862725</v>
      </c>
      <c r="BQ22" s="16">
        <f>'Total Agency'!BQ11</f>
        <v>2396.3502182766879</v>
      </c>
      <c r="BR22" s="16">
        <f>'Total Agency'!BR11</f>
        <v>2488.882108213325</v>
      </c>
      <c r="BS22" s="16">
        <f>'Total Agency'!BS11</f>
        <v>2356.4156603344072</v>
      </c>
      <c r="BT22" s="16">
        <f>'Total Agency'!BT11</f>
        <v>2453.2484374568326</v>
      </c>
      <c r="BU22" s="97">
        <f>'Total Agency'!BU11</f>
        <v>2551.7662099216036</v>
      </c>
      <c r="BV22" s="16">
        <f>'Total Agency'!BV11</f>
        <v>2458.9722744671608</v>
      </c>
      <c r="BW22" s="16">
        <f>'Total Agency'!BW11</f>
        <v>2559.6031995784483</v>
      </c>
      <c r="BX22" s="16">
        <f>'Total Agency'!BX11</f>
        <v>2660.743104621883</v>
      </c>
      <c r="BY22" s="16">
        <f>'Total Agency'!BY11</f>
        <v>2548.279992280995</v>
      </c>
      <c r="BZ22" s="16">
        <f>'Total Agency'!BZ11</f>
        <v>2634.60100574532</v>
      </c>
      <c r="CA22" s="16">
        <f>'Total Agency'!CA11</f>
        <v>2723.9234330307299</v>
      </c>
      <c r="CB22" s="16">
        <f>'Total Agency'!CB11</f>
        <v>2603.3713604135269</v>
      </c>
      <c r="CC22" s="16">
        <f>'Total Agency'!CC11</f>
        <v>2699.8390132808631</v>
      </c>
      <c r="CD22" s="16">
        <f>'Total Agency'!CD11</f>
        <v>2801.590538932247</v>
      </c>
      <c r="CE22" s="16">
        <f>'Total Agency'!CE11</f>
        <v>2693.3227742322656</v>
      </c>
      <c r="CF22" s="16">
        <f>'Total Agency'!CF11</f>
        <v>2799.7053370153594</v>
      </c>
      <c r="CG22" s="97">
        <f>'Total Agency'!CG11</f>
        <v>2908.3113711319957</v>
      </c>
      <c r="CH22" s="16">
        <f>'Total Agency'!CH11</f>
        <v>2801.1052001338858</v>
      </c>
      <c r="CI22" s="16">
        <f>'Total Agency'!CI11</f>
        <v>2913.0555304739692</v>
      </c>
      <c r="CJ22" s="16">
        <f>'Total Agency'!CJ11</f>
        <v>3025.8767090516003</v>
      </c>
      <c r="CK22" s="16">
        <f>'Total Agency'!CK11</f>
        <v>2898.2473664803115</v>
      </c>
      <c r="CL22" s="16">
        <f>'Total Agency'!CL11</f>
        <v>2994.8141356059468</v>
      </c>
      <c r="CM22" s="16">
        <f>'Total Agency'!CM11</f>
        <v>3095.216678090751</v>
      </c>
      <c r="CN22" s="16">
        <f>'Total Agency'!CN11</f>
        <v>2959.8198870906085</v>
      </c>
      <c r="CO22" s="16">
        <f>'Total Agency'!CO11</f>
        <v>3068.1802608632761</v>
      </c>
      <c r="CP22" s="16">
        <f>'Total Agency'!CP11</f>
        <v>3182.7054364988253</v>
      </c>
      <c r="CQ22" s="16">
        <f>'Total Agency'!CQ11</f>
        <v>3061.4390943973726</v>
      </c>
      <c r="CR22" s="16">
        <f>'Total Agency'!CR11</f>
        <v>3181.6223507857276</v>
      </c>
      <c r="CS22" s="97">
        <f>'Total Agency'!CS11</f>
        <v>3304.7497584231965</v>
      </c>
    </row>
    <row r="23" spans="1:97" s="16" customFormat="1" x14ac:dyDescent="0.25">
      <c r="A23" s="288"/>
      <c r="N23" s="273"/>
      <c r="O23" s="273"/>
      <c r="P23" s="273"/>
      <c r="Q23" s="273"/>
      <c r="R23" s="273"/>
      <c r="S23" s="273"/>
      <c r="T23" s="273"/>
      <c r="Y23" s="97"/>
      <c r="AB23" s="370">
        <f>AVERAGE(Z22:AB22)</f>
        <v>2190.3721612496188</v>
      </c>
      <c r="AE23" s="370">
        <f>AVERAGE(AC22:AE22)</f>
        <v>2181.2031677535338</v>
      </c>
      <c r="AH23" s="370">
        <f>AVERAGE(AF22:AH22)</f>
        <v>1785.9386299130927</v>
      </c>
      <c r="AK23" s="371">
        <f>AVERAGE(AI22:AK22)</f>
        <v>1317.3579831146744</v>
      </c>
      <c r="AW23" s="97"/>
      <c r="BI23" s="97"/>
      <c r="BU23" s="97"/>
      <c r="CG23" s="97"/>
      <c r="CS23" s="97"/>
    </row>
    <row r="24" spans="1:97" x14ac:dyDescent="0.25">
      <c r="A24" s="287" t="s">
        <v>135</v>
      </c>
      <c r="T24" s="268"/>
      <c r="U24" s="28"/>
      <c r="V24" s="28"/>
      <c r="W24" s="28"/>
      <c r="X24" s="28"/>
      <c r="Y24" s="35"/>
      <c r="Z24" s="370">
        <f>SUM(Z18:Z21)</f>
        <v>1917</v>
      </c>
      <c r="AA24" s="370">
        <f t="shared" ref="AA24:AK24" si="29">SUM(AA18:AA21)</f>
        <v>2002</v>
      </c>
      <c r="AB24" s="370">
        <f t="shared" si="29"/>
        <v>2065</v>
      </c>
      <c r="AC24" s="370">
        <f t="shared" si="29"/>
        <v>2009</v>
      </c>
      <c r="AD24" s="370">
        <f t="shared" si="29"/>
        <v>2066</v>
      </c>
      <c r="AE24" s="370">
        <f t="shared" si="29"/>
        <v>2142</v>
      </c>
      <c r="AF24" s="370">
        <f t="shared" si="29"/>
        <v>2081</v>
      </c>
      <c r="AG24" s="370">
        <f t="shared" si="29"/>
        <v>2156</v>
      </c>
      <c r="AH24" s="370">
        <f t="shared" si="29"/>
        <v>2278</v>
      </c>
      <c r="AI24" s="370">
        <f t="shared" si="29"/>
        <v>2396</v>
      </c>
      <c r="AJ24" s="370">
        <f t="shared" si="29"/>
        <v>2481</v>
      </c>
      <c r="AK24" s="371">
        <f t="shared" si="29"/>
        <v>2570</v>
      </c>
    </row>
    <row r="25" spans="1:97" x14ac:dyDescent="0.25">
      <c r="T25" s="268"/>
      <c r="U25" s="28"/>
      <c r="V25" s="28"/>
      <c r="W25" s="28"/>
      <c r="X25" s="28"/>
      <c r="Y25" s="35"/>
      <c r="Z25" s="370"/>
      <c r="AA25" s="370"/>
      <c r="AB25" s="370">
        <f>AVERAGE(Z24:AB24)</f>
        <v>1994.6666666666667</v>
      </c>
      <c r="AC25" s="370"/>
      <c r="AD25" s="370"/>
      <c r="AE25" s="370">
        <f>AVERAGE(AC24:AE24)</f>
        <v>2072.3333333333335</v>
      </c>
      <c r="AF25" s="370"/>
      <c r="AG25" s="370"/>
      <c r="AH25" s="370">
        <f>AVERAGE(AF24:AH24)</f>
        <v>2171.6666666666665</v>
      </c>
      <c r="AI25" s="370"/>
      <c r="AJ25" s="370"/>
      <c r="AK25" s="371">
        <f>AVERAGE(AI24:AK24)</f>
        <v>2482.3333333333335</v>
      </c>
    </row>
    <row r="26" spans="1:97" x14ac:dyDescent="0.25">
      <c r="A26" s="287" t="s">
        <v>136</v>
      </c>
      <c r="T26" s="268"/>
      <c r="U26" s="28"/>
      <c r="V26" s="28"/>
      <c r="W26" s="28"/>
      <c r="X26" s="28"/>
      <c r="Y26" s="35"/>
      <c r="Z26" s="370">
        <f>Z21+Z20</f>
        <v>180</v>
      </c>
      <c r="AA26" s="370">
        <f t="shared" ref="AA26:AV26" si="30">AA21+AA20</f>
        <v>185</v>
      </c>
      <c r="AB26" s="370">
        <f t="shared" si="30"/>
        <v>188</v>
      </c>
      <c r="AC26" s="370">
        <f t="shared" si="30"/>
        <v>191</v>
      </c>
      <c r="AD26" s="370">
        <f t="shared" si="30"/>
        <v>194</v>
      </c>
      <c r="AE26" s="370">
        <f t="shared" si="30"/>
        <v>197</v>
      </c>
      <c r="AF26" s="370">
        <f t="shared" si="30"/>
        <v>200</v>
      </c>
      <c r="AG26" s="370">
        <f t="shared" si="30"/>
        <v>203</v>
      </c>
      <c r="AH26" s="370">
        <f t="shared" si="30"/>
        <v>206</v>
      </c>
      <c r="AI26" s="370">
        <f t="shared" si="30"/>
        <v>209</v>
      </c>
      <c r="AJ26" s="370">
        <f t="shared" si="30"/>
        <v>212</v>
      </c>
      <c r="AK26" s="371">
        <f>AK21+AK20</f>
        <v>215</v>
      </c>
      <c r="AL26" s="370">
        <f>AL21+AL20</f>
        <v>230</v>
      </c>
      <c r="AM26" s="370">
        <f t="shared" si="30"/>
        <v>231</v>
      </c>
      <c r="AN26" s="370">
        <f t="shared" si="30"/>
        <v>234</v>
      </c>
      <c r="AO26" s="370">
        <f t="shared" si="30"/>
        <v>237</v>
      </c>
      <c r="AP26" s="370">
        <f t="shared" si="30"/>
        <v>240</v>
      </c>
      <c r="AQ26" s="370">
        <f t="shared" si="30"/>
        <v>243</v>
      </c>
      <c r="AR26" s="370">
        <f t="shared" si="30"/>
        <v>246</v>
      </c>
      <c r="AS26" s="370">
        <f t="shared" si="30"/>
        <v>249</v>
      </c>
      <c r="AT26" s="370">
        <f t="shared" si="30"/>
        <v>252</v>
      </c>
      <c r="AU26" s="370">
        <f t="shared" si="30"/>
        <v>255</v>
      </c>
      <c r="AV26" s="370">
        <f t="shared" si="30"/>
        <v>258</v>
      </c>
      <c r="AW26" s="371">
        <f>AW21+AW20</f>
        <v>261</v>
      </c>
      <c r="AX26" s="370">
        <f>AX21+AX20</f>
        <v>262</v>
      </c>
      <c r="AY26" s="370">
        <f t="shared" ref="AY26:BH26" si="31">AY21+AY20</f>
        <v>263</v>
      </c>
      <c r="AZ26" s="370">
        <f t="shared" si="31"/>
        <v>266</v>
      </c>
      <c r="BA26" s="370">
        <f t="shared" si="31"/>
        <v>269</v>
      </c>
      <c r="BB26" s="370">
        <f t="shared" si="31"/>
        <v>272</v>
      </c>
      <c r="BC26" s="370">
        <f t="shared" si="31"/>
        <v>275</v>
      </c>
      <c r="BD26" s="370">
        <f t="shared" si="31"/>
        <v>278</v>
      </c>
      <c r="BE26" s="370">
        <f t="shared" si="31"/>
        <v>281</v>
      </c>
      <c r="BF26" s="370">
        <f t="shared" si="31"/>
        <v>284</v>
      </c>
      <c r="BG26" s="370">
        <f t="shared" si="31"/>
        <v>287</v>
      </c>
      <c r="BH26" s="370">
        <f t="shared" si="31"/>
        <v>290</v>
      </c>
      <c r="BI26" s="371">
        <f>BI21+BI20</f>
        <v>293</v>
      </c>
      <c r="BJ26" s="370">
        <f>BJ21+BJ20</f>
        <v>286</v>
      </c>
      <c r="BK26" s="370">
        <f t="shared" ref="BK26:BT26" si="32">BK21+BK20</f>
        <v>287</v>
      </c>
      <c r="BL26" s="370">
        <f t="shared" si="32"/>
        <v>288</v>
      </c>
      <c r="BM26" s="370">
        <f t="shared" si="32"/>
        <v>289</v>
      </c>
      <c r="BN26" s="370">
        <f t="shared" si="32"/>
        <v>290</v>
      </c>
      <c r="BO26" s="370">
        <f t="shared" si="32"/>
        <v>291</v>
      </c>
      <c r="BP26" s="370">
        <f t="shared" si="32"/>
        <v>292</v>
      </c>
      <c r="BQ26" s="370">
        <f t="shared" si="32"/>
        <v>293</v>
      </c>
      <c r="BR26" s="370">
        <f t="shared" si="32"/>
        <v>294</v>
      </c>
      <c r="BS26" s="370">
        <f t="shared" si="32"/>
        <v>295</v>
      </c>
      <c r="BT26" s="370">
        <f t="shared" si="32"/>
        <v>296</v>
      </c>
      <c r="BU26" s="371">
        <f>BU21+BU20</f>
        <v>297</v>
      </c>
      <c r="BV26" s="370">
        <f>BV21+BV20</f>
        <v>308</v>
      </c>
      <c r="BW26" s="370">
        <f t="shared" ref="BW26:CF26" si="33">BW21+BW20</f>
        <v>309</v>
      </c>
      <c r="BX26" s="370">
        <f t="shared" si="33"/>
        <v>310</v>
      </c>
      <c r="BY26" s="370">
        <f t="shared" si="33"/>
        <v>311</v>
      </c>
      <c r="BZ26" s="370">
        <f t="shared" si="33"/>
        <v>312</v>
      </c>
      <c r="CA26" s="370">
        <f t="shared" si="33"/>
        <v>313</v>
      </c>
      <c r="CB26" s="370">
        <f t="shared" si="33"/>
        <v>314</v>
      </c>
      <c r="CC26" s="370">
        <f t="shared" si="33"/>
        <v>315</v>
      </c>
      <c r="CD26" s="370">
        <f t="shared" si="33"/>
        <v>316</v>
      </c>
      <c r="CE26" s="370">
        <f t="shared" si="33"/>
        <v>317</v>
      </c>
      <c r="CF26" s="370">
        <f t="shared" si="33"/>
        <v>318</v>
      </c>
      <c r="CG26" s="371">
        <f>CG21+CG20</f>
        <v>319</v>
      </c>
      <c r="CH26" s="370">
        <f>CH21+CH20</f>
        <v>332</v>
      </c>
      <c r="CI26" s="370">
        <f t="shared" ref="CI26:CR26" si="34">CI21+CI20</f>
        <v>333</v>
      </c>
      <c r="CJ26" s="370">
        <f t="shared" si="34"/>
        <v>334</v>
      </c>
      <c r="CK26" s="370">
        <f t="shared" si="34"/>
        <v>335</v>
      </c>
      <c r="CL26" s="370">
        <f t="shared" si="34"/>
        <v>336</v>
      </c>
      <c r="CM26" s="370">
        <f t="shared" si="34"/>
        <v>337</v>
      </c>
      <c r="CN26" s="370">
        <f t="shared" si="34"/>
        <v>338</v>
      </c>
      <c r="CO26" s="370">
        <f t="shared" si="34"/>
        <v>339</v>
      </c>
      <c r="CP26" s="370">
        <f t="shared" si="34"/>
        <v>340</v>
      </c>
      <c r="CQ26" s="370">
        <f t="shared" si="34"/>
        <v>341</v>
      </c>
      <c r="CR26" s="370">
        <f t="shared" si="34"/>
        <v>342</v>
      </c>
      <c r="CS26" s="371">
        <f>CS21+CS20</f>
        <v>343</v>
      </c>
    </row>
    <row r="27" spans="1:97" x14ac:dyDescent="0.25">
      <c r="T27" s="268"/>
      <c r="U27" s="28"/>
      <c r="V27" s="28"/>
      <c r="W27" s="28"/>
      <c r="X27" s="28"/>
      <c r="Y27" s="35"/>
      <c r="Z27" s="370"/>
      <c r="AA27" s="370"/>
      <c r="AB27" s="370">
        <f>AVERAGE(Z26:AB26)</f>
        <v>184.33333333333334</v>
      </c>
      <c r="AC27" s="370"/>
      <c r="AD27" s="370"/>
      <c r="AE27" s="370">
        <f>AVERAGE(AC26:AE26)</f>
        <v>194</v>
      </c>
      <c r="AF27" s="370"/>
      <c r="AG27" s="370"/>
      <c r="AH27" s="370">
        <f>AVERAGE(AF26:AH26)</f>
        <v>203</v>
      </c>
      <c r="AI27" s="370"/>
      <c r="AJ27" s="370"/>
      <c r="AK27" s="371">
        <f>AVERAGE(AI26:AK26)</f>
        <v>212</v>
      </c>
    </row>
    <row r="28" spans="1:97" s="347" customFormat="1" x14ac:dyDescent="0.25">
      <c r="A28" s="353" t="s">
        <v>122</v>
      </c>
      <c r="T28" s="355"/>
      <c r="U28" s="355"/>
      <c r="V28" s="355"/>
      <c r="W28" s="355"/>
      <c r="X28" s="355"/>
      <c r="Y28" s="348"/>
      <c r="AK28" s="348"/>
      <c r="AW28" s="348"/>
      <c r="BI28" s="348"/>
      <c r="BU28" s="348"/>
      <c r="CG28" s="348"/>
      <c r="CS28" s="348"/>
    </row>
    <row r="29" spans="1:97" s="347" customFormat="1" x14ac:dyDescent="0.25">
      <c r="A29" s="354" t="s">
        <v>121</v>
      </c>
      <c r="Y29" s="348"/>
      <c r="AK29" s="348"/>
      <c r="AW29" s="348"/>
      <c r="BI29" s="348"/>
      <c r="BU29" s="348"/>
      <c r="CG29" s="348"/>
      <c r="CS29" s="348"/>
    </row>
    <row r="30" spans="1:97" s="340" customFormat="1" x14ac:dyDescent="0.25">
      <c r="A30" s="342" t="s">
        <v>117</v>
      </c>
      <c r="N30" s="340">
        <f>N10/N$14</f>
        <v>0.92307692307692313</v>
      </c>
      <c r="O30" s="340">
        <f t="shared" ref="O30:T30" si="35">O10/O$14</f>
        <v>0.88888888888888884</v>
      </c>
      <c r="P30" s="340">
        <f t="shared" si="35"/>
        <v>0.67796610169491522</v>
      </c>
      <c r="Q30" s="340">
        <f t="shared" si="35"/>
        <v>0.80327868852459017</v>
      </c>
      <c r="R30" s="340">
        <f t="shared" si="35"/>
        <v>0.76521739130434785</v>
      </c>
      <c r="S30" s="340">
        <f t="shared" si="35"/>
        <v>0.80921052631578949</v>
      </c>
      <c r="T30" s="340">
        <f t="shared" si="35"/>
        <v>0.83908045977011492</v>
      </c>
      <c r="U30" s="343">
        <v>0.82</v>
      </c>
      <c r="V30" s="343">
        <f>U30</f>
        <v>0.82</v>
      </c>
      <c r="W30" s="343">
        <f t="shared" ref="W30:CH31" si="36">V30</f>
        <v>0.82</v>
      </c>
      <c r="X30" s="343">
        <f t="shared" si="36"/>
        <v>0.82</v>
      </c>
      <c r="Y30" s="344">
        <f t="shared" si="36"/>
        <v>0.82</v>
      </c>
      <c r="Z30" s="343">
        <f t="shared" si="36"/>
        <v>0.82</v>
      </c>
      <c r="AA30" s="343">
        <f t="shared" si="36"/>
        <v>0.82</v>
      </c>
      <c r="AB30" s="343">
        <f t="shared" si="36"/>
        <v>0.82</v>
      </c>
      <c r="AC30" s="343">
        <f t="shared" si="36"/>
        <v>0.82</v>
      </c>
      <c r="AD30" s="343">
        <f t="shared" si="36"/>
        <v>0.82</v>
      </c>
      <c r="AE30" s="343">
        <f t="shared" si="36"/>
        <v>0.82</v>
      </c>
      <c r="AF30" s="343">
        <f t="shared" si="36"/>
        <v>0.82</v>
      </c>
      <c r="AG30" s="343">
        <f t="shared" si="36"/>
        <v>0.82</v>
      </c>
      <c r="AH30" s="343">
        <f t="shared" si="36"/>
        <v>0.82</v>
      </c>
      <c r="AI30" s="343">
        <f t="shared" si="36"/>
        <v>0.82</v>
      </c>
      <c r="AJ30" s="343">
        <f t="shared" si="36"/>
        <v>0.82</v>
      </c>
      <c r="AK30" s="344">
        <f t="shared" si="36"/>
        <v>0.82</v>
      </c>
      <c r="AL30" s="343">
        <f t="shared" si="36"/>
        <v>0.82</v>
      </c>
      <c r="AM30" s="343">
        <f t="shared" si="36"/>
        <v>0.82</v>
      </c>
      <c r="AN30" s="343">
        <f t="shared" si="36"/>
        <v>0.82</v>
      </c>
      <c r="AO30" s="343">
        <f t="shared" si="36"/>
        <v>0.82</v>
      </c>
      <c r="AP30" s="343">
        <f t="shared" si="36"/>
        <v>0.82</v>
      </c>
      <c r="AQ30" s="343">
        <f t="shared" si="36"/>
        <v>0.82</v>
      </c>
      <c r="AR30" s="343">
        <f t="shared" si="36"/>
        <v>0.82</v>
      </c>
      <c r="AS30" s="343">
        <f t="shared" si="36"/>
        <v>0.82</v>
      </c>
      <c r="AT30" s="343">
        <f t="shared" si="36"/>
        <v>0.82</v>
      </c>
      <c r="AU30" s="343">
        <f t="shared" si="36"/>
        <v>0.82</v>
      </c>
      <c r="AV30" s="343">
        <f t="shared" si="36"/>
        <v>0.82</v>
      </c>
      <c r="AW30" s="344">
        <f t="shared" si="36"/>
        <v>0.82</v>
      </c>
      <c r="AX30" s="343">
        <f t="shared" si="36"/>
        <v>0.82</v>
      </c>
      <c r="AY30" s="343">
        <f t="shared" si="36"/>
        <v>0.82</v>
      </c>
      <c r="AZ30" s="343">
        <f t="shared" si="36"/>
        <v>0.82</v>
      </c>
      <c r="BA30" s="343">
        <f t="shared" si="36"/>
        <v>0.82</v>
      </c>
      <c r="BB30" s="343">
        <f t="shared" si="36"/>
        <v>0.82</v>
      </c>
      <c r="BC30" s="343">
        <f t="shared" si="36"/>
        <v>0.82</v>
      </c>
      <c r="BD30" s="343">
        <f t="shared" si="36"/>
        <v>0.82</v>
      </c>
      <c r="BE30" s="343">
        <f t="shared" si="36"/>
        <v>0.82</v>
      </c>
      <c r="BF30" s="343">
        <f t="shared" si="36"/>
        <v>0.82</v>
      </c>
      <c r="BG30" s="343">
        <f t="shared" si="36"/>
        <v>0.82</v>
      </c>
      <c r="BH30" s="343">
        <f t="shared" si="36"/>
        <v>0.82</v>
      </c>
      <c r="BI30" s="344">
        <f t="shared" si="36"/>
        <v>0.82</v>
      </c>
      <c r="BJ30" s="343">
        <f t="shared" si="36"/>
        <v>0.82</v>
      </c>
      <c r="BK30" s="343">
        <f t="shared" si="36"/>
        <v>0.82</v>
      </c>
      <c r="BL30" s="343">
        <f t="shared" si="36"/>
        <v>0.82</v>
      </c>
      <c r="BM30" s="343">
        <f t="shared" si="36"/>
        <v>0.82</v>
      </c>
      <c r="BN30" s="343">
        <f t="shared" si="36"/>
        <v>0.82</v>
      </c>
      <c r="BO30" s="343">
        <f t="shared" si="36"/>
        <v>0.82</v>
      </c>
      <c r="BP30" s="343">
        <f t="shared" si="36"/>
        <v>0.82</v>
      </c>
      <c r="BQ30" s="343">
        <f t="shared" si="36"/>
        <v>0.82</v>
      </c>
      <c r="BR30" s="343">
        <f t="shared" si="36"/>
        <v>0.82</v>
      </c>
      <c r="BS30" s="343">
        <f t="shared" si="36"/>
        <v>0.82</v>
      </c>
      <c r="BT30" s="343">
        <f t="shared" si="36"/>
        <v>0.82</v>
      </c>
      <c r="BU30" s="344">
        <f t="shared" si="36"/>
        <v>0.82</v>
      </c>
      <c r="BV30" s="343">
        <f t="shared" si="36"/>
        <v>0.82</v>
      </c>
      <c r="BW30" s="343">
        <f t="shared" si="36"/>
        <v>0.82</v>
      </c>
      <c r="BX30" s="343">
        <f t="shared" si="36"/>
        <v>0.82</v>
      </c>
      <c r="BY30" s="343">
        <f t="shared" si="36"/>
        <v>0.82</v>
      </c>
      <c r="BZ30" s="343">
        <f t="shared" si="36"/>
        <v>0.82</v>
      </c>
      <c r="CA30" s="343">
        <f t="shared" si="36"/>
        <v>0.82</v>
      </c>
      <c r="CB30" s="343">
        <f t="shared" si="36"/>
        <v>0.82</v>
      </c>
      <c r="CC30" s="343">
        <f t="shared" si="36"/>
        <v>0.82</v>
      </c>
      <c r="CD30" s="343">
        <f t="shared" si="36"/>
        <v>0.82</v>
      </c>
      <c r="CE30" s="343">
        <f t="shared" si="36"/>
        <v>0.82</v>
      </c>
      <c r="CF30" s="343">
        <f t="shared" si="36"/>
        <v>0.82</v>
      </c>
      <c r="CG30" s="344">
        <f t="shared" si="36"/>
        <v>0.82</v>
      </c>
      <c r="CH30" s="343">
        <f t="shared" si="36"/>
        <v>0.82</v>
      </c>
      <c r="CI30" s="343">
        <f t="shared" ref="CI30:CS33" si="37">CH30</f>
        <v>0.82</v>
      </c>
      <c r="CJ30" s="343">
        <f t="shared" si="37"/>
        <v>0.82</v>
      </c>
      <c r="CK30" s="343">
        <f t="shared" si="37"/>
        <v>0.82</v>
      </c>
      <c r="CL30" s="343">
        <f t="shared" si="37"/>
        <v>0.82</v>
      </c>
      <c r="CM30" s="343">
        <f t="shared" si="37"/>
        <v>0.82</v>
      </c>
      <c r="CN30" s="343">
        <f t="shared" si="37"/>
        <v>0.82</v>
      </c>
      <c r="CO30" s="343">
        <f t="shared" si="37"/>
        <v>0.82</v>
      </c>
      <c r="CP30" s="343">
        <f t="shared" si="37"/>
        <v>0.82</v>
      </c>
      <c r="CQ30" s="343">
        <f t="shared" si="37"/>
        <v>0.82</v>
      </c>
      <c r="CR30" s="343">
        <f t="shared" si="37"/>
        <v>0.82</v>
      </c>
      <c r="CS30" s="344">
        <f t="shared" si="37"/>
        <v>0.82</v>
      </c>
    </row>
    <row r="31" spans="1:97" s="340" customFormat="1" x14ac:dyDescent="0.25">
      <c r="A31" s="342" t="s">
        <v>118</v>
      </c>
      <c r="N31" s="340">
        <f t="shared" ref="N31:T31" si="38">N11/N$14</f>
        <v>7.6923076923076927E-2</v>
      </c>
      <c r="O31" s="340">
        <f t="shared" si="38"/>
        <v>0.1111111111111111</v>
      </c>
      <c r="P31" s="340">
        <f>P11/P$14</f>
        <v>0.23728813559322035</v>
      </c>
      <c r="Q31" s="340">
        <f t="shared" si="38"/>
        <v>0.14754098360655737</v>
      </c>
      <c r="R31" s="340">
        <f t="shared" si="38"/>
        <v>0.16521739130434782</v>
      </c>
      <c r="S31" s="340">
        <f t="shared" si="38"/>
        <v>0.13157894736842105</v>
      </c>
      <c r="T31" s="340">
        <f t="shared" si="38"/>
        <v>0.11494252873563218</v>
      </c>
      <c r="U31" s="343">
        <v>0.12</v>
      </c>
      <c r="V31" s="343">
        <f t="shared" ref="V31:AK33" si="39">U31</f>
        <v>0.12</v>
      </c>
      <c r="W31" s="343">
        <f t="shared" si="39"/>
        <v>0.12</v>
      </c>
      <c r="X31" s="343">
        <f t="shared" si="39"/>
        <v>0.12</v>
      </c>
      <c r="Y31" s="344">
        <f t="shared" si="39"/>
        <v>0.12</v>
      </c>
      <c r="Z31" s="343">
        <f t="shared" si="39"/>
        <v>0.12</v>
      </c>
      <c r="AA31" s="343">
        <f t="shared" si="39"/>
        <v>0.12</v>
      </c>
      <c r="AB31" s="343">
        <f t="shared" si="39"/>
        <v>0.12</v>
      </c>
      <c r="AC31" s="343">
        <f t="shared" si="39"/>
        <v>0.12</v>
      </c>
      <c r="AD31" s="343">
        <f t="shared" si="39"/>
        <v>0.12</v>
      </c>
      <c r="AE31" s="343">
        <f t="shared" si="39"/>
        <v>0.12</v>
      </c>
      <c r="AF31" s="343">
        <f t="shared" si="39"/>
        <v>0.12</v>
      </c>
      <c r="AG31" s="343">
        <f t="shared" si="39"/>
        <v>0.12</v>
      </c>
      <c r="AH31" s="343">
        <f t="shared" si="39"/>
        <v>0.12</v>
      </c>
      <c r="AI31" s="343">
        <f t="shared" si="39"/>
        <v>0.12</v>
      </c>
      <c r="AJ31" s="343">
        <f t="shared" si="39"/>
        <v>0.12</v>
      </c>
      <c r="AK31" s="344">
        <f t="shared" si="39"/>
        <v>0.12</v>
      </c>
      <c r="AL31" s="343">
        <f t="shared" si="36"/>
        <v>0.12</v>
      </c>
      <c r="AM31" s="343">
        <f t="shared" si="36"/>
        <v>0.12</v>
      </c>
      <c r="AN31" s="343">
        <f t="shared" si="36"/>
        <v>0.12</v>
      </c>
      <c r="AO31" s="343">
        <f t="shared" si="36"/>
        <v>0.12</v>
      </c>
      <c r="AP31" s="343">
        <f t="shared" si="36"/>
        <v>0.12</v>
      </c>
      <c r="AQ31" s="343">
        <f t="shared" si="36"/>
        <v>0.12</v>
      </c>
      <c r="AR31" s="343">
        <f t="shared" si="36"/>
        <v>0.12</v>
      </c>
      <c r="AS31" s="343">
        <f t="shared" si="36"/>
        <v>0.12</v>
      </c>
      <c r="AT31" s="343">
        <f t="shared" si="36"/>
        <v>0.12</v>
      </c>
      <c r="AU31" s="343">
        <f t="shared" si="36"/>
        <v>0.12</v>
      </c>
      <c r="AV31" s="343">
        <f t="shared" si="36"/>
        <v>0.12</v>
      </c>
      <c r="AW31" s="344">
        <f t="shared" si="36"/>
        <v>0.12</v>
      </c>
      <c r="AX31" s="343">
        <f t="shared" si="36"/>
        <v>0.12</v>
      </c>
      <c r="AY31" s="343">
        <f t="shared" si="36"/>
        <v>0.12</v>
      </c>
      <c r="AZ31" s="343">
        <f t="shared" si="36"/>
        <v>0.12</v>
      </c>
      <c r="BA31" s="343">
        <f t="shared" si="36"/>
        <v>0.12</v>
      </c>
      <c r="BB31" s="343">
        <f t="shared" si="36"/>
        <v>0.12</v>
      </c>
      <c r="BC31" s="343">
        <f t="shared" si="36"/>
        <v>0.12</v>
      </c>
      <c r="BD31" s="343">
        <f t="shared" si="36"/>
        <v>0.12</v>
      </c>
      <c r="BE31" s="343">
        <f t="shared" si="36"/>
        <v>0.12</v>
      </c>
      <c r="BF31" s="343">
        <f t="shared" si="36"/>
        <v>0.12</v>
      </c>
      <c r="BG31" s="343">
        <f t="shared" si="36"/>
        <v>0.12</v>
      </c>
      <c r="BH31" s="343">
        <f t="shared" si="36"/>
        <v>0.12</v>
      </c>
      <c r="BI31" s="344">
        <f t="shared" si="36"/>
        <v>0.12</v>
      </c>
      <c r="BJ31" s="343">
        <f t="shared" si="36"/>
        <v>0.12</v>
      </c>
      <c r="BK31" s="343">
        <f t="shared" si="36"/>
        <v>0.12</v>
      </c>
      <c r="BL31" s="343">
        <f t="shared" si="36"/>
        <v>0.12</v>
      </c>
      <c r="BM31" s="343">
        <f t="shared" si="36"/>
        <v>0.12</v>
      </c>
      <c r="BN31" s="343">
        <f t="shared" si="36"/>
        <v>0.12</v>
      </c>
      <c r="BO31" s="343">
        <f t="shared" si="36"/>
        <v>0.12</v>
      </c>
      <c r="BP31" s="343">
        <f t="shared" si="36"/>
        <v>0.12</v>
      </c>
      <c r="BQ31" s="343">
        <f t="shared" si="36"/>
        <v>0.12</v>
      </c>
      <c r="BR31" s="343">
        <f t="shared" si="36"/>
        <v>0.12</v>
      </c>
      <c r="BS31" s="343">
        <f t="shared" si="36"/>
        <v>0.12</v>
      </c>
      <c r="BT31" s="343">
        <f t="shared" si="36"/>
        <v>0.12</v>
      </c>
      <c r="BU31" s="344">
        <f t="shared" si="36"/>
        <v>0.12</v>
      </c>
      <c r="BV31" s="343">
        <f t="shared" si="36"/>
        <v>0.12</v>
      </c>
      <c r="BW31" s="343">
        <f t="shared" si="36"/>
        <v>0.12</v>
      </c>
      <c r="BX31" s="343">
        <f t="shared" si="36"/>
        <v>0.12</v>
      </c>
      <c r="BY31" s="343">
        <f t="shared" si="36"/>
        <v>0.12</v>
      </c>
      <c r="BZ31" s="343">
        <f t="shared" si="36"/>
        <v>0.12</v>
      </c>
      <c r="CA31" s="343">
        <f t="shared" si="36"/>
        <v>0.12</v>
      </c>
      <c r="CB31" s="343">
        <f t="shared" si="36"/>
        <v>0.12</v>
      </c>
      <c r="CC31" s="343">
        <f t="shared" si="36"/>
        <v>0.12</v>
      </c>
      <c r="CD31" s="343">
        <f t="shared" si="36"/>
        <v>0.12</v>
      </c>
      <c r="CE31" s="343">
        <f t="shared" si="36"/>
        <v>0.12</v>
      </c>
      <c r="CF31" s="343">
        <f t="shared" si="36"/>
        <v>0.12</v>
      </c>
      <c r="CG31" s="344">
        <f t="shared" si="36"/>
        <v>0.12</v>
      </c>
      <c r="CH31" s="343">
        <f t="shared" si="36"/>
        <v>0.12</v>
      </c>
      <c r="CI31" s="343">
        <f t="shared" si="37"/>
        <v>0.12</v>
      </c>
      <c r="CJ31" s="343">
        <f t="shared" si="37"/>
        <v>0.12</v>
      </c>
      <c r="CK31" s="343">
        <f t="shared" si="37"/>
        <v>0.12</v>
      </c>
      <c r="CL31" s="343">
        <f t="shared" si="37"/>
        <v>0.12</v>
      </c>
      <c r="CM31" s="343">
        <f t="shared" si="37"/>
        <v>0.12</v>
      </c>
      <c r="CN31" s="343">
        <f t="shared" si="37"/>
        <v>0.12</v>
      </c>
      <c r="CO31" s="343">
        <f t="shared" si="37"/>
        <v>0.12</v>
      </c>
      <c r="CP31" s="343">
        <f t="shared" si="37"/>
        <v>0.12</v>
      </c>
      <c r="CQ31" s="343">
        <f t="shared" si="37"/>
        <v>0.12</v>
      </c>
      <c r="CR31" s="343">
        <f t="shared" si="37"/>
        <v>0.12</v>
      </c>
      <c r="CS31" s="344">
        <f t="shared" si="37"/>
        <v>0.12</v>
      </c>
    </row>
    <row r="32" spans="1:97" s="340" customFormat="1" x14ac:dyDescent="0.25">
      <c r="A32" s="342" t="s">
        <v>119</v>
      </c>
      <c r="N32" s="340">
        <f t="shared" ref="N32:T32" si="40">N12/N$14</f>
        <v>0</v>
      </c>
      <c r="O32" s="340">
        <f t="shared" si="40"/>
        <v>0</v>
      </c>
      <c r="P32" s="340">
        <f t="shared" si="40"/>
        <v>5.0847457627118647E-2</v>
      </c>
      <c r="Q32" s="340">
        <f t="shared" si="40"/>
        <v>1.6393442622950821E-2</v>
      </c>
      <c r="R32" s="340">
        <f t="shared" si="40"/>
        <v>5.2173913043478258E-2</v>
      </c>
      <c r="S32" s="340">
        <f t="shared" si="40"/>
        <v>3.9473684210526314E-2</v>
      </c>
      <c r="T32" s="340">
        <f t="shared" si="40"/>
        <v>2.2988505747126436E-2</v>
      </c>
      <c r="U32" s="343">
        <v>0.04</v>
      </c>
      <c r="V32" s="343">
        <f t="shared" si="39"/>
        <v>0.04</v>
      </c>
      <c r="W32" s="343">
        <f t="shared" ref="W32:CH33" si="41">V32</f>
        <v>0.04</v>
      </c>
      <c r="X32" s="343">
        <f t="shared" si="41"/>
        <v>0.04</v>
      </c>
      <c r="Y32" s="344">
        <f t="shared" si="41"/>
        <v>0.04</v>
      </c>
      <c r="Z32" s="343">
        <f t="shared" si="41"/>
        <v>0.04</v>
      </c>
      <c r="AA32" s="343">
        <f t="shared" si="41"/>
        <v>0.04</v>
      </c>
      <c r="AB32" s="343">
        <f t="shared" si="41"/>
        <v>0.04</v>
      </c>
      <c r="AC32" s="343">
        <f t="shared" si="41"/>
        <v>0.04</v>
      </c>
      <c r="AD32" s="343">
        <f t="shared" si="41"/>
        <v>0.04</v>
      </c>
      <c r="AE32" s="343">
        <f t="shared" si="41"/>
        <v>0.04</v>
      </c>
      <c r="AF32" s="343">
        <f t="shared" si="41"/>
        <v>0.04</v>
      </c>
      <c r="AG32" s="343">
        <f t="shared" si="41"/>
        <v>0.04</v>
      </c>
      <c r="AH32" s="343">
        <f t="shared" si="41"/>
        <v>0.04</v>
      </c>
      <c r="AI32" s="343">
        <f t="shared" si="41"/>
        <v>0.04</v>
      </c>
      <c r="AJ32" s="343">
        <f t="shared" si="41"/>
        <v>0.04</v>
      </c>
      <c r="AK32" s="344">
        <f t="shared" si="41"/>
        <v>0.04</v>
      </c>
      <c r="AL32" s="343">
        <f t="shared" si="41"/>
        <v>0.04</v>
      </c>
      <c r="AM32" s="343">
        <f t="shared" si="41"/>
        <v>0.04</v>
      </c>
      <c r="AN32" s="343">
        <f t="shared" si="41"/>
        <v>0.04</v>
      </c>
      <c r="AO32" s="343">
        <f t="shared" si="41"/>
        <v>0.04</v>
      </c>
      <c r="AP32" s="343">
        <f t="shared" si="41"/>
        <v>0.04</v>
      </c>
      <c r="AQ32" s="343">
        <f t="shared" si="41"/>
        <v>0.04</v>
      </c>
      <c r="AR32" s="343">
        <f t="shared" si="41"/>
        <v>0.04</v>
      </c>
      <c r="AS32" s="343">
        <f t="shared" si="41"/>
        <v>0.04</v>
      </c>
      <c r="AT32" s="343">
        <f t="shared" si="41"/>
        <v>0.04</v>
      </c>
      <c r="AU32" s="343">
        <f t="shared" si="41"/>
        <v>0.04</v>
      </c>
      <c r="AV32" s="343">
        <f t="shared" si="41"/>
        <v>0.04</v>
      </c>
      <c r="AW32" s="344">
        <f t="shared" si="41"/>
        <v>0.04</v>
      </c>
      <c r="AX32" s="343">
        <f t="shared" si="41"/>
        <v>0.04</v>
      </c>
      <c r="AY32" s="343">
        <f t="shared" si="41"/>
        <v>0.04</v>
      </c>
      <c r="AZ32" s="343">
        <f t="shared" si="41"/>
        <v>0.04</v>
      </c>
      <c r="BA32" s="343">
        <f t="shared" si="41"/>
        <v>0.04</v>
      </c>
      <c r="BB32" s="343">
        <f t="shared" si="41"/>
        <v>0.04</v>
      </c>
      <c r="BC32" s="343">
        <f t="shared" si="41"/>
        <v>0.04</v>
      </c>
      <c r="BD32" s="343">
        <f t="shared" si="41"/>
        <v>0.04</v>
      </c>
      <c r="BE32" s="343">
        <f t="shared" si="41"/>
        <v>0.04</v>
      </c>
      <c r="BF32" s="343">
        <f t="shared" si="41"/>
        <v>0.04</v>
      </c>
      <c r="BG32" s="343">
        <f t="shared" si="41"/>
        <v>0.04</v>
      </c>
      <c r="BH32" s="343">
        <f t="shared" si="41"/>
        <v>0.04</v>
      </c>
      <c r="BI32" s="344">
        <f t="shared" si="41"/>
        <v>0.04</v>
      </c>
      <c r="BJ32" s="343">
        <f t="shared" si="41"/>
        <v>0.04</v>
      </c>
      <c r="BK32" s="343">
        <f t="shared" si="41"/>
        <v>0.04</v>
      </c>
      <c r="BL32" s="343">
        <f t="shared" si="41"/>
        <v>0.04</v>
      </c>
      <c r="BM32" s="343">
        <f t="shared" si="41"/>
        <v>0.04</v>
      </c>
      <c r="BN32" s="343">
        <f t="shared" si="41"/>
        <v>0.04</v>
      </c>
      <c r="BO32" s="343">
        <f t="shared" si="41"/>
        <v>0.04</v>
      </c>
      <c r="BP32" s="343">
        <f t="shared" si="41"/>
        <v>0.04</v>
      </c>
      <c r="BQ32" s="343">
        <f t="shared" si="41"/>
        <v>0.04</v>
      </c>
      <c r="BR32" s="343">
        <f t="shared" si="41"/>
        <v>0.04</v>
      </c>
      <c r="BS32" s="343">
        <f t="shared" si="41"/>
        <v>0.04</v>
      </c>
      <c r="BT32" s="343">
        <f t="shared" si="41"/>
        <v>0.04</v>
      </c>
      <c r="BU32" s="344">
        <f t="shared" si="41"/>
        <v>0.04</v>
      </c>
      <c r="BV32" s="343">
        <f t="shared" si="41"/>
        <v>0.04</v>
      </c>
      <c r="BW32" s="343">
        <f t="shared" si="41"/>
        <v>0.04</v>
      </c>
      <c r="BX32" s="343">
        <f t="shared" si="41"/>
        <v>0.04</v>
      </c>
      <c r="BY32" s="343">
        <f t="shared" si="41"/>
        <v>0.04</v>
      </c>
      <c r="BZ32" s="343">
        <f t="shared" si="41"/>
        <v>0.04</v>
      </c>
      <c r="CA32" s="343">
        <f t="shared" si="41"/>
        <v>0.04</v>
      </c>
      <c r="CB32" s="343">
        <f t="shared" si="41"/>
        <v>0.04</v>
      </c>
      <c r="CC32" s="343">
        <f t="shared" si="41"/>
        <v>0.04</v>
      </c>
      <c r="CD32" s="343">
        <f t="shared" si="41"/>
        <v>0.04</v>
      </c>
      <c r="CE32" s="343">
        <f t="shared" si="41"/>
        <v>0.04</v>
      </c>
      <c r="CF32" s="343">
        <f t="shared" si="41"/>
        <v>0.04</v>
      </c>
      <c r="CG32" s="344">
        <f t="shared" si="41"/>
        <v>0.04</v>
      </c>
      <c r="CH32" s="343">
        <f t="shared" si="41"/>
        <v>0.04</v>
      </c>
      <c r="CI32" s="343">
        <f t="shared" si="37"/>
        <v>0.04</v>
      </c>
      <c r="CJ32" s="343">
        <f t="shared" si="37"/>
        <v>0.04</v>
      </c>
      <c r="CK32" s="343">
        <f t="shared" si="37"/>
        <v>0.04</v>
      </c>
      <c r="CL32" s="343">
        <f t="shared" si="37"/>
        <v>0.04</v>
      </c>
      <c r="CM32" s="343">
        <f t="shared" si="37"/>
        <v>0.04</v>
      </c>
      <c r="CN32" s="343">
        <f t="shared" si="37"/>
        <v>0.04</v>
      </c>
      <c r="CO32" s="343">
        <f t="shared" si="37"/>
        <v>0.04</v>
      </c>
      <c r="CP32" s="343">
        <f t="shared" si="37"/>
        <v>0.04</v>
      </c>
      <c r="CQ32" s="343">
        <f t="shared" si="37"/>
        <v>0.04</v>
      </c>
      <c r="CR32" s="343">
        <f t="shared" si="37"/>
        <v>0.04</v>
      </c>
      <c r="CS32" s="344">
        <f t="shared" si="37"/>
        <v>0.04</v>
      </c>
    </row>
    <row r="33" spans="1:97" s="340" customFormat="1" x14ac:dyDescent="0.25">
      <c r="A33" s="342" t="s">
        <v>120</v>
      </c>
      <c r="N33" s="340">
        <f t="shared" ref="N33:T33" si="42">N13/N$14</f>
        <v>0</v>
      </c>
      <c r="O33" s="340">
        <f t="shared" si="42"/>
        <v>0</v>
      </c>
      <c r="P33" s="340">
        <f t="shared" si="42"/>
        <v>3.3898305084745763E-2</v>
      </c>
      <c r="Q33" s="340">
        <f t="shared" si="42"/>
        <v>3.2786885245901641E-2</v>
      </c>
      <c r="R33" s="340">
        <f t="shared" si="42"/>
        <v>1.7391304347826087E-2</v>
      </c>
      <c r="S33" s="340">
        <f t="shared" si="42"/>
        <v>1.9736842105263157E-2</v>
      </c>
      <c r="T33" s="340">
        <f t="shared" si="42"/>
        <v>2.2988505747126436E-2</v>
      </c>
      <c r="U33" s="343">
        <f>1-SUM(U30:U32)</f>
        <v>2.0000000000000018E-2</v>
      </c>
      <c r="V33" s="343">
        <f t="shared" si="39"/>
        <v>2.0000000000000018E-2</v>
      </c>
      <c r="W33" s="343">
        <f t="shared" si="41"/>
        <v>2.0000000000000018E-2</v>
      </c>
      <c r="X33" s="343">
        <f t="shared" si="41"/>
        <v>2.0000000000000018E-2</v>
      </c>
      <c r="Y33" s="344">
        <f t="shared" si="41"/>
        <v>2.0000000000000018E-2</v>
      </c>
      <c r="Z33" s="343">
        <f t="shared" si="41"/>
        <v>2.0000000000000018E-2</v>
      </c>
      <c r="AA33" s="343">
        <f t="shared" si="41"/>
        <v>2.0000000000000018E-2</v>
      </c>
      <c r="AB33" s="343">
        <f t="shared" si="41"/>
        <v>2.0000000000000018E-2</v>
      </c>
      <c r="AC33" s="343">
        <f t="shared" si="41"/>
        <v>2.0000000000000018E-2</v>
      </c>
      <c r="AD33" s="343">
        <f t="shared" si="41"/>
        <v>2.0000000000000018E-2</v>
      </c>
      <c r="AE33" s="343">
        <f t="shared" si="41"/>
        <v>2.0000000000000018E-2</v>
      </c>
      <c r="AF33" s="343">
        <f t="shared" si="41"/>
        <v>2.0000000000000018E-2</v>
      </c>
      <c r="AG33" s="343">
        <f t="shared" si="41"/>
        <v>2.0000000000000018E-2</v>
      </c>
      <c r="AH33" s="343">
        <f t="shared" si="41"/>
        <v>2.0000000000000018E-2</v>
      </c>
      <c r="AI33" s="343">
        <f t="shared" si="41"/>
        <v>2.0000000000000018E-2</v>
      </c>
      <c r="AJ33" s="343">
        <f t="shared" si="41"/>
        <v>2.0000000000000018E-2</v>
      </c>
      <c r="AK33" s="344">
        <f t="shared" si="41"/>
        <v>2.0000000000000018E-2</v>
      </c>
      <c r="AL33" s="343">
        <f t="shared" si="41"/>
        <v>2.0000000000000018E-2</v>
      </c>
      <c r="AM33" s="343">
        <f t="shared" si="41"/>
        <v>2.0000000000000018E-2</v>
      </c>
      <c r="AN33" s="343">
        <f t="shared" si="41"/>
        <v>2.0000000000000018E-2</v>
      </c>
      <c r="AO33" s="343">
        <f t="shared" si="41"/>
        <v>2.0000000000000018E-2</v>
      </c>
      <c r="AP33" s="343">
        <f t="shared" si="41"/>
        <v>2.0000000000000018E-2</v>
      </c>
      <c r="AQ33" s="343">
        <f t="shared" si="41"/>
        <v>2.0000000000000018E-2</v>
      </c>
      <c r="AR33" s="343">
        <f t="shared" si="41"/>
        <v>2.0000000000000018E-2</v>
      </c>
      <c r="AS33" s="343">
        <f t="shared" si="41"/>
        <v>2.0000000000000018E-2</v>
      </c>
      <c r="AT33" s="343">
        <f t="shared" si="41"/>
        <v>2.0000000000000018E-2</v>
      </c>
      <c r="AU33" s="343">
        <f t="shared" si="41"/>
        <v>2.0000000000000018E-2</v>
      </c>
      <c r="AV33" s="343">
        <f t="shared" si="41"/>
        <v>2.0000000000000018E-2</v>
      </c>
      <c r="AW33" s="344">
        <f t="shared" si="41"/>
        <v>2.0000000000000018E-2</v>
      </c>
      <c r="AX33" s="343">
        <f t="shared" si="41"/>
        <v>2.0000000000000018E-2</v>
      </c>
      <c r="AY33" s="343">
        <f t="shared" si="41"/>
        <v>2.0000000000000018E-2</v>
      </c>
      <c r="AZ33" s="343">
        <f t="shared" si="41"/>
        <v>2.0000000000000018E-2</v>
      </c>
      <c r="BA33" s="343">
        <f t="shared" si="41"/>
        <v>2.0000000000000018E-2</v>
      </c>
      <c r="BB33" s="343">
        <f t="shared" si="41"/>
        <v>2.0000000000000018E-2</v>
      </c>
      <c r="BC33" s="343">
        <f t="shared" si="41"/>
        <v>2.0000000000000018E-2</v>
      </c>
      <c r="BD33" s="343">
        <f t="shared" si="41"/>
        <v>2.0000000000000018E-2</v>
      </c>
      <c r="BE33" s="343">
        <f t="shared" si="41"/>
        <v>2.0000000000000018E-2</v>
      </c>
      <c r="BF33" s="343">
        <f t="shared" si="41"/>
        <v>2.0000000000000018E-2</v>
      </c>
      <c r="BG33" s="343">
        <f t="shared" si="41"/>
        <v>2.0000000000000018E-2</v>
      </c>
      <c r="BH33" s="343">
        <f t="shared" si="41"/>
        <v>2.0000000000000018E-2</v>
      </c>
      <c r="BI33" s="344">
        <f t="shared" si="41"/>
        <v>2.0000000000000018E-2</v>
      </c>
      <c r="BJ33" s="343">
        <f t="shared" si="41"/>
        <v>2.0000000000000018E-2</v>
      </c>
      <c r="BK33" s="343">
        <f t="shared" si="41"/>
        <v>2.0000000000000018E-2</v>
      </c>
      <c r="BL33" s="343">
        <f t="shared" si="41"/>
        <v>2.0000000000000018E-2</v>
      </c>
      <c r="BM33" s="343">
        <f t="shared" si="41"/>
        <v>2.0000000000000018E-2</v>
      </c>
      <c r="BN33" s="343">
        <f t="shared" si="41"/>
        <v>2.0000000000000018E-2</v>
      </c>
      <c r="BO33" s="343">
        <f t="shared" si="41"/>
        <v>2.0000000000000018E-2</v>
      </c>
      <c r="BP33" s="343">
        <f t="shared" si="41"/>
        <v>2.0000000000000018E-2</v>
      </c>
      <c r="BQ33" s="343">
        <f t="shared" si="41"/>
        <v>2.0000000000000018E-2</v>
      </c>
      <c r="BR33" s="343">
        <f t="shared" si="41"/>
        <v>2.0000000000000018E-2</v>
      </c>
      <c r="BS33" s="343">
        <f t="shared" si="41"/>
        <v>2.0000000000000018E-2</v>
      </c>
      <c r="BT33" s="343">
        <f t="shared" si="41"/>
        <v>2.0000000000000018E-2</v>
      </c>
      <c r="BU33" s="344">
        <f t="shared" si="41"/>
        <v>2.0000000000000018E-2</v>
      </c>
      <c r="BV33" s="343">
        <f t="shared" si="41"/>
        <v>2.0000000000000018E-2</v>
      </c>
      <c r="BW33" s="343">
        <f t="shared" si="41"/>
        <v>2.0000000000000018E-2</v>
      </c>
      <c r="BX33" s="343">
        <f t="shared" si="41"/>
        <v>2.0000000000000018E-2</v>
      </c>
      <c r="BY33" s="343">
        <f t="shared" si="41"/>
        <v>2.0000000000000018E-2</v>
      </c>
      <c r="BZ33" s="343">
        <f t="shared" si="41"/>
        <v>2.0000000000000018E-2</v>
      </c>
      <c r="CA33" s="343">
        <f t="shared" si="41"/>
        <v>2.0000000000000018E-2</v>
      </c>
      <c r="CB33" s="343">
        <f t="shared" si="41"/>
        <v>2.0000000000000018E-2</v>
      </c>
      <c r="CC33" s="343">
        <f t="shared" si="41"/>
        <v>2.0000000000000018E-2</v>
      </c>
      <c r="CD33" s="343">
        <f t="shared" si="41"/>
        <v>2.0000000000000018E-2</v>
      </c>
      <c r="CE33" s="343">
        <f t="shared" si="41"/>
        <v>2.0000000000000018E-2</v>
      </c>
      <c r="CF33" s="343">
        <f t="shared" si="41"/>
        <v>2.0000000000000018E-2</v>
      </c>
      <c r="CG33" s="344">
        <f t="shared" si="41"/>
        <v>2.0000000000000018E-2</v>
      </c>
      <c r="CH33" s="343">
        <f t="shared" si="41"/>
        <v>2.0000000000000018E-2</v>
      </c>
      <c r="CI33" s="343">
        <f t="shared" si="37"/>
        <v>2.0000000000000018E-2</v>
      </c>
      <c r="CJ33" s="343">
        <f t="shared" si="37"/>
        <v>2.0000000000000018E-2</v>
      </c>
      <c r="CK33" s="343">
        <f t="shared" si="37"/>
        <v>2.0000000000000018E-2</v>
      </c>
      <c r="CL33" s="343">
        <f t="shared" si="37"/>
        <v>2.0000000000000018E-2</v>
      </c>
      <c r="CM33" s="343">
        <f t="shared" si="37"/>
        <v>2.0000000000000018E-2</v>
      </c>
      <c r="CN33" s="343">
        <f t="shared" si="37"/>
        <v>2.0000000000000018E-2</v>
      </c>
      <c r="CO33" s="343">
        <f t="shared" si="37"/>
        <v>2.0000000000000018E-2</v>
      </c>
      <c r="CP33" s="343">
        <f t="shared" si="37"/>
        <v>2.0000000000000018E-2</v>
      </c>
      <c r="CQ33" s="343">
        <f t="shared" si="37"/>
        <v>2.0000000000000018E-2</v>
      </c>
      <c r="CR33" s="343">
        <f t="shared" si="37"/>
        <v>2.0000000000000018E-2</v>
      </c>
      <c r="CS33" s="344">
        <f t="shared" si="37"/>
        <v>2.0000000000000018E-2</v>
      </c>
    </row>
    <row r="34" spans="1:97" s="1" customFormat="1" x14ac:dyDescent="0.25">
      <c r="A34" s="286" t="s">
        <v>95</v>
      </c>
      <c r="N34" s="291"/>
      <c r="O34" s="291"/>
      <c r="P34" s="291"/>
      <c r="Q34" s="291"/>
      <c r="R34" s="291"/>
      <c r="S34" s="291"/>
      <c r="T34" s="291"/>
      <c r="Y34" s="293"/>
      <c r="AK34" s="293"/>
      <c r="AW34" s="293"/>
      <c r="BI34" s="293"/>
      <c r="BU34" s="293"/>
      <c r="CG34" s="293"/>
      <c r="CS34" s="293"/>
    </row>
    <row r="36" spans="1:97" x14ac:dyDescent="0.25">
      <c r="A36" s="337" t="s">
        <v>125</v>
      </c>
    </row>
    <row r="37" spans="1:97" s="350" customFormat="1" x14ac:dyDescent="0.25">
      <c r="A37" s="349" t="s">
        <v>128</v>
      </c>
      <c r="U37" s="351">
        <v>2E-3</v>
      </c>
      <c r="V37" s="351">
        <v>3.0000000000000001E-3</v>
      </c>
      <c r="W37" s="351">
        <v>3.0000000000000001E-3</v>
      </c>
      <c r="X37" s="351">
        <v>3.0000000000000001E-3</v>
      </c>
      <c r="Y37" s="352">
        <v>4.0000000000000001E-3</v>
      </c>
      <c r="Z37" s="351">
        <v>3.0000000000000001E-3</v>
      </c>
      <c r="AA37" s="351">
        <v>3.0000000000000001E-3</v>
      </c>
      <c r="AB37" s="351">
        <v>3.0000000000000001E-3</v>
      </c>
      <c r="AC37" s="351">
        <v>3.5000000000000001E-3</v>
      </c>
      <c r="AD37" s="351">
        <v>3.5000000000000001E-3</v>
      </c>
      <c r="AE37" s="351">
        <v>3.5000000000000001E-3</v>
      </c>
      <c r="AF37" s="351">
        <v>3.5000000000000001E-3</v>
      </c>
      <c r="AG37" s="351">
        <v>3.5000000000000001E-3</v>
      </c>
      <c r="AH37" s="351">
        <v>3.5000000000000001E-3</v>
      </c>
      <c r="AI37" s="351">
        <v>3.5000000000000001E-3</v>
      </c>
      <c r="AJ37" s="351">
        <v>3.5000000000000001E-3</v>
      </c>
      <c r="AK37" s="352">
        <v>3.5000000000000001E-3</v>
      </c>
      <c r="AL37" s="351">
        <v>3.0000000000000001E-3</v>
      </c>
      <c r="AM37" s="351">
        <v>3.0000000000000001E-3</v>
      </c>
      <c r="AN37" s="351">
        <v>3.0000000000000001E-3</v>
      </c>
      <c r="AO37" s="351">
        <v>3.0000000000000001E-3</v>
      </c>
      <c r="AP37" s="351">
        <v>3.0000000000000001E-3</v>
      </c>
      <c r="AQ37" s="351">
        <v>3.0000000000000001E-3</v>
      </c>
      <c r="AR37" s="351">
        <v>3.0000000000000001E-3</v>
      </c>
      <c r="AS37" s="351">
        <v>3.0000000000000001E-3</v>
      </c>
      <c r="AT37" s="351">
        <v>3.0000000000000001E-3</v>
      </c>
      <c r="AU37" s="351">
        <v>3.0000000000000001E-3</v>
      </c>
      <c r="AV37" s="351">
        <v>3.0000000000000001E-3</v>
      </c>
      <c r="AW37" s="352">
        <v>3.0000000000000001E-3</v>
      </c>
      <c r="AX37" s="351">
        <v>3.0000000000000001E-3</v>
      </c>
      <c r="AY37" s="351">
        <v>3.0000000000000001E-3</v>
      </c>
      <c r="AZ37" s="351">
        <v>3.0000000000000001E-3</v>
      </c>
      <c r="BA37" s="351">
        <v>3.0000000000000001E-3</v>
      </c>
      <c r="BB37" s="351">
        <v>3.0000000000000001E-3</v>
      </c>
      <c r="BC37" s="351">
        <v>3.0000000000000001E-3</v>
      </c>
      <c r="BD37" s="351">
        <v>3.0000000000000001E-3</v>
      </c>
      <c r="BE37" s="351">
        <v>3.0000000000000001E-3</v>
      </c>
      <c r="BF37" s="351">
        <v>3.0000000000000001E-3</v>
      </c>
      <c r="BG37" s="351">
        <v>3.0000000000000001E-3</v>
      </c>
      <c r="BH37" s="351">
        <v>3.0000000000000001E-3</v>
      </c>
      <c r="BI37" s="352">
        <v>3.0000000000000001E-3</v>
      </c>
      <c r="BJ37" s="351">
        <v>3.0000000000000001E-3</v>
      </c>
      <c r="BK37" s="351">
        <v>3.0000000000000001E-3</v>
      </c>
      <c r="BL37" s="351">
        <v>3.0000000000000001E-3</v>
      </c>
      <c r="BM37" s="351">
        <v>3.0000000000000001E-3</v>
      </c>
      <c r="BN37" s="351">
        <v>3.0000000000000001E-3</v>
      </c>
      <c r="BO37" s="351">
        <v>3.0000000000000001E-3</v>
      </c>
      <c r="BP37" s="351">
        <v>3.0000000000000001E-3</v>
      </c>
      <c r="BQ37" s="351">
        <v>3.0000000000000001E-3</v>
      </c>
      <c r="BR37" s="351">
        <v>3.0000000000000001E-3</v>
      </c>
      <c r="BS37" s="351">
        <v>3.0000000000000001E-3</v>
      </c>
      <c r="BT37" s="351">
        <v>3.0000000000000001E-3</v>
      </c>
      <c r="BU37" s="352">
        <v>3.0000000000000001E-3</v>
      </c>
      <c r="BV37" s="351">
        <v>3.0000000000000001E-3</v>
      </c>
      <c r="BW37" s="351">
        <v>3.0000000000000001E-3</v>
      </c>
      <c r="BX37" s="351">
        <v>3.0000000000000001E-3</v>
      </c>
      <c r="BY37" s="351">
        <v>3.0000000000000001E-3</v>
      </c>
      <c r="BZ37" s="351">
        <v>3.0000000000000001E-3</v>
      </c>
      <c r="CA37" s="351">
        <v>3.0000000000000001E-3</v>
      </c>
      <c r="CB37" s="351">
        <v>3.0000000000000001E-3</v>
      </c>
      <c r="CC37" s="351">
        <v>3.0000000000000001E-3</v>
      </c>
      <c r="CD37" s="351">
        <v>3.0000000000000001E-3</v>
      </c>
      <c r="CE37" s="351">
        <v>3.0000000000000001E-3</v>
      </c>
      <c r="CF37" s="351">
        <v>3.0000000000000001E-3</v>
      </c>
      <c r="CG37" s="352">
        <v>3.0000000000000001E-3</v>
      </c>
      <c r="CH37" s="351">
        <v>3.0000000000000001E-3</v>
      </c>
      <c r="CI37" s="351">
        <v>3.0000000000000001E-3</v>
      </c>
      <c r="CJ37" s="351">
        <v>3.0000000000000001E-3</v>
      </c>
      <c r="CK37" s="351">
        <v>3.0000000000000001E-3</v>
      </c>
      <c r="CL37" s="351">
        <v>3.0000000000000001E-3</v>
      </c>
      <c r="CM37" s="351">
        <v>3.0000000000000001E-3</v>
      </c>
      <c r="CN37" s="351">
        <v>3.0000000000000001E-3</v>
      </c>
      <c r="CO37" s="351">
        <v>3.0000000000000001E-3</v>
      </c>
      <c r="CP37" s="351">
        <v>3.0000000000000001E-3</v>
      </c>
      <c r="CQ37" s="351">
        <v>3.0000000000000001E-3</v>
      </c>
      <c r="CR37" s="351">
        <v>3.0000000000000001E-3</v>
      </c>
      <c r="CS37" s="352">
        <v>3.0000000000000001E-3</v>
      </c>
    </row>
    <row r="38" spans="1:97" s="15" customFormat="1" x14ac:dyDescent="0.25">
      <c r="A38" s="287" t="s">
        <v>127</v>
      </c>
      <c r="N38" s="269"/>
      <c r="O38" s="269"/>
      <c r="P38" s="269"/>
      <c r="Q38" s="269"/>
      <c r="R38" s="269"/>
      <c r="S38" s="269"/>
      <c r="T38" s="269"/>
      <c r="U38" s="15">
        <f>ROUND(SUM('Total Agency'!I15:T15)*U37,0)</f>
        <v>8</v>
      </c>
      <c r="V38" s="15">
        <f>ROUND(SUM('Total Agency'!J15:U15)*V37,0)</f>
        <v>16</v>
      </c>
      <c r="W38" s="15">
        <f>ROUND(SUM('Total Agency'!K15:V15)*W37,0)</f>
        <v>19</v>
      </c>
      <c r="X38" s="15">
        <f>ROUND(SUM('Total Agency'!L15:W15)*X37,0)</f>
        <v>23</v>
      </c>
      <c r="Y38" s="96">
        <f>ROUND(SUM('Total Agency'!M15:X15)*Y37,0)</f>
        <v>35</v>
      </c>
      <c r="Z38" s="15">
        <f>ROUND(SUM('Total Agency'!N15:Y15)*Z37,0)</f>
        <v>31</v>
      </c>
      <c r="AA38" s="15">
        <f>ROUND(SUM('Total Agency'!O15:Z15)*AA37,0)</f>
        <v>32</v>
      </c>
      <c r="AB38" s="15">
        <f>ROUND(SUM('Total Agency'!P15:AA15)*AB37,0)</f>
        <v>33</v>
      </c>
      <c r="AC38" s="15">
        <f>ROUND(SUM('Total Agency'!Q15:AB15)*AC37,0)</f>
        <v>41</v>
      </c>
      <c r="AD38" s="15">
        <f>ROUND(SUM('Total Agency'!R15:AC15)*AD37,0)</f>
        <v>43</v>
      </c>
      <c r="AE38" s="15">
        <f>ROUND(SUM('Total Agency'!S15:AD15)*AE37,0)</f>
        <v>45</v>
      </c>
      <c r="AF38" s="15">
        <f>ROUND(SUM('Total Agency'!T15:AE15)*AF37,0)</f>
        <v>47</v>
      </c>
      <c r="AG38" s="15">
        <f>ROUND(SUM('Total Agency'!U15:AF15)*AG37,0)</f>
        <v>48</v>
      </c>
      <c r="AH38" s="15">
        <f>ROUND(SUM('Total Agency'!V15:AG15)*AH37,0)</f>
        <v>46</v>
      </c>
      <c r="AI38" s="15">
        <f>ROUND(SUM('Total Agency'!W15:AH15)*AI37,0)</f>
        <v>45</v>
      </c>
      <c r="AJ38" s="15">
        <f>ROUND(SUM('Total Agency'!X15:AI15)*AJ37,0)</f>
        <v>43</v>
      </c>
      <c r="AK38" s="96">
        <f>ROUND(SUM('Total Agency'!Y15:AJ15)*AK37,0)</f>
        <v>41</v>
      </c>
      <c r="AL38" s="15">
        <f>ROUND(SUM('Total Agency'!Z15:AK15)*AL37,0)</f>
        <v>34</v>
      </c>
      <c r="AM38" s="15">
        <f>ROUND(SUM('Total Agency'!AA15:AL15)*AM37,0)</f>
        <v>33</v>
      </c>
      <c r="AN38" s="15">
        <f>ROUND(SUM('Total Agency'!AB15:AM15)*AN37,0)</f>
        <v>32</v>
      </c>
      <c r="AO38" s="15">
        <f>ROUND(SUM('Total Agency'!AC15:AN15)*AO37,0)</f>
        <v>31</v>
      </c>
      <c r="AP38" s="15">
        <f>ROUND(SUM('Total Agency'!AD15:AO15)*AP37,0)</f>
        <v>31</v>
      </c>
      <c r="AQ38" s="15">
        <f>ROUND(SUM('Total Agency'!AE15:AP15)*AQ37,0)</f>
        <v>31</v>
      </c>
      <c r="AR38" s="15">
        <f>ROUND(SUM('Total Agency'!AF15:AQ15)*AR37,0)</f>
        <v>29</v>
      </c>
      <c r="AS38" s="15">
        <f>ROUND(SUM('Total Agency'!AG15:AR15)*AS37,0)</f>
        <v>28</v>
      </c>
      <c r="AT38" s="15">
        <f>ROUND(SUM('Total Agency'!AH15:AS15)*AT37,0)</f>
        <v>30</v>
      </c>
      <c r="AU38" s="15">
        <f>ROUND(SUM('Total Agency'!AI15:AT15)*AU37,0)</f>
        <v>32</v>
      </c>
      <c r="AV38" s="15">
        <f>ROUND(SUM('Total Agency'!AJ15:AU15)*AV37,0)</f>
        <v>33</v>
      </c>
      <c r="AW38" s="96">
        <f>ROUND(SUM('Total Agency'!AK15:AV15)*AW37,0)</f>
        <v>35</v>
      </c>
      <c r="AX38" s="15">
        <f>ROUND(SUM('Total Agency'!AL15:AW15)*AX37,0)</f>
        <v>36</v>
      </c>
      <c r="AY38" s="15">
        <f>ROUND(SUM('Total Agency'!AM15:AX15)*AY37,0)</f>
        <v>36</v>
      </c>
      <c r="AZ38" s="15">
        <f>ROUND(SUM('Total Agency'!AN15:AY15)*AZ37,0)</f>
        <v>36</v>
      </c>
      <c r="BA38" s="15">
        <f>ROUND(SUM('Total Agency'!AO15:AZ15)*BA37,0)</f>
        <v>37</v>
      </c>
      <c r="BB38" s="15">
        <f>ROUND(SUM('Total Agency'!AP15:BA15)*BB37,0)</f>
        <v>38</v>
      </c>
      <c r="BC38" s="15">
        <f>ROUND(SUM('Total Agency'!AQ15:BB15)*BC37,0)</f>
        <v>39</v>
      </c>
      <c r="BD38" s="15">
        <f>ROUND(SUM('Total Agency'!AR15:BC15)*BD37,0)</f>
        <v>39</v>
      </c>
      <c r="BE38" s="15">
        <f>ROUND(SUM('Total Agency'!AS15:BD15)*BE37,0)</f>
        <v>40</v>
      </c>
      <c r="BF38" s="15">
        <f>ROUND(SUM('Total Agency'!AT15:BE15)*BF37,0)</f>
        <v>41</v>
      </c>
      <c r="BG38" s="15">
        <f>ROUND(SUM('Total Agency'!AU15:BF15)*BG37,0)</f>
        <v>42</v>
      </c>
      <c r="BH38" s="15">
        <f>ROUND(SUM('Total Agency'!AV15:BG15)*BH37,0)</f>
        <v>43</v>
      </c>
      <c r="BI38" s="96">
        <f>ROUND(SUM('Total Agency'!AW15:BH15)*BI37,0)</f>
        <v>43</v>
      </c>
      <c r="BJ38" s="15">
        <f>ROUND(SUM('Total Agency'!AX15:BI15)*BJ37,0)</f>
        <v>44</v>
      </c>
      <c r="BK38" s="15">
        <f>ROUND(SUM('Total Agency'!AY15:BJ15)*BK37,0)</f>
        <v>44</v>
      </c>
      <c r="BL38" s="15">
        <f>ROUND(SUM('Total Agency'!AZ15:BK15)*BL37,0)</f>
        <v>44</v>
      </c>
      <c r="BM38" s="15">
        <f>ROUND(SUM('Total Agency'!BA15:BL15)*BM37,0)</f>
        <v>45</v>
      </c>
      <c r="BN38" s="15">
        <f>ROUND(SUM('Total Agency'!BB15:BM15)*BN37,0)</f>
        <v>46</v>
      </c>
      <c r="BO38" s="15">
        <f>ROUND(SUM('Total Agency'!BC15:BN15)*BO37,0)</f>
        <v>47</v>
      </c>
      <c r="BP38" s="15">
        <f>ROUND(SUM('Total Agency'!BD15:BO15)*BP37,0)</f>
        <v>47</v>
      </c>
      <c r="BQ38" s="15">
        <f>ROUND(SUM('Total Agency'!BE15:BP15)*BQ37,0)</f>
        <v>48</v>
      </c>
      <c r="BR38" s="15">
        <f>ROUND(SUM('Total Agency'!BF15:BQ15)*BR37,0)</f>
        <v>48</v>
      </c>
      <c r="BS38" s="15">
        <f>ROUND(SUM('Total Agency'!BG15:BR15)*BS37,0)</f>
        <v>48</v>
      </c>
      <c r="BT38" s="15">
        <f>ROUND(SUM('Total Agency'!BH15:BS15)*BT37,0)</f>
        <v>49</v>
      </c>
      <c r="BU38" s="96">
        <f>ROUND(SUM('Total Agency'!BI15:BT15)*BU37,0)</f>
        <v>49</v>
      </c>
      <c r="BV38" s="15">
        <f>ROUND(SUM('Total Agency'!BJ15:BU15)*BV37,0)</f>
        <v>50</v>
      </c>
      <c r="BW38" s="15">
        <f>ROUND(SUM('Total Agency'!BK15:BV15)*BW37,0)</f>
        <v>50</v>
      </c>
      <c r="BX38" s="15">
        <f>ROUND(SUM('Total Agency'!BL15:BW15)*BX37,0)</f>
        <v>50</v>
      </c>
      <c r="BY38" s="15">
        <f>ROUND(SUM('Total Agency'!BM15:BX15)*BY37,0)</f>
        <v>50</v>
      </c>
      <c r="BZ38" s="15">
        <f>ROUND(SUM('Total Agency'!BN15:BY15)*BZ37,0)</f>
        <v>51</v>
      </c>
      <c r="CA38" s="15">
        <f>ROUND(SUM('Total Agency'!BO15:BZ15)*CA37,0)</f>
        <v>51</v>
      </c>
      <c r="CB38" s="15">
        <f>ROUND(SUM('Total Agency'!BP15:CA15)*CB37,0)</f>
        <v>52</v>
      </c>
      <c r="CC38" s="15">
        <f>ROUND(SUM('Total Agency'!BQ15:CB15)*CC37,0)</f>
        <v>53</v>
      </c>
      <c r="CD38" s="15">
        <f>ROUND(SUM('Total Agency'!BR15:CC15)*CD37,0)</f>
        <v>53</v>
      </c>
      <c r="CE38" s="15">
        <f>ROUND(SUM('Total Agency'!BS15:CD15)*CE37,0)</f>
        <v>54</v>
      </c>
      <c r="CF38" s="15">
        <f>ROUND(SUM('Total Agency'!BT15:CE15)*CF37,0)</f>
        <v>55</v>
      </c>
      <c r="CG38" s="96">
        <f>ROUND(SUM('Total Agency'!BU15:CF15)*CG37,0)</f>
        <v>55</v>
      </c>
      <c r="CH38" s="15">
        <f>ROUND(SUM('Total Agency'!BV15:CG15)*CH37,0)</f>
        <v>56</v>
      </c>
      <c r="CI38" s="15">
        <f>ROUND(SUM('Total Agency'!BW15:CH15)*CI37,0)</f>
        <v>56</v>
      </c>
      <c r="CJ38" s="15">
        <f>ROUND(SUM('Total Agency'!BX15:CI15)*CJ37,0)</f>
        <v>56</v>
      </c>
      <c r="CK38" s="15">
        <f>ROUND(SUM('Total Agency'!BY15:CJ15)*CK37,0)</f>
        <v>57</v>
      </c>
      <c r="CL38" s="15">
        <f>ROUND(SUM('Total Agency'!BZ15:CK15)*CL37,0)</f>
        <v>58</v>
      </c>
      <c r="CM38" s="15">
        <f>ROUND(SUM('Total Agency'!CA15:CL15)*CM37,0)</f>
        <v>59</v>
      </c>
      <c r="CN38" s="15">
        <f>ROUND(SUM('Total Agency'!CB15:CM15)*CN37,0)</f>
        <v>59</v>
      </c>
      <c r="CO38" s="15">
        <f>ROUND(SUM('Total Agency'!CC15:CN15)*CO37,0)</f>
        <v>60</v>
      </c>
      <c r="CP38" s="15">
        <f>ROUND(SUM('Total Agency'!CD15:CO15)*CP37,0)</f>
        <v>61</v>
      </c>
      <c r="CQ38" s="15">
        <f>ROUND(SUM('Total Agency'!CE15:CP15)*CQ37,0)</f>
        <v>62</v>
      </c>
      <c r="CR38" s="15">
        <f>ROUND(SUM('Total Agency'!CF15:CQ15)*CR37,0)</f>
        <v>62</v>
      </c>
      <c r="CS38" s="96">
        <f>ROUND(SUM('Total Agency'!CG15:CR15)*CS37,0)</f>
        <v>63</v>
      </c>
    </row>
    <row r="39" spans="1:97" s="15" customFormat="1" x14ac:dyDescent="0.25">
      <c r="A39" s="287"/>
      <c r="N39" s="269"/>
      <c r="O39" s="269"/>
      <c r="P39" s="269"/>
      <c r="Q39" s="269"/>
      <c r="R39" s="269"/>
      <c r="S39" s="269"/>
      <c r="T39" s="269"/>
      <c r="Y39" s="96"/>
      <c r="AK39" s="96"/>
      <c r="AW39" s="96"/>
      <c r="BI39" s="96"/>
      <c r="BU39" s="96"/>
      <c r="CG39" s="96"/>
      <c r="CS39" s="96"/>
    </row>
    <row r="40" spans="1:97" s="15" customFormat="1" x14ac:dyDescent="0.25">
      <c r="A40" s="287" t="s">
        <v>130</v>
      </c>
      <c r="N40" s="269"/>
      <c r="O40" s="269"/>
      <c r="P40" s="269"/>
      <c r="Q40" s="269"/>
      <c r="R40" s="269"/>
      <c r="S40" s="269"/>
      <c r="T40" s="269"/>
      <c r="U40" s="15">
        <f>ROUND((U$44-U$38)*U47,0)</f>
        <v>8</v>
      </c>
      <c r="V40" s="15">
        <f t="shared" ref="V40:CG40" si="43">ROUND((V$44-V$38)*V47,0)</f>
        <v>5</v>
      </c>
      <c r="W40" s="15">
        <f t="shared" si="43"/>
        <v>16</v>
      </c>
      <c r="X40" s="15">
        <f t="shared" si="43"/>
        <v>4</v>
      </c>
      <c r="Y40" s="96">
        <f t="shared" si="43"/>
        <v>0</v>
      </c>
      <c r="Z40" s="15">
        <f t="shared" si="43"/>
        <v>10</v>
      </c>
      <c r="AA40" s="15">
        <f>ROUND((AA$44-AA$38)*AA47,0)</f>
        <v>1</v>
      </c>
      <c r="AB40" s="15">
        <f>ROUND((AB$44-AB$38)*AB47,0)</f>
        <v>4</v>
      </c>
      <c r="AC40" s="15">
        <f t="shared" si="43"/>
        <v>7</v>
      </c>
      <c r="AD40" s="15">
        <f t="shared" si="43"/>
        <v>-2</v>
      </c>
      <c r="AE40" s="15">
        <f t="shared" si="43"/>
        <v>12</v>
      </c>
      <c r="AF40" s="15">
        <f t="shared" si="43"/>
        <v>2</v>
      </c>
      <c r="AG40" s="15">
        <f t="shared" si="43"/>
        <v>14</v>
      </c>
      <c r="AH40" s="15">
        <f t="shared" si="43"/>
        <v>47</v>
      </c>
      <c r="AI40" s="15">
        <f t="shared" si="43"/>
        <v>90</v>
      </c>
      <c r="AJ40" s="15">
        <f t="shared" si="43"/>
        <v>28</v>
      </c>
      <c r="AK40" s="96">
        <f t="shared" si="43"/>
        <v>31</v>
      </c>
      <c r="AL40" s="15">
        <f t="shared" si="43"/>
        <v>4</v>
      </c>
      <c r="AM40" s="15">
        <f t="shared" si="43"/>
        <v>12</v>
      </c>
      <c r="AN40" s="15">
        <f t="shared" si="43"/>
        <v>11</v>
      </c>
      <c r="AO40" s="15">
        <f t="shared" si="43"/>
        <v>11</v>
      </c>
      <c r="AP40" s="15">
        <f t="shared" si="43"/>
        <v>4</v>
      </c>
      <c r="AQ40" s="15">
        <f t="shared" si="43"/>
        <v>2</v>
      </c>
      <c r="AR40" s="15">
        <f t="shared" si="43"/>
        <v>7</v>
      </c>
      <c r="AS40" s="15">
        <f t="shared" si="43"/>
        <v>6</v>
      </c>
      <c r="AT40" s="15">
        <f t="shared" si="43"/>
        <v>7</v>
      </c>
      <c r="AU40" s="15">
        <f t="shared" si="43"/>
        <v>9</v>
      </c>
      <c r="AV40" s="15">
        <f t="shared" si="43"/>
        <v>6</v>
      </c>
      <c r="AW40" s="96">
        <f t="shared" si="43"/>
        <v>6</v>
      </c>
      <c r="AX40" s="15">
        <f t="shared" si="43"/>
        <v>16</v>
      </c>
      <c r="AY40" s="15">
        <f t="shared" si="43"/>
        <v>8</v>
      </c>
      <c r="AZ40" s="15">
        <f t="shared" si="43"/>
        <v>6</v>
      </c>
      <c r="BA40" s="15">
        <f t="shared" si="43"/>
        <v>12</v>
      </c>
      <c r="BB40" s="15">
        <f t="shared" si="43"/>
        <v>1</v>
      </c>
      <c r="BC40" s="15">
        <f t="shared" si="43"/>
        <v>2</v>
      </c>
      <c r="BD40" s="15">
        <f t="shared" si="43"/>
        <v>13</v>
      </c>
      <c r="BE40" s="15">
        <f t="shared" si="43"/>
        <v>6</v>
      </c>
      <c r="BF40" s="15">
        <f t="shared" si="43"/>
        <v>7</v>
      </c>
      <c r="BG40" s="15">
        <f t="shared" si="43"/>
        <v>19</v>
      </c>
      <c r="BH40" s="15">
        <f t="shared" si="43"/>
        <v>8</v>
      </c>
      <c r="BI40" s="96">
        <f t="shared" si="43"/>
        <v>9</v>
      </c>
      <c r="BJ40" s="15">
        <f t="shared" si="43"/>
        <v>11</v>
      </c>
      <c r="BK40" s="15">
        <f t="shared" si="43"/>
        <v>10</v>
      </c>
      <c r="BL40" s="15">
        <f t="shared" si="43"/>
        <v>11</v>
      </c>
      <c r="BM40" s="15">
        <f t="shared" si="43"/>
        <v>7</v>
      </c>
      <c r="BN40" s="15">
        <f t="shared" si="43"/>
        <v>5</v>
      </c>
      <c r="BO40" s="15">
        <f t="shared" si="43"/>
        <v>5</v>
      </c>
      <c r="BP40" s="15">
        <f t="shared" si="43"/>
        <v>6</v>
      </c>
      <c r="BQ40" s="15">
        <f t="shared" si="43"/>
        <v>8</v>
      </c>
      <c r="BR40" s="15">
        <f t="shared" si="43"/>
        <v>10</v>
      </c>
      <c r="BS40" s="15">
        <f t="shared" si="43"/>
        <v>10</v>
      </c>
      <c r="BT40" s="15">
        <f t="shared" si="43"/>
        <v>11</v>
      </c>
      <c r="BU40" s="96">
        <f t="shared" si="43"/>
        <v>12</v>
      </c>
      <c r="BV40" s="15">
        <f t="shared" si="43"/>
        <v>24</v>
      </c>
      <c r="BW40" s="15">
        <f t="shared" si="43"/>
        <v>12</v>
      </c>
      <c r="BX40" s="15">
        <f t="shared" si="43"/>
        <v>12</v>
      </c>
      <c r="BY40" s="15">
        <f t="shared" si="43"/>
        <v>23</v>
      </c>
      <c r="BZ40" s="15">
        <f t="shared" si="43"/>
        <v>6</v>
      </c>
      <c r="CA40" s="15">
        <f t="shared" si="43"/>
        <v>7</v>
      </c>
      <c r="CB40" s="15">
        <f t="shared" si="43"/>
        <v>21</v>
      </c>
      <c r="CC40" s="15">
        <f t="shared" si="43"/>
        <v>9</v>
      </c>
      <c r="CD40" s="15">
        <f t="shared" si="43"/>
        <v>12</v>
      </c>
      <c r="CE40" s="15">
        <f t="shared" si="43"/>
        <v>28</v>
      </c>
      <c r="CF40" s="15">
        <f t="shared" si="43"/>
        <v>13</v>
      </c>
      <c r="CG40" s="96">
        <f t="shared" si="43"/>
        <v>13</v>
      </c>
      <c r="CH40" s="15">
        <f t="shared" ref="CH40:CS40" si="44">ROUND((CH$44-CH$38)*CH47,0)</f>
        <v>35</v>
      </c>
      <c r="CI40" s="15">
        <f t="shared" si="44"/>
        <v>14</v>
      </c>
      <c r="CJ40" s="15">
        <f t="shared" si="44"/>
        <v>15</v>
      </c>
      <c r="CK40" s="15">
        <f t="shared" si="44"/>
        <v>27</v>
      </c>
      <c r="CL40" s="15">
        <f t="shared" si="44"/>
        <v>7</v>
      </c>
      <c r="CM40" s="15">
        <f t="shared" si="44"/>
        <v>9</v>
      </c>
      <c r="CN40" s="15">
        <f t="shared" si="44"/>
        <v>25</v>
      </c>
      <c r="CO40" s="15">
        <f t="shared" si="44"/>
        <v>11</v>
      </c>
      <c r="CP40" s="15">
        <f t="shared" si="44"/>
        <v>13</v>
      </c>
      <c r="CQ40" s="15">
        <f t="shared" si="44"/>
        <v>33</v>
      </c>
      <c r="CR40" s="15">
        <f t="shared" si="44"/>
        <v>15</v>
      </c>
      <c r="CS40" s="96">
        <f t="shared" si="44"/>
        <v>16</v>
      </c>
    </row>
    <row r="41" spans="1:97" s="15" customFormat="1" x14ac:dyDescent="0.25">
      <c r="A41" s="287" t="s">
        <v>131</v>
      </c>
      <c r="N41" s="269"/>
      <c r="O41" s="269"/>
      <c r="P41" s="269"/>
      <c r="Q41" s="269"/>
      <c r="R41" s="269"/>
      <c r="S41" s="269"/>
      <c r="T41" s="269"/>
      <c r="U41" s="15">
        <f>ROUND((U$44-U$38)*U48,0)</f>
        <v>2</v>
      </c>
      <c r="V41" s="15">
        <f t="shared" ref="V41:CG41" si="45">ROUND((V$44-V$38)*V48,0)</f>
        <v>1</v>
      </c>
      <c r="W41" s="15">
        <f t="shared" si="45"/>
        <v>4</v>
      </c>
      <c r="X41" s="15">
        <f t="shared" si="45"/>
        <v>1</v>
      </c>
      <c r="Y41" s="96">
        <f t="shared" si="45"/>
        <v>0</v>
      </c>
      <c r="Z41" s="15">
        <f t="shared" si="45"/>
        <v>5</v>
      </c>
      <c r="AA41" s="15">
        <f>ROUND((AA$44-AA$38)*AA48,0)</f>
        <v>0</v>
      </c>
      <c r="AB41" s="15">
        <f t="shared" si="45"/>
        <v>1</v>
      </c>
      <c r="AC41" s="15">
        <f t="shared" si="45"/>
        <v>2</v>
      </c>
      <c r="AD41" s="15">
        <f t="shared" si="45"/>
        <v>-1</v>
      </c>
      <c r="AE41" s="15">
        <f t="shared" si="45"/>
        <v>5</v>
      </c>
      <c r="AF41" s="15">
        <f t="shared" si="45"/>
        <v>1</v>
      </c>
      <c r="AG41" s="15">
        <f t="shared" si="45"/>
        <v>6</v>
      </c>
      <c r="AH41" s="15">
        <f t="shared" si="45"/>
        <v>20</v>
      </c>
      <c r="AI41" s="15">
        <f t="shared" si="45"/>
        <v>38</v>
      </c>
      <c r="AJ41" s="15">
        <f t="shared" si="45"/>
        <v>12</v>
      </c>
      <c r="AK41" s="96">
        <f t="shared" si="45"/>
        <v>13</v>
      </c>
      <c r="AL41" s="15">
        <f t="shared" si="45"/>
        <v>11</v>
      </c>
      <c r="AM41" s="15">
        <f t="shared" si="45"/>
        <v>18</v>
      </c>
      <c r="AN41" s="15">
        <f t="shared" si="45"/>
        <v>16</v>
      </c>
      <c r="AO41" s="15">
        <f t="shared" si="45"/>
        <v>17</v>
      </c>
      <c r="AP41" s="15">
        <f t="shared" si="45"/>
        <v>5</v>
      </c>
      <c r="AQ41" s="15">
        <f t="shared" si="45"/>
        <v>4</v>
      </c>
      <c r="AR41" s="15">
        <f t="shared" si="45"/>
        <v>10</v>
      </c>
      <c r="AS41" s="15">
        <f t="shared" si="45"/>
        <v>10</v>
      </c>
      <c r="AT41" s="15">
        <f t="shared" si="45"/>
        <v>10</v>
      </c>
      <c r="AU41" s="15">
        <f t="shared" si="45"/>
        <v>14</v>
      </c>
      <c r="AV41" s="15">
        <f t="shared" si="45"/>
        <v>9</v>
      </c>
      <c r="AW41" s="96">
        <f t="shared" si="45"/>
        <v>9</v>
      </c>
      <c r="AX41" s="15">
        <f t="shared" si="45"/>
        <v>7</v>
      </c>
      <c r="AY41" s="15">
        <f t="shared" si="45"/>
        <v>4</v>
      </c>
      <c r="AZ41" s="15">
        <f t="shared" si="45"/>
        <v>9</v>
      </c>
      <c r="BA41" s="15">
        <f t="shared" si="45"/>
        <v>18</v>
      </c>
      <c r="BB41" s="15">
        <f t="shared" si="45"/>
        <v>2</v>
      </c>
      <c r="BC41" s="15">
        <f t="shared" si="45"/>
        <v>4</v>
      </c>
      <c r="BD41" s="15">
        <f t="shared" si="45"/>
        <v>19</v>
      </c>
      <c r="BE41" s="15">
        <f t="shared" si="45"/>
        <v>8</v>
      </c>
      <c r="BF41" s="15">
        <f t="shared" si="45"/>
        <v>11</v>
      </c>
      <c r="BG41" s="15">
        <f t="shared" si="45"/>
        <v>29</v>
      </c>
      <c r="BH41" s="15">
        <f t="shared" si="45"/>
        <v>13</v>
      </c>
      <c r="BI41" s="96">
        <f t="shared" si="45"/>
        <v>14</v>
      </c>
      <c r="BJ41" s="15">
        <f t="shared" si="45"/>
        <v>4</v>
      </c>
      <c r="BK41" s="15">
        <f t="shared" si="45"/>
        <v>15</v>
      </c>
      <c r="BL41" s="15">
        <f t="shared" si="45"/>
        <v>16</v>
      </c>
      <c r="BM41" s="15">
        <f t="shared" si="45"/>
        <v>10</v>
      </c>
      <c r="BN41" s="15">
        <f t="shared" si="45"/>
        <v>7</v>
      </c>
      <c r="BO41" s="15">
        <f t="shared" si="45"/>
        <v>8</v>
      </c>
      <c r="BP41" s="15">
        <f t="shared" si="45"/>
        <v>9</v>
      </c>
      <c r="BQ41" s="15">
        <f t="shared" si="45"/>
        <v>12</v>
      </c>
      <c r="BR41" s="15">
        <f t="shared" si="45"/>
        <v>15</v>
      </c>
      <c r="BS41" s="15">
        <f t="shared" si="45"/>
        <v>15</v>
      </c>
      <c r="BT41" s="15">
        <f t="shared" si="45"/>
        <v>17</v>
      </c>
      <c r="BU41" s="96">
        <f t="shared" si="45"/>
        <v>18</v>
      </c>
      <c r="BV41" s="15">
        <f t="shared" si="45"/>
        <v>20</v>
      </c>
      <c r="BW41" s="15">
        <f t="shared" si="45"/>
        <v>18</v>
      </c>
      <c r="BX41" s="15">
        <f t="shared" si="45"/>
        <v>19</v>
      </c>
      <c r="BY41" s="15">
        <f t="shared" si="45"/>
        <v>35</v>
      </c>
      <c r="BZ41" s="15">
        <f t="shared" si="45"/>
        <v>9</v>
      </c>
      <c r="CA41" s="15">
        <f t="shared" si="45"/>
        <v>11</v>
      </c>
      <c r="CB41" s="15">
        <f t="shared" si="45"/>
        <v>32</v>
      </c>
      <c r="CC41" s="15">
        <f t="shared" si="45"/>
        <v>14</v>
      </c>
      <c r="CD41" s="15">
        <f t="shared" si="45"/>
        <v>17</v>
      </c>
      <c r="CE41" s="15">
        <f t="shared" si="45"/>
        <v>42</v>
      </c>
      <c r="CF41" s="15">
        <f t="shared" si="45"/>
        <v>19</v>
      </c>
      <c r="CG41" s="96">
        <f t="shared" si="45"/>
        <v>20</v>
      </c>
      <c r="CH41" s="15">
        <f t="shared" ref="CH41:CS41" si="46">ROUND((CH$44-CH$38)*CH48,0)</f>
        <v>16</v>
      </c>
      <c r="CI41" s="15">
        <f t="shared" si="46"/>
        <v>22</v>
      </c>
      <c r="CJ41" s="15">
        <f t="shared" si="46"/>
        <v>22</v>
      </c>
      <c r="CK41" s="15">
        <f t="shared" si="46"/>
        <v>40</v>
      </c>
      <c r="CL41" s="15">
        <f t="shared" si="46"/>
        <v>11</v>
      </c>
      <c r="CM41" s="15">
        <f t="shared" si="46"/>
        <v>13</v>
      </c>
      <c r="CN41" s="15">
        <f t="shared" si="46"/>
        <v>38</v>
      </c>
      <c r="CO41" s="15">
        <f t="shared" si="46"/>
        <v>17</v>
      </c>
      <c r="CP41" s="15">
        <f t="shared" si="46"/>
        <v>20</v>
      </c>
      <c r="CQ41" s="15">
        <f t="shared" si="46"/>
        <v>49</v>
      </c>
      <c r="CR41" s="15">
        <f t="shared" si="46"/>
        <v>23</v>
      </c>
      <c r="CS41" s="96">
        <f t="shared" si="46"/>
        <v>24</v>
      </c>
    </row>
    <row r="42" spans="1:97" s="15" customFormat="1" x14ac:dyDescent="0.25">
      <c r="A42" s="287" t="s">
        <v>132</v>
      </c>
      <c r="N42" s="269"/>
      <c r="O42" s="269"/>
      <c r="P42" s="269"/>
      <c r="Q42" s="269"/>
      <c r="R42" s="269"/>
      <c r="S42" s="269"/>
      <c r="T42" s="269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6">
        <f t="shared" si="47"/>
        <v>0</v>
      </c>
      <c r="Z42" s="15">
        <f t="shared" si="47"/>
        <v>5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6">
        <f t="shared" si="47"/>
        <v>0</v>
      </c>
      <c r="AL42" s="15">
        <f t="shared" si="47"/>
        <v>11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6">
        <f t="shared" si="47"/>
        <v>0</v>
      </c>
      <c r="AX42" s="15">
        <f t="shared" si="47"/>
        <v>7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6">
        <f t="shared" si="47"/>
        <v>0</v>
      </c>
      <c r="BJ42" s="15">
        <f t="shared" si="47"/>
        <v>4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6">
        <f t="shared" si="47"/>
        <v>0</v>
      </c>
      <c r="BV42" s="15">
        <f t="shared" si="47"/>
        <v>14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6">
        <f t="shared" si="47"/>
        <v>0</v>
      </c>
      <c r="CH42" s="15">
        <f t="shared" ref="CH42:CS42" si="48">ROUND((CH$44-CH$38)*CH49,0)</f>
        <v>16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6">
        <f t="shared" si="48"/>
        <v>0</v>
      </c>
    </row>
    <row r="43" spans="1:97" s="15" customFormat="1" x14ac:dyDescent="0.25">
      <c r="A43" s="287" t="s">
        <v>134</v>
      </c>
      <c r="N43" s="269"/>
      <c r="O43" s="269"/>
      <c r="P43" s="269"/>
      <c r="Q43" s="269"/>
      <c r="R43" s="269"/>
      <c r="S43" s="269"/>
      <c r="T43" s="269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6">
        <f t="shared" si="49"/>
        <v>0</v>
      </c>
      <c r="Z43" s="15">
        <f t="shared" si="49"/>
        <v>5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6">
        <f t="shared" si="49"/>
        <v>0</v>
      </c>
      <c r="AL43" s="15">
        <f t="shared" si="49"/>
        <v>11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6">
        <f t="shared" si="49"/>
        <v>0</v>
      </c>
      <c r="AX43" s="15">
        <f t="shared" si="49"/>
        <v>3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6">
        <f t="shared" si="49"/>
        <v>0</v>
      </c>
      <c r="BJ43" s="15">
        <f t="shared" si="49"/>
        <v>2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6">
        <f t="shared" si="49"/>
        <v>0</v>
      </c>
      <c r="BV43" s="15">
        <f t="shared" si="49"/>
        <v>10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6">
        <f t="shared" si="49"/>
        <v>0</v>
      </c>
      <c r="CH43" s="15">
        <f t="shared" ref="CH43:CS43" si="50">ROUND((CH$44-CH$38)*CH50,0)</f>
        <v>12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6">
        <f t="shared" si="50"/>
        <v>0</v>
      </c>
    </row>
    <row r="44" spans="1:97" s="1" customFormat="1" x14ac:dyDescent="0.25">
      <c r="A44" s="338" t="s">
        <v>95</v>
      </c>
      <c r="N44" s="358"/>
      <c r="O44" s="358"/>
      <c r="P44" s="358"/>
      <c r="Q44" s="358"/>
      <c r="R44" s="358"/>
      <c r="S44" s="358"/>
      <c r="T44" s="359">
        <f>'Total Agency'!T9</f>
        <v>23.759999999999998</v>
      </c>
      <c r="U44" s="16">
        <f>'Total Agency'!U9</f>
        <v>17.674399999999999</v>
      </c>
      <c r="V44" s="16">
        <f>'Total Agency'!V9</f>
        <v>22.189456</v>
      </c>
      <c r="W44" s="16">
        <f>'Total Agency'!W9</f>
        <v>39.209042159999996</v>
      </c>
      <c r="X44" s="16">
        <f>'Total Agency'!X9</f>
        <v>27.844855332000002</v>
      </c>
      <c r="Y44" s="97">
        <f>'Total Agency'!Y9</f>
        <v>35.382093836600006</v>
      </c>
      <c r="Z44" s="16">
        <f>'Total Agency'!Z9</f>
        <v>55.22835888601</v>
      </c>
      <c r="AA44" s="16">
        <f>'Total Agency'!AA9</f>
        <v>33.083080701442341</v>
      </c>
      <c r="AB44" s="16">
        <f>'Total Agency'!AB9</f>
        <v>37.625422572720716</v>
      </c>
      <c r="AC44" s="16">
        <f>'Total Agency'!AC9</f>
        <v>49.846599182319785</v>
      </c>
      <c r="AD44" s="16">
        <f>'Total Agency'!AD9</f>
        <v>39.521225154028514</v>
      </c>
      <c r="AE44" s="16">
        <f>'Total Agency'!AE9</f>
        <v>61.458094961334055</v>
      </c>
      <c r="AF44" s="16">
        <f>'Total Agency'!AF9</f>
        <v>50.507508192146958</v>
      </c>
      <c r="AG44" s="16">
        <f>'Total Agency'!AG9</f>
        <v>68.301276293661843</v>
      </c>
      <c r="AH44" s="16">
        <f>'Total Agency'!AH9</f>
        <v>113.16882443869105</v>
      </c>
      <c r="AI44" s="16">
        <f>'Total Agency'!AI9</f>
        <v>173.06217691844097</v>
      </c>
      <c r="AJ44" s="16">
        <f>'Total Agency'!AJ9</f>
        <v>83.284290477512613</v>
      </c>
      <c r="AK44" s="97">
        <f>'Total Agency'!AK9</f>
        <v>84.974210512592379</v>
      </c>
      <c r="AL44" s="16">
        <f>'Total Agency'!AL9</f>
        <v>69.030101331196448</v>
      </c>
      <c r="AM44" s="16">
        <f>'Total Agency'!AM9</f>
        <v>63.771711477766502</v>
      </c>
      <c r="AN44" s="16">
        <f>'Total Agency'!AN9</f>
        <v>58.870276567071059</v>
      </c>
      <c r="AO44" s="16">
        <f>'Total Agency'!AO9</f>
        <v>58.888601824984882</v>
      </c>
      <c r="AP44" s="16">
        <f>'Total Agency'!AP9</f>
        <v>39.856437744243934</v>
      </c>
      <c r="AQ44" s="16">
        <f>'Total Agency'!AQ9</f>
        <v>37.107940577834611</v>
      </c>
      <c r="AR44" s="16">
        <f>'Total Agency'!AR9</f>
        <v>45.289790792747525</v>
      </c>
      <c r="AS44" s="16">
        <f>'Total Agency'!AS9</f>
        <v>43.949102307016176</v>
      </c>
      <c r="AT44" s="16">
        <f>'Total Agency'!AT9</f>
        <v>46.548726832890118</v>
      </c>
      <c r="AU44" s="16">
        <f>'Total Agency'!AU9</f>
        <v>54.689895925175861</v>
      </c>
      <c r="AV44" s="16">
        <f>'Total Agency'!AV9</f>
        <v>48.422497377086884</v>
      </c>
      <c r="AW44" s="97">
        <f>'Total Agency'!AW9</f>
        <v>49.300800975533676</v>
      </c>
      <c r="AX44" s="16">
        <f>'Total Agency'!AX9</f>
        <v>68.936069834516587</v>
      </c>
      <c r="AY44" s="16">
        <f>'Total Agency'!AY9</f>
        <v>47.802601151972226</v>
      </c>
      <c r="AZ44" s="16">
        <f>'Total Agency'!AZ9</f>
        <v>50.546152036266207</v>
      </c>
      <c r="BA44" s="16">
        <f>'Total Agency'!BA9</f>
        <v>66.198024009846804</v>
      </c>
      <c r="BB44" s="16">
        <f>'Total Agency'!BB9</f>
        <v>41.378195034133455</v>
      </c>
      <c r="BC44" s="16">
        <f>'Total Agency'!BC9</f>
        <v>45.047094521845921</v>
      </c>
      <c r="BD44" s="16">
        <f>'Total Agency'!BD9</f>
        <v>71.166788799282074</v>
      </c>
      <c r="BE44" s="16">
        <f>'Total Agency'!BE9</f>
        <v>53.8964929926574</v>
      </c>
      <c r="BF44" s="16">
        <f>'Total Agency'!BF9</f>
        <v>58.899514986964967</v>
      </c>
      <c r="BG44" s="16">
        <f>'Total Agency'!BG9</f>
        <v>90.541427262919257</v>
      </c>
      <c r="BH44" s="16">
        <f>'Total Agency'!BH9</f>
        <v>64.054188050589559</v>
      </c>
      <c r="BI44" s="97">
        <f>'Total Agency'!BI9</f>
        <v>65.698793822200656</v>
      </c>
      <c r="BJ44" s="16">
        <f>'Total Agency'!BJ9</f>
        <v>66.046213244403859</v>
      </c>
      <c r="BK44" s="16">
        <f>'Total Agency'!BK9</f>
        <v>69.070163535861866</v>
      </c>
      <c r="BL44" s="16">
        <f>'Total Agency'!BL9</f>
        <v>70.27699383185697</v>
      </c>
      <c r="BM44" s="16">
        <f>'Total Agency'!BM9</f>
        <v>61.936357531433444</v>
      </c>
      <c r="BN44" s="16">
        <f>'Total Agency'!BN9</f>
        <v>57.712429500610057</v>
      </c>
      <c r="BO44" s="16">
        <f>'Total Agency'!BO9</f>
        <v>60.327748051921702</v>
      </c>
      <c r="BP44" s="16">
        <f>'Total Agency'!BP9</f>
        <v>61.42789998892065</v>
      </c>
      <c r="BQ44" s="16">
        <f>'Total Agency'!BQ9</f>
        <v>67.91096369041523</v>
      </c>
      <c r="BR44" s="16">
        <f>'Total Agency'!BR9</f>
        <v>72.531889936637043</v>
      </c>
      <c r="BS44" s="16">
        <f>'Total Agency'!BS9</f>
        <v>73.143223675493559</v>
      </c>
      <c r="BT44" s="16">
        <f>'Total Agency'!BT9</f>
        <v>76.832777122425313</v>
      </c>
      <c r="BU44" s="97">
        <f>'Total Agency'!BU9</f>
        <v>78.517772464770786</v>
      </c>
      <c r="BV44" s="16">
        <f>'Total Agency'!BV9</f>
        <v>118.09705195854615</v>
      </c>
      <c r="BW44" s="16">
        <f>'Total Agency'!BW9</f>
        <v>80.630925111287539</v>
      </c>
      <c r="BX44" s="16">
        <f>'Total Agency'!BX9</f>
        <v>81.139905043434567</v>
      </c>
      <c r="BY44" s="16">
        <f>'Total Agency'!BY9</f>
        <v>107.8497222743575</v>
      </c>
      <c r="BZ44" s="16">
        <f>'Total Agency'!BZ9</f>
        <v>66.321013464325404</v>
      </c>
      <c r="CA44" s="16">
        <f>'Total Agency'!CA9</f>
        <v>69.322427285409674</v>
      </c>
      <c r="CB44" s="16">
        <f>'Total Agency'!CB9</f>
        <v>105.08908466099632</v>
      </c>
      <c r="CC44" s="16">
        <f>'Total Agency'!CC9</f>
        <v>76.467652867336824</v>
      </c>
      <c r="CD44" s="16">
        <f>'Total Agency'!CD9</f>
        <v>81.751525651383389</v>
      </c>
      <c r="CE44" s="16">
        <f>'Total Agency'!CE9</f>
        <v>123.96315642458762</v>
      </c>
      <c r="CF44" s="16">
        <f>'Total Agency'!CF9</f>
        <v>86.382562783093533</v>
      </c>
      <c r="CG44" s="97">
        <f>'Total Agency'!CG9</f>
        <v>88.606034116636266</v>
      </c>
      <c r="CH44" s="16">
        <f>'Total Agency'!CH9</f>
        <v>134.22532048657499</v>
      </c>
      <c r="CI44" s="16">
        <f>'Total Agency'!CI9</f>
        <v>91.950330340083156</v>
      </c>
      <c r="CJ44" s="16">
        <f>'Total Agency'!CJ9</f>
        <v>92.821178577630917</v>
      </c>
      <c r="CK44" s="16">
        <f>'Total Agency'!CK9</f>
        <v>123.97594886414443</v>
      </c>
      <c r="CL44" s="16">
        <f>'Total Agency'!CL9</f>
        <v>76.566769125636</v>
      </c>
      <c r="CM44" s="16">
        <f>'Total Agency'!CM9</f>
        <v>80.402542484803774</v>
      </c>
      <c r="CN44" s="16">
        <f>'Total Agency'!CN9</f>
        <v>122.10656480925151</v>
      </c>
      <c r="CO44" s="16">
        <f>'Total Agency'!CO9</f>
        <v>88.360373772667998</v>
      </c>
      <c r="CP44" s="16">
        <f>'Total Agency'!CP9</f>
        <v>94.525175635549004</v>
      </c>
      <c r="CQ44" s="16">
        <f>'Total Agency'!CQ9</f>
        <v>143.69237278469387</v>
      </c>
      <c r="CR44" s="16">
        <f>'Total Agency'!CR9</f>
        <v>100.18325638835501</v>
      </c>
      <c r="CS44" s="97">
        <f>'Total Agency'!CS9</f>
        <v>103.12740763746868</v>
      </c>
    </row>
    <row r="45" spans="1:97" x14ac:dyDescent="0.25">
      <c r="A45" s="338"/>
      <c r="T45" s="268"/>
      <c r="U45" s="15"/>
      <c r="V45" s="15"/>
      <c r="W45" s="15"/>
      <c r="X45" s="15"/>
      <c r="Y45" s="96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6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6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6"/>
    </row>
    <row r="46" spans="1:97" s="347" customFormat="1" x14ac:dyDescent="0.25">
      <c r="A46" s="345" t="s">
        <v>133</v>
      </c>
      <c r="T46" s="355"/>
      <c r="U46" s="356"/>
      <c r="V46" s="356"/>
      <c r="W46" s="356"/>
      <c r="X46" s="356"/>
      <c r="Y46" s="357"/>
      <c r="Z46" s="356"/>
      <c r="AA46" s="356"/>
      <c r="AB46" s="356"/>
      <c r="AC46" s="356"/>
      <c r="AD46" s="356"/>
      <c r="AE46" s="356"/>
      <c r="AF46" s="356"/>
      <c r="AG46" s="356"/>
      <c r="AH46" s="356"/>
      <c r="AI46" s="356"/>
      <c r="AJ46" s="356"/>
      <c r="AK46" s="357"/>
      <c r="AL46" s="356"/>
      <c r="AM46" s="356"/>
      <c r="AN46" s="356"/>
      <c r="AO46" s="356"/>
      <c r="AP46" s="356"/>
      <c r="AQ46" s="356"/>
      <c r="AR46" s="356"/>
      <c r="AS46" s="356"/>
      <c r="AT46" s="356"/>
      <c r="AU46" s="356"/>
      <c r="AV46" s="356"/>
      <c r="AW46" s="357"/>
      <c r="AX46" s="356"/>
      <c r="AY46" s="356"/>
      <c r="AZ46" s="356"/>
      <c r="BA46" s="356"/>
      <c r="BB46" s="356"/>
      <c r="BC46" s="356"/>
      <c r="BD46" s="356"/>
      <c r="BE46" s="356"/>
      <c r="BF46" s="356"/>
      <c r="BG46" s="356"/>
      <c r="BH46" s="356"/>
      <c r="BI46" s="357"/>
      <c r="BJ46" s="356"/>
      <c r="BK46" s="356"/>
      <c r="BL46" s="356"/>
      <c r="BM46" s="356"/>
      <c r="BN46" s="356"/>
      <c r="BO46" s="356"/>
      <c r="BP46" s="356"/>
      <c r="BQ46" s="356"/>
      <c r="BR46" s="356"/>
      <c r="BS46" s="356"/>
      <c r="BT46" s="356"/>
      <c r="BU46" s="357"/>
      <c r="BV46" s="356"/>
      <c r="BW46" s="356"/>
      <c r="BX46" s="356"/>
      <c r="BY46" s="356"/>
      <c r="BZ46" s="356"/>
      <c r="CA46" s="356"/>
      <c r="CB46" s="356"/>
      <c r="CC46" s="356"/>
      <c r="CD46" s="356"/>
      <c r="CE46" s="356"/>
      <c r="CF46" s="356"/>
      <c r="CG46" s="357"/>
      <c r="CH46" s="356"/>
      <c r="CI46" s="356"/>
      <c r="CJ46" s="356"/>
      <c r="CK46" s="356"/>
      <c r="CL46" s="356"/>
      <c r="CM46" s="356"/>
      <c r="CN46" s="356"/>
      <c r="CO46" s="356"/>
      <c r="CP46" s="356"/>
      <c r="CQ46" s="356"/>
      <c r="CR46" s="356"/>
      <c r="CS46" s="357"/>
    </row>
    <row r="47" spans="1:97" s="340" customFormat="1" x14ac:dyDescent="0.25">
      <c r="A47" s="342" t="s">
        <v>130</v>
      </c>
      <c r="U47" s="343">
        <f t="shared" ref="U47:AZ47" si="51">1-SUM(U48:U50)</f>
        <v>0.8</v>
      </c>
      <c r="V47" s="343">
        <f t="shared" si="51"/>
        <v>0.8</v>
      </c>
      <c r="W47" s="343">
        <f t="shared" si="51"/>
        <v>0.8</v>
      </c>
      <c r="X47" s="343">
        <f t="shared" si="51"/>
        <v>0.8</v>
      </c>
      <c r="Y47" s="344">
        <f t="shared" si="51"/>
        <v>0.8</v>
      </c>
      <c r="Z47" s="343">
        <f t="shared" si="51"/>
        <v>0.39999999999999991</v>
      </c>
      <c r="AA47" s="343">
        <f t="shared" si="51"/>
        <v>0.8</v>
      </c>
      <c r="AB47" s="343">
        <v>0.8</v>
      </c>
      <c r="AC47" s="343">
        <v>0.8</v>
      </c>
      <c r="AD47" s="343">
        <v>0.7</v>
      </c>
      <c r="AE47" s="343">
        <v>0.7</v>
      </c>
      <c r="AF47" s="343">
        <v>0.7</v>
      </c>
      <c r="AG47" s="343">
        <v>0.7</v>
      </c>
      <c r="AH47" s="343">
        <v>0.7</v>
      </c>
      <c r="AI47" s="343">
        <v>0.7</v>
      </c>
      <c r="AJ47" s="343">
        <v>0.7</v>
      </c>
      <c r="AK47" s="344">
        <v>0.7</v>
      </c>
      <c r="AL47" s="343">
        <f t="shared" si="51"/>
        <v>0.10000000000000009</v>
      </c>
      <c r="AM47" s="343">
        <f t="shared" si="51"/>
        <v>0.4</v>
      </c>
      <c r="AN47" s="343">
        <f t="shared" si="51"/>
        <v>0.4</v>
      </c>
      <c r="AO47" s="343">
        <f t="shared" si="51"/>
        <v>0.4</v>
      </c>
      <c r="AP47" s="343">
        <f t="shared" si="51"/>
        <v>0.4</v>
      </c>
      <c r="AQ47" s="343">
        <f t="shared" si="51"/>
        <v>0.4</v>
      </c>
      <c r="AR47" s="343">
        <f t="shared" si="51"/>
        <v>0.4</v>
      </c>
      <c r="AS47" s="343">
        <f t="shared" si="51"/>
        <v>0.4</v>
      </c>
      <c r="AT47" s="343">
        <f t="shared" si="51"/>
        <v>0.4</v>
      </c>
      <c r="AU47" s="343">
        <f t="shared" si="51"/>
        <v>0.4</v>
      </c>
      <c r="AV47" s="343">
        <f t="shared" si="51"/>
        <v>0.4</v>
      </c>
      <c r="AW47" s="344">
        <f t="shared" si="51"/>
        <v>0.4</v>
      </c>
      <c r="AX47" s="343">
        <f t="shared" si="51"/>
        <v>0.5</v>
      </c>
      <c r="AY47" s="343">
        <f t="shared" si="51"/>
        <v>0.7</v>
      </c>
      <c r="AZ47" s="343">
        <f t="shared" si="51"/>
        <v>0.4</v>
      </c>
      <c r="BA47" s="343">
        <f t="shared" ref="BA47:CF47" si="52">1-SUM(BA48:BA50)</f>
        <v>0.4</v>
      </c>
      <c r="BB47" s="343">
        <f t="shared" si="52"/>
        <v>0.4</v>
      </c>
      <c r="BC47" s="343">
        <f t="shared" si="52"/>
        <v>0.4</v>
      </c>
      <c r="BD47" s="343">
        <f t="shared" si="52"/>
        <v>0.4</v>
      </c>
      <c r="BE47" s="343">
        <f t="shared" si="52"/>
        <v>0.4</v>
      </c>
      <c r="BF47" s="343">
        <f t="shared" si="52"/>
        <v>0.4</v>
      </c>
      <c r="BG47" s="343">
        <f t="shared" si="52"/>
        <v>0.4</v>
      </c>
      <c r="BH47" s="343">
        <f t="shared" si="52"/>
        <v>0.4</v>
      </c>
      <c r="BI47" s="344">
        <f t="shared" si="52"/>
        <v>0.4</v>
      </c>
      <c r="BJ47" s="343">
        <f t="shared" si="52"/>
        <v>0.5</v>
      </c>
      <c r="BK47" s="343">
        <f t="shared" si="52"/>
        <v>0.4</v>
      </c>
      <c r="BL47" s="343">
        <f t="shared" si="52"/>
        <v>0.4</v>
      </c>
      <c r="BM47" s="343">
        <f t="shared" si="52"/>
        <v>0.4</v>
      </c>
      <c r="BN47" s="343">
        <f t="shared" si="52"/>
        <v>0.4</v>
      </c>
      <c r="BO47" s="343">
        <f t="shared" si="52"/>
        <v>0.4</v>
      </c>
      <c r="BP47" s="343">
        <f t="shared" si="52"/>
        <v>0.4</v>
      </c>
      <c r="BQ47" s="343">
        <f t="shared" si="52"/>
        <v>0.4</v>
      </c>
      <c r="BR47" s="343">
        <f t="shared" si="52"/>
        <v>0.4</v>
      </c>
      <c r="BS47" s="343">
        <f t="shared" si="52"/>
        <v>0.4</v>
      </c>
      <c r="BT47" s="343">
        <f t="shared" si="52"/>
        <v>0.4</v>
      </c>
      <c r="BU47" s="344">
        <f t="shared" si="52"/>
        <v>0.4</v>
      </c>
      <c r="BV47" s="343">
        <f t="shared" si="52"/>
        <v>0.35</v>
      </c>
      <c r="BW47" s="343">
        <f t="shared" si="52"/>
        <v>0.4</v>
      </c>
      <c r="BX47" s="343">
        <f t="shared" si="52"/>
        <v>0.4</v>
      </c>
      <c r="BY47" s="343">
        <f t="shared" si="52"/>
        <v>0.4</v>
      </c>
      <c r="BZ47" s="343">
        <f t="shared" si="52"/>
        <v>0.4</v>
      </c>
      <c r="CA47" s="343">
        <f t="shared" si="52"/>
        <v>0.4</v>
      </c>
      <c r="CB47" s="343">
        <f t="shared" si="52"/>
        <v>0.4</v>
      </c>
      <c r="CC47" s="343">
        <f t="shared" si="52"/>
        <v>0.4</v>
      </c>
      <c r="CD47" s="343">
        <f t="shared" si="52"/>
        <v>0.4</v>
      </c>
      <c r="CE47" s="343">
        <f t="shared" si="52"/>
        <v>0.4</v>
      </c>
      <c r="CF47" s="343">
        <f t="shared" si="52"/>
        <v>0.4</v>
      </c>
      <c r="CG47" s="344">
        <f t="shared" ref="CG47:CS47" si="53">1-SUM(CG48:CG50)</f>
        <v>0.4</v>
      </c>
      <c r="CH47" s="343">
        <f t="shared" si="53"/>
        <v>0.44999999999999996</v>
      </c>
      <c r="CI47" s="343">
        <f t="shared" si="53"/>
        <v>0.4</v>
      </c>
      <c r="CJ47" s="343">
        <f t="shared" si="53"/>
        <v>0.4</v>
      </c>
      <c r="CK47" s="343">
        <f t="shared" si="53"/>
        <v>0.4</v>
      </c>
      <c r="CL47" s="343">
        <f t="shared" si="53"/>
        <v>0.4</v>
      </c>
      <c r="CM47" s="343">
        <f t="shared" si="53"/>
        <v>0.4</v>
      </c>
      <c r="CN47" s="343">
        <f t="shared" si="53"/>
        <v>0.4</v>
      </c>
      <c r="CO47" s="343">
        <f t="shared" si="53"/>
        <v>0.4</v>
      </c>
      <c r="CP47" s="343">
        <f t="shared" si="53"/>
        <v>0.4</v>
      </c>
      <c r="CQ47" s="343">
        <f t="shared" si="53"/>
        <v>0.4</v>
      </c>
      <c r="CR47" s="343">
        <f t="shared" si="53"/>
        <v>0.4</v>
      </c>
      <c r="CS47" s="344">
        <f t="shared" si="53"/>
        <v>0.4</v>
      </c>
    </row>
    <row r="48" spans="1:97" s="340" customFormat="1" x14ac:dyDescent="0.25">
      <c r="A48" s="342" t="s">
        <v>131</v>
      </c>
      <c r="U48" s="343">
        <v>0.2</v>
      </c>
      <c r="V48" s="343">
        <v>0.2</v>
      </c>
      <c r="W48" s="343">
        <v>0.2</v>
      </c>
      <c r="X48" s="343">
        <v>0.2</v>
      </c>
      <c r="Y48" s="344">
        <v>0.2</v>
      </c>
      <c r="Z48" s="343">
        <v>0.2</v>
      </c>
      <c r="AA48" s="343">
        <v>0.2</v>
      </c>
      <c r="AB48" s="343">
        <v>0.2</v>
      </c>
      <c r="AC48" s="343">
        <v>0.2</v>
      </c>
      <c r="AD48" s="343">
        <v>0.3</v>
      </c>
      <c r="AE48" s="343">
        <v>0.3</v>
      </c>
      <c r="AF48" s="343">
        <v>0.3</v>
      </c>
      <c r="AG48" s="343">
        <v>0.3</v>
      </c>
      <c r="AH48" s="343">
        <v>0.3</v>
      </c>
      <c r="AI48" s="343">
        <v>0.3</v>
      </c>
      <c r="AJ48" s="343">
        <v>0.3</v>
      </c>
      <c r="AK48" s="344">
        <v>0.3</v>
      </c>
      <c r="AL48" s="343">
        <v>0.3</v>
      </c>
      <c r="AM48" s="343">
        <v>0.6</v>
      </c>
      <c r="AN48" s="343">
        <v>0.6</v>
      </c>
      <c r="AO48" s="343">
        <v>0.6</v>
      </c>
      <c r="AP48" s="343">
        <v>0.6</v>
      </c>
      <c r="AQ48" s="343">
        <v>0.6</v>
      </c>
      <c r="AR48" s="343">
        <v>0.6</v>
      </c>
      <c r="AS48" s="343">
        <v>0.6</v>
      </c>
      <c r="AT48" s="343">
        <v>0.6</v>
      </c>
      <c r="AU48" s="343">
        <v>0.6</v>
      </c>
      <c r="AV48" s="343">
        <v>0.6</v>
      </c>
      <c r="AW48" s="344">
        <v>0.6</v>
      </c>
      <c r="AX48" s="343">
        <v>0.2</v>
      </c>
      <c r="AY48" s="343">
        <v>0.3</v>
      </c>
      <c r="AZ48" s="343">
        <v>0.6</v>
      </c>
      <c r="BA48" s="343">
        <v>0.6</v>
      </c>
      <c r="BB48" s="343">
        <v>0.6</v>
      </c>
      <c r="BC48" s="343">
        <v>0.6</v>
      </c>
      <c r="BD48" s="343">
        <v>0.6</v>
      </c>
      <c r="BE48" s="343">
        <v>0.6</v>
      </c>
      <c r="BF48" s="343">
        <v>0.6</v>
      </c>
      <c r="BG48" s="343">
        <v>0.6</v>
      </c>
      <c r="BH48" s="343">
        <v>0.6</v>
      </c>
      <c r="BI48" s="344">
        <v>0.6</v>
      </c>
      <c r="BJ48" s="343">
        <v>0.2</v>
      </c>
      <c r="BK48" s="343">
        <v>0.6</v>
      </c>
      <c r="BL48" s="343">
        <v>0.6</v>
      </c>
      <c r="BM48" s="343">
        <v>0.6</v>
      </c>
      <c r="BN48" s="343">
        <v>0.6</v>
      </c>
      <c r="BO48" s="343">
        <v>0.6</v>
      </c>
      <c r="BP48" s="343">
        <v>0.6</v>
      </c>
      <c r="BQ48" s="343">
        <v>0.6</v>
      </c>
      <c r="BR48" s="343">
        <v>0.6</v>
      </c>
      <c r="BS48" s="343">
        <v>0.6</v>
      </c>
      <c r="BT48" s="343">
        <v>0.6</v>
      </c>
      <c r="BU48" s="344">
        <v>0.6</v>
      </c>
      <c r="BV48" s="343">
        <v>0.3</v>
      </c>
      <c r="BW48" s="343">
        <v>0.6</v>
      </c>
      <c r="BX48" s="343">
        <v>0.6</v>
      </c>
      <c r="BY48" s="343">
        <v>0.6</v>
      </c>
      <c r="BZ48" s="343">
        <v>0.6</v>
      </c>
      <c r="CA48" s="343">
        <v>0.6</v>
      </c>
      <c r="CB48" s="343">
        <v>0.6</v>
      </c>
      <c r="CC48" s="343">
        <v>0.6</v>
      </c>
      <c r="CD48" s="343">
        <v>0.6</v>
      </c>
      <c r="CE48" s="343">
        <v>0.6</v>
      </c>
      <c r="CF48" s="343">
        <v>0.6</v>
      </c>
      <c r="CG48" s="344">
        <v>0.6</v>
      </c>
      <c r="CH48" s="343">
        <v>0.2</v>
      </c>
      <c r="CI48" s="343">
        <v>0.6</v>
      </c>
      <c r="CJ48" s="343">
        <v>0.6</v>
      </c>
      <c r="CK48" s="343">
        <v>0.6</v>
      </c>
      <c r="CL48" s="343">
        <v>0.6</v>
      </c>
      <c r="CM48" s="343">
        <v>0.6</v>
      </c>
      <c r="CN48" s="343">
        <v>0.6</v>
      </c>
      <c r="CO48" s="343">
        <v>0.6</v>
      </c>
      <c r="CP48" s="343">
        <v>0.6</v>
      </c>
      <c r="CQ48" s="343">
        <v>0.6</v>
      </c>
      <c r="CR48" s="343">
        <v>0.6</v>
      </c>
      <c r="CS48" s="344">
        <v>0.6</v>
      </c>
    </row>
    <row r="49" spans="1:97" s="340" customFormat="1" x14ac:dyDescent="0.25">
      <c r="A49" s="342" t="s">
        <v>132</v>
      </c>
      <c r="U49" s="343">
        <v>0</v>
      </c>
      <c r="V49" s="343">
        <v>0</v>
      </c>
      <c r="W49" s="343">
        <v>0</v>
      </c>
      <c r="X49" s="343">
        <v>0</v>
      </c>
      <c r="Y49" s="344">
        <v>0</v>
      </c>
      <c r="Z49" s="343">
        <v>0.2</v>
      </c>
      <c r="AA49" s="343">
        <v>0</v>
      </c>
      <c r="AB49" s="343">
        <v>0</v>
      </c>
      <c r="AC49" s="343">
        <v>0</v>
      </c>
      <c r="AD49" s="343">
        <v>0</v>
      </c>
      <c r="AE49" s="343">
        <v>0</v>
      </c>
      <c r="AF49" s="343">
        <v>0</v>
      </c>
      <c r="AG49" s="343">
        <v>0</v>
      </c>
      <c r="AH49" s="343">
        <v>0</v>
      </c>
      <c r="AI49" s="343">
        <v>0</v>
      </c>
      <c r="AJ49" s="343">
        <v>0</v>
      </c>
      <c r="AK49" s="344">
        <v>0</v>
      </c>
      <c r="AL49" s="343">
        <v>0.3</v>
      </c>
      <c r="AM49" s="343">
        <v>0</v>
      </c>
      <c r="AN49" s="343">
        <v>0</v>
      </c>
      <c r="AO49" s="343">
        <v>0</v>
      </c>
      <c r="AP49" s="343">
        <v>0</v>
      </c>
      <c r="AQ49" s="343">
        <v>0</v>
      </c>
      <c r="AR49" s="343">
        <v>0</v>
      </c>
      <c r="AS49" s="343">
        <v>0</v>
      </c>
      <c r="AT49" s="343">
        <v>0</v>
      </c>
      <c r="AU49" s="343">
        <v>0</v>
      </c>
      <c r="AV49" s="343">
        <v>0</v>
      </c>
      <c r="AW49" s="344">
        <v>0</v>
      </c>
      <c r="AX49" s="343">
        <v>0.2</v>
      </c>
      <c r="AY49" s="343">
        <v>0</v>
      </c>
      <c r="AZ49" s="343">
        <v>0</v>
      </c>
      <c r="BA49" s="343">
        <v>0</v>
      </c>
      <c r="BB49" s="343">
        <v>0</v>
      </c>
      <c r="BC49" s="343">
        <v>0</v>
      </c>
      <c r="BD49" s="343">
        <v>0</v>
      </c>
      <c r="BE49" s="343">
        <v>0</v>
      </c>
      <c r="BF49" s="343">
        <v>0</v>
      </c>
      <c r="BG49" s="343">
        <v>0</v>
      </c>
      <c r="BH49" s="343">
        <v>0</v>
      </c>
      <c r="BI49" s="344">
        <v>0</v>
      </c>
      <c r="BJ49" s="343">
        <v>0.2</v>
      </c>
      <c r="BK49" s="343">
        <v>0</v>
      </c>
      <c r="BL49" s="343">
        <v>0</v>
      </c>
      <c r="BM49" s="343">
        <v>0</v>
      </c>
      <c r="BN49" s="343">
        <v>0</v>
      </c>
      <c r="BO49" s="343">
        <v>0</v>
      </c>
      <c r="BP49" s="343">
        <v>0</v>
      </c>
      <c r="BQ49" s="343">
        <v>0</v>
      </c>
      <c r="BR49" s="343">
        <v>0</v>
      </c>
      <c r="BS49" s="343">
        <v>0</v>
      </c>
      <c r="BT49" s="343">
        <v>0</v>
      </c>
      <c r="BU49" s="344">
        <v>0</v>
      </c>
      <c r="BV49" s="343">
        <v>0.2</v>
      </c>
      <c r="BW49" s="343">
        <v>0</v>
      </c>
      <c r="BX49" s="343">
        <v>0</v>
      </c>
      <c r="BY49" s="343">
        <v>0</v>
      </c>
      <c r="BZ49" s="343">
        <v>0</v>
      </c>
      <c r="CA49" s="343">
        <v>0</v>
      </c>
      <c r="CB49" s="343">
        <v>0</v>
      </c>
      <c r="CC49" s="343">
        <v>0</v>
      </c>
      <c r="CD49" s="343">
        <v>0</v>
      </c>
      <c r="CE49" s="343">
        <v>0</v>
      </c>
      <c r="CF49" s="343">
        <v>0</v>
      </c>
      <c r="CG49" s="344">
        <v>0</v>
      </c>
      <c r="CH49" s="343">
        <v>0.2</v>
      </c>
      <c r="CI49" s="343">
        <v>0</v>
      </c>
      <c r="CJ49" s="343">
        <v>0</v>
      </c>
      <c r="CK49" s="343">
        <v>0</v>
      </c>
      <c r="CL49" s="343">
        <v>0</v>
      </c>
      <c r="CM49" s="343">
        <v>0</v>
      </c>
      <c r="CN49" s="343">
        <v>0</v>
      </c>
      <c r="CO49" s="343">
        <v>0</v>
      </c>
      <c r="CP49" s="343">
        <v>0</v>
      </c>
      <c r="CQ49" s="343">
        <v>0</v>
      </c>
      <c r="CR49" s="343">
        <v>0</v>
      </c>
      <c r="CS49" s="344">
        <v>0</v>
      </c>
    </row>
    <row r="50" spans="1:97" s="340" customFormat="1" x14ac:dyDescent="0.25">
      <c r="A50" s="342" t="s">
        <v>134</v>
      </c>
      <c r="U50" s="343">
        <v>0</v>
      </c>
      <c r="V50" s="343">
        <v>0</v>
      </c>
      <c r="W50" s="343">
        <v>0</v>
      </c>
      <c r="X50" s="343">
        <v>0</v>
      </c>
      <c r="Y50" s="344">
        <v>0</v>
      </c>
      <c r="Z50" s="343">
        <v>0.2</v>
      </c>
      <c r="AA50" s="343">
        <v>0</v>
      </c>
      <c r="AB50" s="343">
        <v>0</v>
      </c>
      <c r="AC50" s="343">
        <v>0</v>
      </c>
      <c r="AD50" s="343">
        <v>0</v>
      </c>
      <c r="AE50" s="343">
        <v>0</v>
      </c>
      <c r="AF50" s="343">
        <v>0</v>
      </c>
      <c r="AG50" s="343">
        <v>0</v>
      </c>
      <c r="AH50" s="343">
        <v>0</v>
      </c>
      <c r="AI50" s="343">
        <v>0</v>
      </c>
      <c r="AJ50" s="343">
        <v>0</v>
      </c>
      <c r="AK50" s="344">
        <v>0</v>
      </c>
      <c r="AL50" s="343">
        <v>0.3</v>
      </c>
      <c r="AM50" s="343">
        <v>0</v>
      </c>
      <c r="AN50" s="343">
        <v>0</v>
      </c>
      <c r="AO50" s="343">
        <v>0</v>
      </c>
      <c r="AP50" s="343">
        <v>0</v>
      </c>
      <c r="AQ50" s="343">
        <v>0</v>
      </c>
      <c r="AR50" s="343">
        <v>0</v>
      </c>
      <c r="AS50" s="343">
        <v>0</v>
      </c>
      <c r="AT50" s="343">
        <v>0</v>
      </c>
      <c r="AU50" s="343">
        <v>0</v>
      </c>
      <c r="AV50" s="343">
        <v>0</v>
      </c>
      <c r="AW50" s="344">
        <v>0</v>
      </c>
      <c r="AX50" s="343">
        <v>0.1</v>
      </c>
      <c r="AY50" s="343">
        <v>0</v>
      </c>
      <c r="AZ50" s="343">
        <v>0</v>
      </c>
      <c r="BA50" s="343">
        <v>0</v>
      </c>
      <c r="BB50" s="343">
        <v>0</v>
      </c>
      <c r="BC50" s="343">
        <v>0</v>
      </c>
      <c r="BD50" s="343">
        <v>0</v>
      </c>
      <c r="BE50" s="343">
        <v>0</v>
      </c>
      <c r="BF50" s="343">
        <v>0</v>
      </c>
      <c r="BG50" s="343">
        <v>0</v>
      </c>
      <c r="BH50" s="343">
        <v>0</v>
      </c>
      <c r="BI50" s="344">
        <v>0</v>
      </c>
      <c r="BJ50" s="343">
        <v>0.1</v>
      </c>
      <c r="BK50" s="343">
        <v>0</v>
      </c>
      <c r="BL50" s="343">
        <v>0</v>
      </c>
      <c r="BM50" s="343">
        <v>0</v>
      </c>
      <c r="BN50" s="343">
        <v>0</v>
      </c>
      <c r="BO50" s="343">
        <v>0</v>
      </c>
      <c r="BP50" s="343">
        <v>0</v>
      </c>
      <c r="BQ50" s="343">
        <v>0</v>
      </c>
      <c r="BR50" s="343">
        <v>0</v>
      </c>
      <c r="BS50" s="343">
        <v>0</v>
      </c>
      <c r="BT50" s="343">
        <v>0</v>
      </c>
      <c r="BU50" s="344">
        <v>0</v>
      </c>
      <c r="BV50" s="343">
        <v>0.15</v>
      </c>
      <c r="BW50" s="343">
        <v>0</v>
      </c>
      <c r="BX50" s="343">
        <v>0</v>
      </c>
      <c r="BY50" s="343">
        <v>0</v>
      </c>
      <c r="BZ50" s="343">
        <v>0</v>
      </c>
      <c r="CA50" s="343">
        <v>0</v>
      </c>
      <c r="CB50" s="343">
        <v>0</v>
      </c>
      <c r="CC50" s="343">
        <v>0</v>
      </c>
      <c r="CD50" s="343">
        <v>0</v>
      </c>
      <c r="CE50" s="343">
        <v>0</v>
      </c>
      <c r="CF50" s="343">
        <v>0</v>
      </c>
      <c r="CG50" s="344">
        <v>0</v>
      </c>
      <c r="CH50" s="343">
        <v>0.15</v>
      </c>
      <c r="CI50" s="343">
        <v>0</v>
      </c>
      <c r="CJ50" s="343">
        <v>0</v>
      </c>
      <c r="CK50" s="343">
        <v>0</v>
      </c>
      <c r="CL50" s="343">
        <v>0</v>
      </c>
      <c r="CM50" s="343">
        <v>0</v>
      </c>
      <c r="CN50" s="343">
        <v>0</v>
      </c>
      <c r="CO50" s="343">
        <v>0</v>
      </c>
      <c r="CP50" s="343">
        <v>0</v>
      </c>
      <c r="CQ50" s="343">
        <v>0</v>
      </c>
      <c r="CR50" s="343">
        <v>0</v>
      </c>
      <c r="CS50" s="344">
        <v>0</v>
      </c>
    </row>
    <row r="51" spans="1:97" s="15" customFormat="1" x14ac:dyDescent="0.25">
      <c r="A51" s="287"/>
      <c r="N51" s="269"/>
      <c r="O51" s="269"/>
      <c r="P51" s="269"/>
      <c r="Q51" s="269"/>
      <c r="R51" s="269"/>
      <c r="S51" s="269"/>
      <c r="T51" s="269"/>
      <c r="Y51" s="96"/>
      <c r="AK51" s="96"/>
      <c r="AW51" s="96"/>
      <c r="BI51" s="96"/>
      <c r="BU51" s="96"/>
      <c r="CG51" s="96"/>
      <c r="CS51" s="96"/>
    </row>
    <row r="52" spans="1:97" x14ac:dyDescent="0.25">
      <c r="A52" s="337" t="s">
        <v>126</v>
      </c>
    </row>
    <row r="53" spans="1:97" x14ac:dyDescent="0.25">
      <c r="A53" s="22" t="s">
        <v>121</v>
      </c>
      <c r="U53" s="28">
        <f>ROUND(U$58*U61,0)</f>
        <v>0</v>
      </c>
      <c r="V53">
        <f t="shared" ref="V53:CG54" si="54">ROUND(V$58*V61,0)</f>
        <v>0</v>
      </c>
      <c r="W53">
        <f t="shared" si="54"/>
        <v>36</v>
      </c>
      <c r="X53">
        <f t="shared" si="54"/>
        <v>0</v>
      </c>
      <c r="Y53" s="36">
        <f t="shared" si="54"/>
        <v>0</v>
      </c>
      <c r="Z53">
        <f t="shared" si="54"/>
        <v>99</v>
      </c>
      <c r="AA53">
        <f t="shared" si="54"/>
        <v>0</v>
      </c>
      <c r="AB53">
        <f t="shared" si="54"/>
        <v>0</v>
      </c>
      <c r="AC53">
        <f t="shared" si="54"/>
        <v>120</v>
      </c>
      <c r="AD53">
        <f t="shared" si="54"/>
        <v>0</v>
      </c>
      <c r="AE53">
        <f t="shared" si="54"/>
        <v>0</v>
      </c>
      <c r="AF53">
        <f t="shared" si="54"/>
        <v>121</v>
      </c>
      <c r="AG53">
        <f t="shared" si="54"/>
        <v>0</v>
      </c>
      <c r="AH53">
        <f t="shared" si="54"/>
        <v>0</v>
      </c>
      <c r="AI53">
        <f t="shared" si="54"/>
        <v>65</v>
      </c>
      <c r="AJ53">
        <f t="shared" si="54"/>
        <v>0</v>
      </c>
      <c r="AK53" s="36">
        <f t="shared" si="54"/>
        <v>0</v>
      </c>
      <c r="AL53">
        <f t="shared" si="54"/>
        <v>85</v>
      </c>
      <c r="AM53">
        <f t="shared" si="54"/>
        <v>0</v>
      </c>
      <c r="AN53">
        <f t="shared" si="54"/>
        <v>0</v>
      </c>
      <c r="AO53">
        <f t="shared" si="54"/>
        <v>93</v>
      </c>
      <c r="AP53">
        <f t="shared" si="54"/>
        <v>0</v>
      </c>
      <c r="AQ53">
        <f t="shared" si="54"/>
        <v>0</v>
      </c>
      <c r="AR53">
        <f t="shared" si="54"/>
        <v>102</v>
      </c>
      <c r="AS53">
        <f t="shared" si="54"/>
        <v>0</v>
      </c>
      <c r="AT53">
        <f t="shared" si="54"/>
        <v>0</v>
      </c>
      <c r="AU53">
        <f t="shared" si="54"/>
        <v>110</v>
      </c>
      <c r="AV53">
        <f t="shared" si="54"/>
        <v>0</v>
      </c>
      <c r="AW53" s="36">
        <f t="shared" si="54"/>
        <v>0</v>
      </c>
      <c r="AX53">
        <f t="shared" si="54"/>
        <v>80</v>
      </c>
      <c r="AY53">
        <f t="shared" si="54"/>
        <v>0</v>
      </c>
      <c r="AZ53">
        <f t="shared" si="54"/>
        <v>0</v>
      </c>
      <c r="BA53">
        <f t="shared" si="54"/>
        <v>94</v>
      </c>
      <c r="BB53">
        <f t="shared" si="54"/>
        <v>0</v>
      </c>
      <c r="BC53">
        <f t="shared" si="54"/>
        <v>0</v>
      </c>
      <c r="BD53">
        <f t="shared" si="54"/>
        <v>98</v>
      </c>
      <c r="BE53">
        <f t="shared" si="54"/>
        <v>0</v>
      </c>
      <c r="BF53">
        <f t="shared" si="54"/>
        <v>0</v>
      </c>
      <c r="BG53">
        <f t="shared" si="54"/>
        <v>103</v>
      </c>
      <c r="BH53">
        <f t="shared" si="54"/>
        <v>0</v>
      </c>
      <c r="BI53" s="36">
        <f t="shared" si="54"/>
        <v>0</v>
      </c>
      <c r="BJ53">
        <f t="shared" si="54"/>
        <v>96</v>
      </c>
      <c r="BK53">
        <f t="shared" si="54"/>
        <v>0</v>
      </c>
      <c r="BL53">
        <f t="shared" si="54"/>
        <v>0</v>
      </c>
      <c r="BM53">
        <f t="shared" si="54"/>
        <v>111</v>
      </c>
      <c r="BN53">
        <f t="shared" si="54"/>
        <v>0</v>
      </c>
      <c r="BO53">
        <f t="shared" si="54"/>
        <v>0</v>
      </c>
      <c r="BP53">
        <f t="shared" si="54"/>
        <v>111</v>
      </c>
      <c r="BQ53">
        <f t="shared" si="54"/>
        <v>0</v>
      </c>
      <c r="BR53">
        <f t="shared" si="54"/>
        <v>0</v>
      </c>
      <c r="BS53">
        <f t="shared" si="54"/>
        <v>113</v>
      </c>
      <c r="BT53">
        <f t="shared" si="54"/>
        <v>0</v>
      </c>
      <c r="BU53" s="36">
        <f t="shared" si="54"/>
        <v>0</v>
      </c>
      <c r="BV53">
        <f t="shared" si="54"/>
        <v>102</v>
      </c>
      <c r="BW53">
        <f t="shared" si="54"/>
        <v>0</v>
      </c>
      <c r="BX53">
        <f t="shared" si="54"/>
        <v>0</v>
      </c>
      <c r="BY53">
        <f t="shared" si="54"/>
        <v>120</v>
      </c>
      <c r="BZ53">
        <f t="shared" si="54"/>
        <v>0</v>
      </c>
      <c r="CA53">
        <f t="shared" si="54"/>
        <v>0</v>
      </c>
      <c r="CB53">
        <f t="shared" si="54"/>
        <v>123</v>
      </c>
      <c r="CC53">
        <f t="shared" si="54"/>
        <v>0</v>
      </c>
      <c r="CD53">
        <f t="shared" si="54"/>
        <v>0</v>
      </c>
      <c r="CE53">
        <f t="shared" si="54"/>
        <v>126</v>
      </c>
      <c r="CF53">
        <f t="shared" si="54"/>
        <v>0</v>
      </c>
      <c r="CG53" s="36">
        <f t="shared" si="54"/>
        <v>0</v>
      </c>
      <c r="CH53">
        <f t="shared" ref="CH53:CS57" si="55">ROUND(CH$58*CH61,0)</f>
        <v>115</v>
      </c>
      <c r="CI53">
        <f t="shared" si="55"/>
        <v>0</v>
      </c>
      <c r="CJ53">
        <f t="shared" si="55"/>
        <v>0</v>
      </c>
      <c r="CK53">
        <f t="shared" si="55"/>
        <v>136</v>
      </c>
      <c r="CL53">
        <f t="shared" si="55"/>
        <v>0</v>
      </c>
      <c r="CM53">
        <f t="shared" si="55"/>
        <v>0</v>
      </c>
      <c r="CN53">
        <f t="shared" si="55"/>
        <v>139</v>
      </c>
      <c r="CO53">
        <f t="shared" si="55"/>
        <v>0</v>
      </c>
      <c r="CP53">
        <f t="shared" si="55"/>
        <v>0</v>
      </c>
      <c r="CQ53">
        <f t="shared" si="55"/>
        <v>142</v>
      </c>
      <c r="CR53">
        <f t="shared" si="55"/>
        <v>0</v>
      </c>
      <c r="CS53" s="36">
        <f t="shared" si="55"/>
        <v>0</v>
      </c>
    </row>
    <row r="54" spans="1:97" x14ac:dyDescent="0.25">
      <c r="A54" s="23" t="s">
        <v>117</v>
      </c>
      <c r="U54" s="28">
        <f t="shared" ref="U54:AJ57" si="56">ROUND(U$58*U62,0)</f>
        <v>0</v>
      </c>
      <c r="V54">
        <f t="shared" si="56"/>
        <v>0</v>
      </c>
      <c r="W54">
        <f t="shared" si="56"/>
        <v>36</v>
      </c>
      <c r="X54">
        <f t="shared" si="56"/>
        <v>0</v>
      </c>
      <c r="Y54" s="36">
        <f t="shared" si="56"/>
        <v>0</v>
      </c>
      <c r="Z54">
        <f t="shared" si="56"/>
        <v>65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73</v>
      </c>
      <c r="AG54">
        <f t="shared" si="56"/>
        <v>0</v>
      </c>
      <c r="AH54">
        <f t="shared" si="56"/>
        <v>0</v>
      </c>
      <c r="AI54">
        <f t="shared" si="56"/>
        <v>39</v>
      </c>
      <c r="AJ54">
        <f t="shared" si="56"/>
        <v>0</v>
      </c>
      <c r="AK54" s="36">
        <f t="shared" si="54"/>
        <v>0</v>
      </c>
      <c r="AL54">
        <f t="shared" si="54"/>
        <v>55</v>
      </c>
      <c r="AM54">
        <f t="shared" si="54"/>
        <v>0</v>
      </c>
      <c r="AN54">
        <f t="shared" si="54"/>
        <v>0</v>
      </c>
      <c r="AO54">
        <f t="shared" si="54"/>
        <v>47</v>
      </c>
      <c r="AP54">
        <f t="shared" si="54"/>
        <v>0</v>
      </c>
      <c r="AQ54">
        <f t="shared" si="54"/>
        <v>0</v>
      </c>
      <c r="AR54">
        <f t="shared" si="54"/>
        <v>51</v>
      </c>
      <c r="AS54">
        <f t="shared" si="54"/>
        <v>0</v>
      </c>
      <c r="AT54">
        <f t="shared" si="54"/>
        <v>0</v>
      </c>
      <c r="AU54">
        <f t="shared" si="54"/>
        <v>55</v>
      </c>
      <c r="AV54">
        <f t="shared" si="54"/>
        <v>0</v>
      </c>
      <c r="AW54" s="36">
        <f t="shared" si="54"/>
        <v>0</v>
      </c>
      <c r="AX54">
        <f t="shared" si="54"/>
        <v>54</v>
      </c>
      <c r="AY54">
        <f t="shared" si="54"/>
        <v>0</v>
      </c>
      <c r="AZ54">
        <f t="shared" si="54"/>
        <v>0</v>
      </c>
      <c r="BA54">
        <f t="shared" si="54"/>
        <v>57</v>
      </c>
      <c r="BB54">
        <f t="shared" si="54"/>
        <v>0</v>
      </c>
      <c r="BC54">
        <f t="shared" si="54"/>
        <v>0</v>
      </c>
      <c r="BD54">
        <f t="shared" si="54"/>
        <v>59</v>
      </c>
      <c r="BE54">
        <f t="shared" si="54"/>
        <v>0</v>
      </c>
      <c r="BF54">
        <f t="shared" si="54"/>
        <v>0</v>
      </c>
      <c r="BG54">
        <f t="shared" si="54"/>
        <v>62</v>
      </c>
      <c r="BH54">
        <f t="shared" si="54"/>
        <v>0</v>
      </c>
      <c r="BI54" s="36">
        <f t="shared" si="54"/>
        <v>0</v>
      </c>
      <c r="BJ54">
        <f t="shared" si="54"/>
        <v>65</v>
      </c>
      <c r="BK54">
        <f t="shared" si="54"/>
        <v>0</v>
      </c>
      <c r="BL54">
        <f t="shared" si="54"/>
        <v>0</v>
      </c>
      <c r="BM54">
        <f t="shared" si="54"/>
        <v>66</v>
      </c>
      <c r="BN54">
        <f t="shared" si="54"/>
        <v>0</v>
      </c>
      <c r="BO54">
        <f t="shared" si="54"/>
        <v>0</v>
      </c>
      <c r="BP54">
        <f t="shared" si="54"/>
        <v>67</v>
      </c>
      <c r="BQ54">
        <f t="shared" si="54"/>
        <v>0</v>
      </c>
      <c r="BR54">
        <f t="shared" si="54"/>
        <v>0</v>
      </c>
      <c r="BS54">
        <f t="shared" si="54"/>
        <v>68</v>
      </c>
      <c r="BT54">
        <f t="shared" si="54"/>
        <v>0</v>
      </c>
      <c r="BU54" s="36">
        <f t="shared" si="54"/>
        <v>0</v>
      </c>
      <c r="BV54">
        <f t="shared" si="54"/>
        <v>69</v>
      </c>
      <c r="BW54">
        <f t="shared" si="54"/>
        <v>0</v>
      </c>
      <c r="BX54">
        <f t="shared" si="54"/>
        <v>0</v>
      </c>
      <c r="BY54">
        <f t="shared" si="54"/>
        <v>72</v>
      </c>
      <c r="BZ54">
        <f t="shared" si="54"/>
        <v>0</v>
      </c>
      <c r="CA54">
        <f t="shared" si="54"/>
        <v>0</v>
      </c>
      <c r="CB54">
        <f t="shared" si="54"/>
        <v>74</v>
      </c>
      <c r="CC54">
        <f t="shared" si="54"/>
        <v>0</v>
      </c>
      <c r="CD54">
        <f t="shared" si="54"/>
        <v>0</v>
      </c>
      <c r="CE54">
        <f t="shared" si="54"/>
        <v>76</v>
      </c>
      <c r="CF54">
        <f t="shared" si="54"/>
        <v>0</v>
      </c>
      <c r="CG54" s="36">
        <f t="shared" si="54"/>
        <v>0</v>
      </c>
      <c r="CH54">
        <f t="shared" si="55"/>
        <v>78</v>
      </c>
      <c r="CI54">
        <f t="shared" si="55"/>
        <v>0</v>
      </c>
      <c r="CJ54">
        <f t="shared" si="55"/>
        <v>0</v>
      </c>
      <c r="CK54">
        <f t="shared" si="55"/>
        <v>81</v>
      </c>
      <c r="CL54">
        <f t="shared" si="55"/>
        <v>0</v>
      </c>
      <c r="CM54">
        <f t="shared" si="55"/>
        <v>0</v>
      </c>
      <c r="CN54">
        <f t="shared" si="55"/>
        <v>83</v>
      </c>
      <c r="CO54">
        <f t="shared" si="55"/>
        <v>0</v>
      </c>
      <c r="CP54">
        <f t="shared" si="55"/>
        <v>0</v>
      </c>
      <c r="CQ54">
        <f t="shared" si="55"/>
        <v>85</v>
      </c>
      <c r="CR54">
        <f t="shared" si="55"/>
        <v>0</v>
      </c>
      <c r="CS54" s="36">
        <f t="shared" si="55"/>
        <v>0</v>
      </c>
    </row>
    <row r="55" spans="1:97" x14ac:dyDescent="0.25">
      <c r="A55" s="23" t="s">
        <v>118</v>
      </c>
      <c r="U55" s="28">
        <f t="shared" si="56"/>
        <v>0</v>
      </c>
      <c r="V55">
        <f t="shared" ref="V55:CG57" si="57">ROUND(V$58*V63,0)</f>
        <v>0</v>
      </c>
      <c r="W55">
        <f t="shared" si="57"/>
        <v>18</v>
      </c>
      <c r="X55">
        <f t="shared" si="57"/>
        <v>0</v>
      </c>
      <c r="Y55" s="36">
        <f t="shared" si="57"/>
        <v>0</v>
      </c>
      <c r="Z55">
        <f t="shared" si="57"/>
        <v>43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48</v>
      </c>
      <c r="AG55">
        <f t="shared" si="57"/>
        <v>0</v>
      </c>
      <c r="AH55">
        <f t="shared" si="57"/>
        <v>0</v>
      </c>
      <c r="AI55">
        <f t="shared" si="57"/>
        <v>26</v>
      </c>
      <c r="AJ55">
        <f t="shared" si="57"/>
        <v>0</v>
      </c>
      <c r="AK55" s="36">
        <f t="shared" si="57"/>
        <v>0</v>
      </c>
      <c r="AL55">
        <f t="shared" si="57"/>
        <v>37</v>
      </c>
      <c r="AM55">
        <f t="shared" si="57"/>
        <v>0</v>
      </c>
      <c r="AN55">
        <f t="shared" si="57"/>
        <v>0</v>
      </c>
      <c r="AO55">
        <f t="shared" si="57"/>
        <v>16</v>
      </c>
      <c r="AP55">
        <f t="shared" si="57"/>
        <v>0</v>
      </c>
      <c r="AQ55">
        <f t="shared" si="57"/>
        <v>0</v>
      </c>
      <c r="AR55">
        <f t="shared" si="57"/>
        <v>17</v>
      </c>
      <c r="AS55">
        <f t="shared" si="57"/>
        <v>0</v>
      </c>
      <c r="AT55">
        <f t="shared" si="57"/>
        <v>0</v>
      </c>
      <c r="AU55">
        <f t="shared" si="57"/>
        <v>18</v>
      </c>
      <c r="AV55">
        <f t="shared" si="57"/>
        <v>0</v>
      </c>
      <c r="AW55" s="36">
        <f t="shared" si="57"/>
        <v>0</v>
      </c>
      <c r="AX55">
        <f t="shared" si="57"/>
        <v>36</v>
      </c>
      <c r="AY55">
        <f t="shared" si="57"/>
        <v>0</v>
      </c>
      <c r="AZ55">
        <f t="shared" si="57"/>
        <v>0</v>
      </c>
      <c r="BA55">
        <f t="shared" si="57"/>
        <v>38</v>
      </c>
      <c r="BB55">
        <f t="shared" si="57"/>
        <v>0</v>
      </c>
      <c r="BC55">
        <f t="shared" si="57"/>
        <v>0</v>
      </c>
      <c r="BD55">
        <f t="shared" si="57"/>
        <v>39</v>
      </c>
      <c r="BE55">
        <f t="shared" si="57"/>
        <v>0</v>
      </c>
      <c r="BF55">
        <f t="shared" si="57"/>
        <v>0</v>
      </c>
      <c r="BG55">
        <f t="shared" si="57"/>
        <v>41</v>
      </c>
      <c r="BH55">
        <f t="shared" si="57"/>
        <v>0</v>
      </c>
      <c r="BI55" s="36">
        <f t="shared" si="57"/>
        <v>0</v>
      </c>
      <c r="BJ55">
        <f t="shared" si="57"/>
        <v>43</v>
      </c>
      <c r="BK55">
        <f t="shared" si="57"/>
        <v>0</v>
      </c>
      <c r="BL55">
        <f t="shared" si="57"/>
        <v>0</v>
      </c>
      <c r="BM55">
        <f t="shared" si="57"/>
        <v>44</v>
      </c>
      <c r="BN55">
        <f t="shared" si="57"/>
        <v>0</v>
      </c>
      <c r="BO55">
        <f t="shared" si="57"/>
        <v>0</v>
      </c>
      <c r="BP55">
        <f t="shared" si="57"/>
        <v>44</v>
      </c>
      <c r="BQ55">
        <f t="shared" si="57"/>
        <v>0</v>
      </c>
      <c r="BR55">
        <f t="shared" si="57"/>
        <v>0</v>
      </c>
      <c r="BS55">
        <f t="shared" si="57"/>
        <v>45</v>
      </c>
      <c r="BT55">
        <f t="shared" si="57"/>
        <v>0</v>
      </c>
      <c r="BU55" s="36">
        <f t="shared" si="57"/>
        <v>0</v>
      </c>
      <c r="BV55">
        <f t="shared" si="57"/>
        <v>46</v>
      </c>
      <c r="BW55">
        <f t="shared" si="57"/>
        <v>0</v>
      </c>
      <c r="BX55">
        <f t="shared" si="57"/>
        <v>0</v>
      </c>
      <c r="BY55">
        <f t="shared" si="57"/>
        <v>48</v>
      </c>
      <c r="BZ55">
        <f t="shared" si="57"/>
        <v>0</v>
      </c>
      <c r="CA55">
        <f t="shared" si="57"/>
        <v>0</v>
      </c>
      <c r="CB55">
        <f t="shared" si="57"/>
        <v>49</v>
      </c>
      <c r="CC55">
        <f t="shared" si="57"/>
        <v>0</v>
      </c>
      <c r="CD55">
        <f t="shared" si="57"/>
        <v>0</v>
      </c>
      <c r="CE55">
        <f t="shared" si="57"/>
        <v>50</v>
      </c>
      <c r="CF55">
        <f t="shared" si="57"/>
        <v>0</v>
      </c>
      <c r="CG55" s="36">
        <f t="shared" si="57"/>
        <v>0</v>
      </c>
      <c r="CH55">
        <f t="shared" si="55"/>
        <v>52</v>
      </c>
      <c r="CI55">
        <f t="shared" si="55"/>
        <v>0</v>
      </c>
      <c r="CJ55">
        <f t="shared" si="55"/>
        <v>0</v>
      </c>
      <c r="CK55">
        <f t="shared" si="55"/>
        <v>54</v>
      </c>
      <c r="CL55">
        <f t="shared" si="55"/>
        <v>0</v>
      </c>
      <c r="CM55">
        <f t="shared" si="55"/>
        <v>0</v>
      </c>
      <c r="CN55">
        <f t="shared" si="55"/>
        <v>56</v>
      </c>
      <c r="CO55">
        <f t="shared" si="55"/>
        <v>0</v>
      </c>
      <c r="CP55">
        <f t="shared" si="55"/>
        <v>0</v>
      </c>
      <c r="CQ55">
        <f t="shared" si="55"/>
        <v>57</v>
      </c>
      <c r="CR55">
        <f t="shared" si="55"/>
        <v>0</v>
      </c>
      <c r="CS55" s="36">
        <f t="shared" si="55"/>
        <v>0</v>
      </c>
    </row>
    <row r="56" spans="1:97" x14ac:dyDescent="0.25">
      <c r="A56" s="23" t="s">
        <v>119</v>
      </c>
      <c r="U56" s="28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6">
        <f t="shared" si="57"/>
        <v>0</v>
      </c>
      <c r="Z56">
        <f t="shared" si="57"/>
        <v>4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6">
        <f t="shared" si="57"/>
        <v>0</v>
      </c>
      <c r="AL56">
        <f t="shared" si="57"/>
        <v>4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6">
        <f t="shared" si="57"/>
        <v>0</v>
      </c>
      <c r="AX56">
        <f t="shared" si="57"/>
        <v>5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6">
        <f t="shared" si="57"/>
        <v>0</v>
      </c>
      <c r="BJ56">
        <f t="shared" si="57"/>
        <v>7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6">
        <f t="shared" si="57"/>
        <v>0</v>
      </c>
      <c r="BV56">
        <f t="shared" si="57"/>
        <v>7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6">
        <f t="shared" si="57"/>
        <v>0</v>
      </c>
      <c r="CH56">
        <f t="shared" si="55"/>
        <v>8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6">
        <f t="shared" si="55"/>
        <v>0</v>
      </c>
    </row>
    <row r="57" spans="1:97" x14ac:dyDescent="0.25">
      <c r="A57" s="23" t="s">
        <v>120</v>
      </c>
      <c r="U57" s="28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6">
        <f t="shared" si="57"/>
        <v>0</v>
      </c>
      <c r="Z57">
        <f t="shared" si="57"/>
        <v>4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6">
        <f t="shared" si="57"/>
        <v>0</v>
      </c>
      <c r="AL57">
        <f t="shared" si="57"/>
        <v>4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6">
        <f t="shared" si="57"/>
        <v>0</v>
      </c>
      <c r="AX57">
        <f t="shared" si="57"/>
        <v>5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6">
        <f t="shared" si="57"/>
        <v>0</v>
      </c>
      <c r="BJ57">
        <f t="shared" si="57"/>
        <v>7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6">
        <f t="shared" si="57"/>
        <v>0</v>
      </c>
      <c r="BV57">
        <f t="shared" si="57"/>
        <v>7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6">
        <f t="shared" si="57"/>
        <v>0</v>
      </c>
      <c r="CH57">
        <f t="shared" si="55"/>
        <v>8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6">
        <f t="shared" si="55"/>
        <v>0</v>
      </c>
    </row>
    <row r="58" spans="1:97" x14ac:dyDescent="0.25">
      <c r="A58" s="338" t="s">
        <v>95</v>
      </c>
      <c r="T58" s="268">
        <f>'Total Agency'!T10</f>
        <v>116.20000000000002</v>
      </c>
      <c r="U58" s="15">
        <f>'Total Agency'!U10</f>
        <v>0</v>
      </c>
      <c r="V58" s="15">
        <f>'Total Agency'!V10</f>
        <v>0</v>
      </c>
      <c r="W58" s="15">
        <f>'Total Agency'!W10</f>
        <v>90.973431360000006</v>
      </c>
      <c r="X58" s="15">
        <f>'Total Agency'!X10</f>
        <v>0</v>
      </c>
      <c r="Y58" s="96">
        <f>'Total Agency'!Y10</f>
        <v>0</v>
      </c>
      <c r="Z58" s="15">
        <f>'Total Agency'!Z10</f>
        <v>215.61814159686003</v>
      </c>
      <c r="AA58" s="15">
        <f>'Total Agency'!AA10</f>
        <v>0</v>
      </c>
      <c r="AB58" s="15">
        <f>'Total Agency'!AB10</f>
        <v>0</v>
      </c>
      <c r="AC58" s="15">
        <f>'Total Agency'!AC10</f>
        <v>240.36041638382957</v>
      </c>
      <c r="AD58" s="15">
        <f>'Total Agency'!AD10</f>
        <v>0</v>
      </c>
      <c r="AE58" s="15">
        <f>'Total Agency'!AE10</f>
        <v>0</v>
      </c>
      <c r="AF58" s="15">
        <f>'Total Agency'!AF10</f>
        <v>241.92547673349191</v>
      </c>
      <c r="AG58" s="15">
        <f>'Total Agency'!AG10</f>
        <v>0</v>
      </c>
      <c r="AH58" s="15">
        <f>'Total Agency'!AH10</f>
        <v>0</v>
      </c>
      <c r="AI58" s="15">
        <f>'Total Agency'!AI10</f>
        <v>129.03606259641282</v>
      </c>
      <c r="AJ58" s="15">
        <f>'Total Agency'!AJ10</f>
        <v>0</v>
      </c>
      <c r="AK58" s="96">
        <f>'Total Agency'!AK10</f>
        <v>0</v>
      </c>
      <c r="AL58" s="15">
        <f>'Total Agency'!AL10</f>
        <v>184.27015553092042</v>
      </c>
      <c r="AM58" s="15">
        <f>'Total Agency'!AM10</f>
        <v>0</v>
      </c>
      <c r="AN58" s="15">
        <f>'Total Agency'!AN10</f>
        <v>0</v>
      </c>
      <c r="AO58" s="15">
        <f>'Total Agency'!AO10</f>
        <v>155.41708207940206</v>
      </c>
      <c r="AP58" s="15">
        <f>'Total Agency'!AP10</f>
        <v>0</v>
      </c>
      <c r="AQ58" s="15">
        <f>'Total Agency'!AQ10</f>
        <v>0</v>
      </c>
      <c r="AR58" s="15">
        <f>'Total Agency'!AR10</f>
        <v>170.46067188616823</v>
      </c>
      <c r="AS58" s="15">
        <f>'Total Agency'!AS10</f>
        <v>0</v>
      </c>
      <c r="AT58" s="15">
        <f>'Total Agency'!AT10</f>
        <v>0</v>
      </c>
      <c r="AU58" s="15">
        <f>'Total Agency'!AU10</f>
        <v>183.49336669081674</v>
      </c>
      <c r="AV58" s="15">
        <f>'Total Agency'!AV10</f>
        <v>0</v>
      </c>
      <c r="AW58" s="96">
        <f>'Total Agency'!AW10</f>
        <v>0</v>
      </c>
      <c r="AX58" s="15">
        <f>'Total Agency'!AX10</f>
        <v>180.90518841779232</v>
      </c>
      <c r="AY58" s="15">
        <f>'Total Agency'!AY10</f>
        <v>0</v>
      </c>
      <c r="AZ58" s="15">
        <f>'Total Agency'!AZ10</f>
        <v>0</v>
      </c>
      <c r="BA58" s="15">
        <f>'Total Agency'!BA10</f>
        <v>188.53020513581578</v>
      </c>
      <c r="BB58" s="15">
        <f>'Total Agency'!BB10</f>
        <v>0</v>
      </c>
      <c r="BC58" s="15">
        <f>'Total Agency'!BC10</f>
        <v>0</v>
      </c>
      <c r="BD58" s="15">
        <f>'Total Agency'!BD10</f>
        <v>195.83160596711764</v>
      </c>
      <c r="BE58" s="15">
        <f>'Total Agency'!BE10</f>
        <v>0</v>
      </c>
      <c r="BF58" s="15">
        <f>'Total Agency'!BF10</f>
        <v>0</v>
      </c>
      <c r="BG58" s="15">
        <f>'Total Agency'!BG10</f>
        <v>205.29278275248026</v>
      </c>
      <c r="BH58" s="15">
        <f>'Total Agency'!BH10</f>
        <v>0</v>
      </c>
      <c r="BI58" s="96">
        <f>'Total Agency'!BI10</f>
        <v>0</v>
      </c>
      <c r="BJ58" s="15">
        <f>'Total Agency'!BJ10</f>
        <v>217.18901547773794</v>
      </c>
      <c r="BK58" s="15">
        <f>'Total Agency'!BK10</f>
        <v>0</v>
      </c>
      <c r="BL58" s="15">
        <f>'Total Agency'!BL10</f>
        <v>0</v>
      </c>
      <c r="BM58" s="15">
        <f>'Total Agency'!BM10</f>
        <v>221.16361372539774</v>
      </c>
      <c r="BN58" s="15">
        <f>'Total Agency'!BN10</f>
        <v>0</v>
      </c>
      <c r="BO58" s="15">
        <f>'Total Agency'!BO10</f>
        <v>0</v>
      </c>
      <c r="BP58" s="15">
        <f>'Total Agency'!BP10</f>
        <v>222.46497662073716</v>
      </c>
      <c r="BQ58" s="15">
        <f>'Total Agency'!BQ10</f>
        <v>0</v>
      </c>
      <c r="BR58" s="15">
        <f>'Total Agency'!BR10</f>
        <v>0</v>
      </c>
      <c r="BS58" s="15">
        <f>'Total Agency'!BS10</f>
        <v>225.60967155441085</v>
      </c>
      <c r="BT58" s="15">
        <f>'Total Agency'!BT10</f>
        <v>0</v>
      </c>
      <c r="BU58" s="96">
        <f>'Total Agency'!BU10</f>
        <v>0</v>
      </c>
      <c r="BV58" s="15">
        <f>'Total Agency'!BV10</f>
        <v>230.8909874129892</v>
      </c>
      <c r="BW58" s="15">
        <f>'Total Agency'!BW10</f>
        <v>0</v>
      </c>
      <c r="BX58" s="15">
        <f>'Total Agency'!BX10</f>
        <v>0</v>
      </c>
      <c r="BY58" s="15">
        <f>'Total Agency'!BY10</f>
        <v>240.31283461524538</v>
      </c>
      <c r="BZ58" s="15">
        <f>'Total Agency'!BZ10</f>
        <v>0</v>
      </c>
      <c r="CA58" s="15">
        <f>'Total Agency'!CA10</f>
        <v>0</v>
      </c>
      <c r="CB58" s="15">
        <f>'Total Agency'!CB10</f>
        <v>245.64115727819964</v>
      </c>
      <c r="CC58" s="15">
        <f>'Total Agency'!CC10</f>
        <v>0</v>
      </c>
      <c r="CD58" s="15">
        <f>'Total Agency'!CD10</f>
        <v>0</v>
      </c>
      <c r="CE58" s="15">
        <f>'Total Agency'!CE10</f>
        <v>252.23092112456874</v>
      </c>
      <c r="CF58" s="15">
        <f>'Total Agency'!CF10</f>
        <v>0</v>
      </c>
      <c r="CG58" s="96">
        <f>'Total Agency'!CG10</f>
        <v>0</v>
      </c>
      <c r="CH58" s="15">
        <f>'Total Agency'!CH10</f>
        <v>261.43149148468478</v>
      </c>
      <c r="CI58" s="15">
        <f>'Total Agency'!CI10</f>
        <v>0</v>
      </c>
      <c r="CJ58" s="15">
        <f>'Total Agency'!CJ10</f>
        <v>0</v>
      </c>
      <c r="CK58" s="15">
        <f>'Total Agency'!CK10</f>
        <v>271.60529143543306</v>
      </c>
      <c r="CL58" s="15">
        <f>'Total Agency'!CL10</f>
        <v>0</v>
      </c>
      <c r="CM58" s="15">
        <f>'Total Agency'!CM10</f>
        <v>0</v>
      </c>
      <c r="CN58" s="15">
        <f>'Total Agency'!CN10</f>
        <v>277.50335580939407</v>
      </c>
      <c r="CO58" s="15">
        <f>'Total Agency'!CO10</f>
        <v>0</v>
      </c>
      <c r="CP58" s="15">
        <f>'Total Agency'!CP10</f>
        <v>0</v>
      </c>
      <c r="CQ58" s="15">
        <f>'Total Agency'!CQ10</f>
        <v>284.95871488614648</v>
      </c>
      <c r="CR58" s="15">
        <f>'Total Agency'!CR10</f>
        <v>0</v>
      </c>
      <c r="CS58" s="96">
        <f>'Total Agency'!CS10</f>
        <v>0</v>
      </c>
    </row>
    <row r="60" spans="1:97" s="340" customFormat="1" x14ac:dyDescent="0.25">
      <c r="A60" s="339" t="s">
        <v>129</v>
      </c>
      <c r="Y60" s="341"/>
      <c r="AK60" s="341"/>
      <c r="AW60" s="341"/>
      <c r="BI60" s="341"/>
      <c r="BU60" s="341"/>
      <c r="CG60" s="341"/>
      <c r="CS60" s="341"/>
    </row>
    <row r="61" spans="1:97" s="340" customFormat="1" x14ac:dyDescent="0.25">
      <c r="A61" s="342" t="s">
        <v>121</v>
      </c>
      <c r="U61" s="343">
        <v>0</v>
      </c>
      <c r="V61" s="343">
        <v>0</v>
      </c>
      <c r="W61" s="343">
        <f>1-SUM(W62:W65)</f>
        <v>0.39999999999999991</v>
      </c>
      <c r="X61" s="343">
        <v>0</v>
      </c>
      <c r="Y61" s="344">
        <v>0</v>
      </c>
      <c r="Z61" s="343">
        <f t="shared" ref="Z61:BS61" si="58">1-SUM(Z62:Z65)</f>
        <v>0.45999999999999996</v>
      </c>
      <c r="AA61" s="343">
        <v>0</v>
      </c>
      <c r="AB61" s="343">
        <v>0</v>
      </c>
      <c r="AC61" s="343">
        <f t="shared" si="58"/>
        <v>0.5</v>
      </c>
      <c r="AD61" s="343">
        <v>0</v>
      </c>
      <c r="AE61" s="343">
        <v>0</v>
      </c>
      <c r="AF61" s="343">
        <f t="shared" si="58"/>
        <v>0.5</v>
      </c>
      <c r="AG61" s="343">
        <v>0</v>
      </c>
      <c r="AH61" s="343">
        <v>0</v>
      </c>
      <c r="AI61" s="343">
        <f t="shared" si="58"/>
        <v>0.5</v>
      </c>
      <c r="AJ61" s="343">
        <v>0</v>
      </c>
      <c r="AK61" s="344">
        <v>0</v>
      </c>
      <c r="AL61" s="343">
        <f t="shared" si="58"/>
        <v>0.45999999999999996</v>
      </c>
      <c r="AM61" s="343">
        <v>0</v>
      </c>
      <c r="AN61" s="343">
        <v>0</v>
      </c>
      <c r="AO61" s="343">
        <f t="shared" si="58"/>
        <v>0.6</v>
      </c>
      <c r="AP61" s="343">
        <v>0</v>
      </c>
      <c r="AQ61" s="343">
        <v>0</v>
      </c>
      <c r="AR61" s="343">
        <f t="shared" si="58"/>
        <v>0.6</v>
      </c>
      <c r="AS61" s="343">
        <v>0</v>
      </c>
      <c r="AT61" s="343">
        <v>0</v>
      </c>
      <c r="AU61" s="343">
        <f t="shared" si="58"/>
        <v>0.6</v>
      </c>
      <c r="AV61" s="343">
        <v>0</v>
      </c>
      <c r="AW61" s="344">
        <v>0</v>
      </c>
      <c r="AX61" s="343">
        <f t="shared" si="58"/>
        <v>0.43999999999999995</v>
      </c>
      <c r="AY61" s="343">
        <v>0</v>
      </c>
      <c r="AZ61" s="343">
        <v>0</v>
      </c>
      <c r="BA61" s="343">
        <f t="shared" si="58"/>
        <v>0.5</v>
      </c>
      <c r="BB61" s="343">
        <v>0</v>
      </c>
      <c r="BC61" s="343">
        <v>0</v>
      </c>
      <c r="BD61" s="343">
        <f t="shared" si="58"/>
        <v>0.5</v>
      </c>
      <c r="BE61" s="343">
        <v>0</v>
      </c>
      <c r="BF61" s="343">
        <v>0</v>
      </c>
      <c r="BG61" s="343">
        <f t="shared" si="58"/>
        <v>0.5</v>
      </c>
      <c r="BH61" s="343">
        <v>0</v>
      </c>
      <c r="BI61" s="344">
        <v>0</v>
      </c>
      <c r="BJ61" s="343">
        <f t="shared" si="58"/>
        <v>0.43999999999999995</v>
      </c>
      <c r="BK61" s="343">
        <v>0</v>
      </c>
      <c r="BL61" s="343">
        <v>0</v>
      </c>
      <c r="BM61" s="343">
        <f t="shared" si="58"/>
        <v>0.5</v>
      </c>
      <c r="BN61" s="343">
        <v>0</v>
      </c>
      <c r="BO61" s="343">
        <v>0</v>
      </c>
      <c r="BP61" s="343">
        <f t="shared" si="58"/>
        <v>0.5</v>
      </c>
      <c r="BQ61" s="343">
        <v>0</v>
      </c>
      <c r="BR61" s="343">
        <v>0</v>
      </c>
      <c r="BS61" s="343">
        <f t="shared" si="58"/>
        <v>0.5</v>
      </c>
      <c r="BT61" s="343">
        <v>0</v>
      </c>
      <c r="BU61" s="344">
        <v>0</v>
      </c>
      <c r="BV61" s="343">
        <f t="shared" ref="BV61" si="59">1-SUM(BV62:BV65)</f>
        <v>0.43999999999999995</v>
      </c>
      <c r="BW61" s="343">
        <v>0</v>
      </c>
      <c r="BX61" s="343">
        <v>0</v>
      </c>
      <c r="BY61" s="343">
        <f t="shared" ref="BY61" si="60">1-SUM(BY62:BY65)</f>
        <v>0.5</v>
      </c>
      <c r="BZ61" s="343">
        <v>0</v>
      </c>
      <c r="CA61" s="343">
        <v>0</v>
      </c>
      <c r="CB61" s="343">
        <f t="shared" ref="CB61" si="61">1-SUM(CB62:CB65)</f>
        <v>0.5</v>
      </c>
      <c r="CC61" s="343">
        <v>0</v>
      </c>
      <c r="CD61" s="343">
        <v>0</v>
      </c>
      <c r="CE61" s="343">
        <f t="shared" ref="CE61" si="62">1-SUM(CE62:CE65)</f>
        <v>0.5</v>
      </c>
      <c r="CF61" s="343">
        <v>0</v>
      </c>
      <c r="CG61" s="344">
        <v>0</v>
      </c>
      <c r="CH61" s="343">
        <f t="shared" ref="CH61" si="63">1-SUM(CH62:CH65)</f>
        <v>0.43999999999999995</v>
      </c>
      <c r="CI61" s="343">
        <v>0</v>
      </c>
      <c r="CJ61" s="343">
        <v>0</v>
      </c>
      <c r="CK61" s="343">
        <f t="shared" ref="CK61" si="64">1-SUM(CK62:CK65)</f>
        <v>0.5</v>
      </c>
      <c r="CL61" s="343">
        <v>0</v>
      </c>
      <c r="CM61" s="343">
        <v>0</v>
      </c>
      <c r="CN61" s="343">
        <f t="shared" ref="CN61" si="65">1-SUM(CN62:CN65)</f>
        <v>0.5</v>
      </c>
      <c r="CO61" s="343">
        <v>0</v>
      </c>
      <c r="CP61" s="343">
        <v>0</v>
      </c>
      <c r="CQ61" s="343">
        <f t="shared" ref="CQ61" si="66">1-SUM(CQ62:CQ65)</f>
        <v>0.5</v>
      </c>
      <c r="CR61" s="343">
        <v>0</v>
      </c>
      <c r="CS61" s="344">
        <v>0</v>
      </c>
    </row>
    <row r="62" spans="1:97" s="340" customFormat="1" x14ac:dyDescent="0.25">
      <c r="A62" s="342" t="s">
        <v>117</v>
      </c>
      <c r="U62" s="343">
        <v>0</v>
      </c>
      <c r="V62" s="343">
        <v>0</v>
      </c>
      <c r="W62" s="343">
        <v>0.4</v>
      </c>
      <c r="X62" s="343">
        <v>0</v>
      </c>
      <c r="Y62" s="344">
        <v>0</v>
      </c>
      <c r="Z62" s="343">
        <v>0.3</v>
      </c>
      <c r="AA62" s="343">
        <v>0</v>
      </c>
      <c r="AB62" s="343">
        <v>0</v>
      </c>
      <c r="AC62" s="343">
        <v>0.3</v>
      </c>
      <c r="AD62" s="343">
        <v>0</v>
      </c>
      <c r="AE62" s="343">
        <v>0</v>
      </c>
      <c r="AF62" s="343">
        <v>0.3</v>
      </c>
      <c r="AG62" s="343">
        <v>0</v>
      </c>
      <c r="AH62" s="343">
        <v>0</v>
      </c>
      <c r="AI62" s="343">
        <v>0.3</v>
      </c>
      <c r="AJ62" s="343">
        <v>0</v>
      </c>
      <c r="AK62" s="344">
        <v>0</v>
      </c>
      <c r="AL62" s="343">
        <v>0.3</v>
      </c>
      <c r="AM62" s="343">
        <v>0</v>
      </c>
      <c r="AN62" s="343">
        <v>0</v>
      </c>
      <c r="AO62" s="343">
        <v>0.3</v>
      </c>
      <c r="AP62" s="343">
        <v>0</v>
      </c>
      <c r="AQ62" s="343">
        <v>0</v>
      </c>
      <c r="AR62" s="343">
        <v>0.3</v>
      </c>
      <c r="AS62" s="343">
        <v>0</v>
      </c>
      <c r="AT62" s="343">
        <v>0</v>
      </c>
      <c r="AU62" s="343">
        <v>0.3</v>
      </c>
      <c r="AV62" s="343">
        <v>0</v>
      </c>
      <c r="AW62" s="344">
        <v>0</v>
      </c>
      <c r="AX62" s="343">
        <v>0.3</v>
      </c>
      <c r="AY62" s="343">
        <v>0</v>
      </c>
      <c r="AZ62" s="343">
        <v>0</v>
      </c>
      <c r="BA62" s="343">
        <v>0.3</v>
      </c>
      <c r="BB62" s="343">
        <v>0</v>
      </c>
      <c r="BC62" s="343">
        <v>0</v>
      </c>
      <c r="BD62" s="343">
        <v>0.3</v>
      </c>
      <c r="BE62" s="343">
        <v>0</v>
      </c>
      <c r="BF62" s="343">
        <v>0</v>
      </c>
      <c r="BG62" s="343">
        <v>0.3</v>
      </c>
      <c r="BH62" s="343">
        <v>0</v>
      </c>
      <c r="BI62" s="344">
        <v>0</v>
      </c>
      <c r="BJ62" s="343">
        <v>0.3</v>
      </c>
      <c r="BK62" s="343">
        <v>0</v>
      </c>
      <c r="BL62" s="343">
        <v>0</v>
      </c>
      <c r="BM62" s="343">
        <v>0.3</v>
      </c>
      <c r="BN62" s="343">
        <v>0</v>
      </c>
      <c r="BO62" s="343">
        <v>0</v>
      </c>
      <c r="BP62" s="343">
        <v>0.3</v>
      </c>
      <c r="BQ62" s="343">
        <v>0</v>
      </c>
      <c r="BR62" s="343">
        <v>0</v>
      </c>
      <c r="BS62" s="343">
        <v>0.3</v>
      </c>
      <c r="BT62" s="343">
        <v>0</v>
      </c>
      <c r="BU62" s="344">
        <v>0</v>
      </c>
      <c r="BV62" s="343">
        <v>0.3</v>
      </c>
      <c r="BW62" s="343">
        <v>0</v>
      </c>
      <c r="BX62" s="343">
        <v>0</v>
      </c>
      <c r="BY62" s="343">
        <v>0.3</v>
      </c>
      <c r="BZ62" s="343">
        <v>0</v>
      </c>
      <c r="CA62" s="343">
        <v>0</v>
      </c>
      <c r="CB62" s="343">
        <v>0.3</v>
      </c>
      <c r="CC62" s="343">
        <v>0</v>
      </c>
      <c r="CD62" s="343">
        <v>0</v>
      </c>
      <c r="CE62" s="343">
        <v>0.3</v>
      </c>
      <c r="CF62" s="343">
        <v>0</v>
      </c>
      <c r="CG62" s="344">
        <v>0</v>
      </c>
      <c r="CH62" s="343">
        <v>0.3</v>
      </c>
      <c r="CI62" s="343">
        <v>0</v>
      </c>
      <c r="CJ62" s="343">
        <v>0</v>
      </c>
      <c r="CK62" s="343">
        <v>0.3</v>
      </c>
      <c r="CL62" s="343">
        <v>0</v>
      </c>
      <c r="CM62" s="343">
        <v>0</v>
      </c>
      <c r="CN62" s="343">
        <v>0.3</v>
      </c>
      <c r="CO62" s="343">
        <v>0</v>
      </c>
      <c r="CP62" s="343">
        <v>0</v>
      </c>
      <c r="CQ62" s="343">
        <v>0.3</v>
      </c>
      <c r="CR62" s="343">
        <v>0</v>
      </c>
      <c r="CS62" s="344">
        <v>0</v>
      </c>
    </row>
    <row r="63" spans="1:97" s="340" customFormat="1" x14ac:dyDescent="0.25">
      <c r="A63" s="342" t="s">
        <v>118</v>
      </c>
      <c r="U63" s="343">
        <v>0</v>
      </c>
      <c r="V63" s="343">
        <v>0</v>
      </c>
      <c r="W63" s="343">
        <v>0.2</v>
      </c>
      <c r="X63" s="343">
        <v>0</v>
      </c>
      <c r="Y63" s="344">
        <v>0</v>
      </c>
      <c r="Z63" s="343">
        <v>0.2</v>
      </c>
      <c r="AA63" s="343">
        <v>0</v>
      </c>
      <c r="AB63" s="343">
        <v>0</v>
      </c>
      <c r="AC63" s="343">
        <v>0.2</v>
      </c>
      <c r="AD63" s="343">
        <v>0</v>
      </c>
      <c r="AE63" s="343">
        <v>0</v>
      </c>
      <c r="AF63" s="343">
        <v>0.2</v>
      </c>
      <c r="AG63" s="343">
        <v>0</v>
      </c>
      <c r="AH63" s="343">
        <v>0</v>
      </c>
      <c r="AI63" s="343">
        <v>0.2</v>
      </c>
      <c r="AJ63" s="343">
        <v>0</v>
      </c>
      <c r="AK63" s="344">
        <v>0</v>
      </c>
      <c r="AL63" s="343">
        <v>0.2</v>
      </c>
      <c r="AM63" s="343">
        <v>0</v>
      </c>
      <c r="AN63" s="343">
        <v>0</v>
      </c>
      <c r="AO63" s="343">
        <v>0.1</v>
      </c>
      <c r="AP63" s="343">
        <v>0</v>
      </c>
      <c r="AQ63" s="343">
        <v>0</v>
      </c>
      <c r="AR63" s="343">
        <v>0.1</v>
      </c>
      <c r="AS63" s="343">
        <v>0</v>
      </c>
      <c r="AT63" s="343">
        <v>0</v>
      </c>
      <c r="AU63" s="343">
        <v>0.1</v>
      </c>
      <c r="AV63" s="343">
        <v>0</v>
      </c>
      <c r="AW63" s="344">
        <v>0</v>
      </c>
      <c r="AX63" s="343">
        <v>0.2</v>
      </c>
      <c r="AY63" s="343">
        <v>0</v>
      </c>
      <c r="AZ63" s="343">
        <v>0</v>
      </c>
      <c r="BA63" s="343">
        <v>0.2</v>
      </c>
      <c r="BB63" s="343">
        <v>0</v>
      </c>
      <c r="BC63" s="343">
        <v>0</v>
      </c>
      <c r="BD63" s="343">
        <v>0.2</v>
      </c>
      <c r="BE63" s="343">
        <v>0</v>
      </c>
      <c r="BF63" s="343">
        <v>0</v>
      </c>
      <c r="BG63" s="343">
        <v>0.2</v>
      </c>
      <c r="BH63" s="343">
        <v>0</v>
      </c>
      <c r="BI63" s="344">
        <v>0</v>
      </c>
      <c r="BJ63" s="343">
        <v>0.2</v>
      </c>
      <c r="BK63" s="343">
        <v>0</v>
      </c>
      <c r="BL63" s="343">
        <v>0</v>
      </c>
      <c r="BM63" s="343">
        <v>0.2</v>
      </c>
      <c r="BN63" s="343">
        <v>0</v>
      </c>
      <c r="BO63" s="343">
        <v>0</v>
      </c>
      <c r="BP63" s="343">
        <v>0.2</v>
      </c>
      <c r="BQ63" s="343">
        <v>0</v>
      </c>
      <c r="BR63" s="343">
        <v>0</v>
      </c>
      <c r="BS63" s="343">
        <v>0.2</v>
      </c>
      <c r="BT63" s="343">
        <v>0</v>
      </c>
      <c r="BU63" s="344">
        <v>0</v>
      </c>
      <c r="BV63" s="343">
        <v>0.2</v>
      </c>
      <c r="BW63" s="343">
        <v>0</v>
      </c>
      <c r="BX63" s="343">
        <v>0</v>
      </c>
      <c r="BY63" s="343">
        <v>0.2</v>
      </c>
      <c r="BZ63" s="343">
        <v>0</v>
      </c>
      <c r="CA63" s="343">
        <v>0</v>
      </c>
      <c r="CB63" s="343">
        <v>0.2</v>
      </c>
      <c r="CC63" s="343">
        <v>0</v>
      </c>
      <c r="CD63" s="343">
        <v>0</v>
      </c>
      <c r="CE63" s="343">
        <v>0.2</v>
      </c>
      <c r="CF63" s="343">
        <v>0</v>
      </c>
      <c r="CG63" s="344">
        <v>0</v>
      </c>
      <c r="CH63" s="343">
        <v>0.2</v>
      </c>
      <c r="CI63" s="343">
        <v>0</v>
      </c>
      <c r="CJ63" s="343">
        <v>0</v>
      </c>
      <c r="CK63" s="343">
        <v>0.2</v>
      </c>
      <c r="CL63" s="343">
        <v>0</v>
      </c>
      <c r="CM63" s="343">
        <v>0</v>
      </c>
      <c r="CN63" s="343">
        <v>0.2</v>
      </c>
      <c r="CO63" s="343">
        <v>0</v>
      </c>
      <c r="CP63" s="343">
        <v>0</v>
      </c>
      <c r="CQ63" s="343">
        <v>0.2</v>
      </c>
      <c r="CR63" s="343">
        <v>0</v>
      </c>
      <c r="CS63" s="344">
        <v>0</v>
      </c>
    </row>
    <row r="64" spans="1:97" s="340" customFormat="1" x14ac:dyDescent="0.25">
      <c r="A64" s="342" t="s">
        <v>119</v>
      </c>
      <c r="U64" s="343">
        <v>0</v>
      </c>
      <c r="V64" s="343">
        <v>0</v>
      </c>
      <c r="W64" s="343">
        <v>0</v>
      </c>
      <c r="X64" s="343">
        <v>0</v>
      </c>
      <c r="Y64" s="344">
        <v>0</v>
      </c>
      <c r="Z64" s="343">
        <v>0.02</v>
      </c>
      <c r="AA64" s="343">
        <v>0</v>
      </c>
      <c r="AB64" s="343">
        <v>0</v>
      </c>
      <c r="AC64" s="343">
        <v>0</v>
      </c>
      <c r="AD64" s="343">
        <v>0</v>
      </c>
      <c r="AE64" s="343">
        <v>0</v>
      </c>
      <c r="AF64" s="343">
        <v>0</v>
      </c>
      <c r="AG64" s="343">
        <v>0</v>
      </c>
      <c r="AH64" s="343">
        <v>0</v>
      </c>
      <c r="AI64" s="343">
        <v>0</v>
      </c>
      <c r="AJ64" s="343">
        <v>0</v>
      </c>
      <c r="AK64" s="344">
        <v>0</v>
      </c>
      <c r="AL64" s="343">
        <v>0.02</v>
      </c>
      <c r="AM64" s="343">
        <v>0</v>
      </c>
      <c r="AN64" s="343">
        <v>0</v>
      </c>
      <c r="AO64" s="343">
        <v>0</v>
      </c>
      <c r="AP64" s="343">
        <v>0</v>
      </c>
      <c r="AQ64" s="343">
        <v>0</v>
      </c>
      <c r="AR64" s="343">
        <v>0</v>
      </c>
      <c r="AS64" s="343">
        <v>0</v>
      </c>
      <c r="AT64" s="343">
        <v>0</v>
      </c>
      <c r="AU64" s="343">
        <v>0</v>
      </c>
      <c r="AV64" s="343">
        <v>0</v>
      </c>
      <c r="AW64" s="344">
        <v>0</v>
      </c>
      <c r="AX64" s="343">
        <v>0.03</v>
      </c>
      <c r="AY64" s="343">
        <v>0</v>
      </c>
      <c r="AZ64" s="343">
        <v>0</v>
      </c>
      <c r="BA64" s="343">
        <v>0</v>
      </c>
      <c r="BB64" s="343">
        <v>0</v>
      </c>
      <c r="BC64" s="343">
        <v>0</v>
      </c>
      <c r="BD64" s="343">
        <v>0</v>
      </c>
      <c r="BE64" s="343">
        <v>0</v>
      </c>
      <c r="BF64" s="343">
        <v>0</v>
      </c>
      <c r="BG64" s="343">
        <v>0</v>
      </c>
      <c r="BH64" s="343">
        <v>0</v>
      </c>
      <c r="BI64" s="344">
        <v>0</v>
      </c>
      <c r="BJ64" s="343">
        <v>0.03</v>
      </c>
      <c r="BK64" s="343">
        <v>0</v>
      </c>
      <c r="BL64" s="343">
        <v>0</v>
      </c>
      <c r="BM64" s="343">
        <v>0</v>
      </c>
      <c r="BN64" s="343">
        <v>0</v>
      </c>
      <c r="BO64" s="343">
        <v>0</v>
      </c>
      <c r="BP64" s="343">
        <v>0</v>
      </c>
      <c r="BQ64" s="343">
        <v>0</v>
      </c>
      <c r="BR64" s="343">
        <v>0</v>
      </c>
      <c r="BS64" s="343">
        <v>0</v>
      </c>
      <c r="BT64" s="343">
        <v>0</v>
      </c>
      <c r="BU64" s="344">
        <v>0</v>
      </c>
      <c r="BV64" s="343">
        <v>0.03</v>
      </c>
      <c r="BW64" s="343">
        <v>0</v>
      </c>
      <c r="BX64" s="343">
        <v>0</v>
      </c>
      <c r="BY64" s="343">
        <v>0</v>
      </c>
      <c r="BZ64" s="343">
        <v>0</v>
      </c>
      <c r="CA64" s="343">
        <v>0</v>
      </c>
      <c r="CB64" s="343">
        <v>0</v>
      </c>
      <c r="CC64" s="343">
        <v>0</v>
      </c>
      <c r="CD64" s="343">
        <v>0</v>
      </c>
      <c r="CE64" s="343">
        <v>0</v>
      </c>
      <c r="CF64" s="343">
        <v>0</v>
      </c>
      <c r="CG64" s="344">
        <v>0</v>
      </c>
      <c r="CH64" s="343">
        <v>0.03</v>
      </c>
      <c r="CI64" s="343">
        <v>0</v>
      </c>
      <c r="CJ64" s="343">
        <v>0</v>
      </c>
      <c r="CK64" s="343">
        <v>0</v>
      </c>
      <c r="CL64" s="343">
        <v>0</v>
      </c>
      <c r="CM64" s="343">
        <v>0</v>
      </c>
      <c r="CN64" s="343">
        <v>0</v>
      </c>
      <c r="CO64" s="343">
        <v>0</v>
      </c>
      <c r="CP64" s="343">
        <v>0</v>
      </c>
      <c r="CQ64" s="343">
        <v>0</v>
      </c>
      <c r="CR64" s="343">
        <v>0</v>
      </c>
      <c r="CS64" s="344">
        <v>0</v>
      </c>
    </row>
    <row r="65" spans="1:97" s="340" customFormat="1" x14ac:dyDescent="0.25">
      <c r="A65" s="342" t="s">
        <v>120</v>
      </c>
      <c r="U65" s="343">
        <v>0</v>
      </c>
      <c r="V65" s="343">
        <v>0</v>
      </c>
      <c r="W65" s="343">
        <v>0</v>
      </c>
      <c r="X65" s="343">
        <v>0</v>
      </c>
      <c r="Y65" s="344">
        <v>0</v>
      </c>
      <c r="Z65" s="343">
        <v>0.02</v>
      </c>
      <c r="AA65" s="343">
        <v>0</v>
      </c>
      <c r="AB65" s="343">
        <v>0</v>
      </c>
      <c r="AC65" s="343">
        <v>0</v>
      </c>
      <c r="AD65" s="343">
        <v>0</v>
      </c>
      <c r="AE65" s="343">
        <v>0</v>
      </c>
      <c r="AF65" s="343">
        <v>0</v>
      </c>
      <c r="AG65" s="343">
        <v>0</v>
      </c>
      <c r="AH65" s="343">
        <v>0</v>
      </c>
      <c r="AI65" s="343">
        <v>0</v>
      </c>
      <c r="AJ65" s="343">
        <v>0</v>
      </c>
      <c r="AK65" s="344">
        <v>0</v>
      </c>
      <c r="AL65" s="343">
        <v>0.02</v>
      </c>
      <c r="AM65" s="343">
        <v>0</v>
      </c>
      <c r="AN65" s="343">
        <v>0</v>
      </c>
      <c r="AO65" s="343">
        <v>0</v>
      </c>
      <c r="AP65" s="343">
        <v>0</v>
      </c>
      <c r="AQ65" s="343">
        <v>0</v>
      </c>
      <c r="AR65" s="343">
        <v>0</v>
      </c>
      <c r="AS65" s="343">
        <v>0</v>
      </c>
      <c r="AT65" s="343">
        <v>0</v>
      </c>
      <c r="AU65" s="343">
        <v>0</v>
      </c>
      <c r="AV65" s="343">
        <v>0</v>
      </c>
      <c r="AW65" s="344">
        <v>0</v>
      </c>
      <c r="AX65" s="343">
        <v>0.03</v>
      </c>
      <c r="AY65" s="343">
        <v>0</v>
      </c>
      <c r="AZ65" s="343">
        <v>0</v>
      </c>
      <c r="BA65" s="343">
        <v>0</v>
      </c>
      <c r="BB65" s="343">
        <v>0</v>
      </c>
      <c r="BC65" s="343">
        <v>0</v>
      </c>
      <c r="BD65" s="343">
        <v>0</v>
      </c>
      <c r="BE65" s="343">
        <v>0</v>
      </c>
      <c r="BF65" s="343">
        <v>0</v>
      </c>
      <c r="BG65" s="343">
        <v>0</v>
      </c>
      <c r="BH65" s="343">
        <v>0</v>
      </c>
      <c r="BI65" s="344">
        <v>0</v>
      </c>
      <c r="BJ65" s="343">
        <v>0.03</v>
      </c>
      <c r="BK65" s="343">
        <v>0</v>
      </c>
      <c r="BL65" s="343">
        <v>0</v>
      </c>
      <c r="BM65" s="343">
        <v>0</v>
      </c>
      <c r="BN65" s="343">
        <v>0</v>
      </c>
      <c r="BO65" s="343">
        <v>0</v>
      </c>
      <c r="BP65" s="343">
        <v>0</v>
      </c>
      <c r="BQ65" s="343">
        <v>0</v>
      </c>
      <c r="BR65" s="343">
        <v>0</v>
      </c>
      <c r="BS65" s="343">
        <v>0</v>
      </c>
      <c r="BT65" s="343">
        <v>0</v>
      </c>
      <c r="BU65" s="344">
        <v>0</v>
      </c>
      <c r="BV65" s="343">
        <v>0.03</v>
      </c>
      <c r="BW65" s="343">
        <v>0</v>
      </c>
      <c r="BX65" s="343">
        <v>0</v>
      </c>
      <c r="BY65" s="343">
        <v>0</v>
      </c>
      <c r="BZ65" s="343">
        <v>0</v>
      </c>
      <c r="CA65" s="343">
        <v>0</v>
      </c>
      <c r="CB65" s="343">
        <v>0</v>
      </c>
      <c r="CC65" s="343">
        <v>0</v>
      </c>
      <c r="CD65" s="343">
        <v>0</v>
      </c>
      <c r="CE65" s="343">
        <v>0</v>
      </c>
      <c r="CF65" s="343">
        <v>0</v>
      </c>
      <c r="CG65" s="344">
        <v>0</v>
      </c>
      <c r="CH65" s="343">
        <v>0.03</v>
      </c>
      <c r="CI65" s="343">
        <v>0</v>
      </c>
      <c r="CJ65" s="343">
        <v>0</v>
      </c>
      <c r="CK65" s="343">
        <v>0</v>
      </c>
      <c r="CL65" s="343">
        <v>0</v>
      </c>
      <c r="CM65" s="343">
        <v>0</v>
      </c>
      <c r="CN65" s="343">
        <v>0</v>
      </c>
      <c r="CO65" s="343">
        <v>0</v>
      </c>
      <c r="CP65" s="343">
        <v>0</v>
      </c>
      <c r="CQ65" s="343">
        <v>0</v>
      </c>
      <c r="CR65" s="343">
        <v>0</v>
      </c>
      <c r="CS65" s="344">
        <v>0</v>
      </c>
    </row>
    <row r="66" spans="1:97" s="340" customFormat="1" x14ac:dyDescent="0.25">
      <c r="A66" s="345" t="s">
        <v>95</v>
      </c>
      <c r="T66" s="340">
        <f>'Total Agency'!T18</f>
        <v>0</v>
      </c>
      <c r="U66" s="340">
        <f>'Total Agency'!U18</f>
        <v>0</v>
      </c>
      <c r="V66" s="340">
        <f>'Total Agency'!V18</f>
        <v>0</v>
      </c>
      <c r="W66" s="340">
        <f>'Total Agency'!W18</f>
        <v>0</v>
      </c>
      <c r="X66" s="340">
        <f>'Total Agency'!X18</f>
        <v>0</v>
      </c>
      <c r="Y66" s="341">
        <f>'Total Agency'!Y18</f>
        <v>0</v>
      </c>
      <c r="Z66" s="340">
        <f>'Total Agency'!Z18</f>
        <v>0</v>
      </c>
      <c r="AA66" s="340">
        <f>'Total Agency'!AA18</f>
        <v>0</v>
      </c>
      <c r="AB66" s="340">
        <f>'Total Agency'!AB18</f>
        <v>0</v>
      </c>
      <c r="AC66" s="340">
        <f>'Total Agency'!AC18</f>
        <v>0</v>
      </c>
      <c r="AD66" s="340">
        <f>'Total Agency'!AD18</f>
        <v>0</v>
      </c>
      <c r="AE66" s="340">
        <f>'Total Agency'!AE18</f>
        <v>0</v>
      </c>
      <c r="AF66" s="340">
        <f>'Total Agency'!AF18</f>
        <v>0</v>
      </c>
      <c r="AG66" s="340">
        <f>'Total Agency'!AG18</f>
        <v>0</v>
      </c>
      <c r="AH66" s="340">
        <f>'Total Agency'!AH18</f>
        <v>0</v>
      </c>
      <c r="AI66" s="340">
        <f>'Total Agency'!AI18</f>
        <v>0</v>
      </c>
      <c r="AJ66" s="340">
        <f>'Total Agency'!AJ18</f>
        <v>0</v>
      </c>
      <c r="AK66" s="341">
        <f>'Total Agency'!AK18</f>
        <v>0</v>
      </c>
      <c r="AL66" s="340">
        <f>'Total Agency'!AL18</f>
        <v>0</v>
      </c>
      <c r="AM66" s="340">
        <f>'Total Agency'!AM18</f>
        <v>0</v>
      </c>
      <c r="AN66" s="340">
        <f>'Total Agency'!AN18</f>
        <v>0</v>
      </c>
      <c r="AO66" s="340">
        <f>'Total Agency'!AO18</f>
        <v>0</v>
      </c>
      <c r="AP66" s="340">
        <f>'Total Agency'!AP18</f>
        <v>0</v>
      </c>
      <c r="AQ66" s="340">
        <f>'Total Agency'!AQ18</f>
        <v>0</v>
      </c>
      <c r="AR66" s="340">
        <f>'Total Agency'!AR18</f>
        <v>0</v>
      </c>
      <c r="AS66" s="340">
        <f>'Total Agency'!AS18</f>
        <v>0</v>
      </c>
      <c r="AT66" s="340">
        <f>'Total Agency'!AT18</f>
        <v>0</v>
      </c>
      <c r="AU66" s="340">
        <f>'Total Agency'!AU18</f>
        <v>0</v>
      </c>
      <c r="AV66" s="340">
        <f>'Total Agency'!AV18</f>
        <v>0</v>
      </c>
      <c r="AW66" s="341">
        <f>'Total Agency'!AW18</f>
        <v>0</v>
      </c>
      <c r="AX66" s="340">
        <f>'Total Agency'!AX18</f>
        <v>0</v>
      </c>
      <c r="AY66" s="340">
        <f>'Total Agency'!AY18</f>
        <v>0</v>
      </c>
      <c r="AZ66" s="340">
        <f>'Total Agency'!AZ18</f>
        <v>0</v>
      </c>
      <c r="BA66" s="340">
        <f>'Total Agency'!BA18</f>
        <v>0</v>
      </c>
      <c r="BB66" s="340">
        <f>'Total Agency'!BB18</f>
        <v>0</v>
      </c>
      <c r="BC66" s="340">
        <f>'Total Agency'!BC18</f>
        <v>0</v>
      </c>
      <c r="BD66" s="340">
        <f>'Total Agency'!BD18</f>
        <v>0</v>
      </c>
      <c r="BE66" s="340">
        <f>'Total Agency'!BE18</f>
        <v>0</v>
      </c>
      <c r="BF66" s="340">
        <f>'Total Agency'!BF18</f>
        <v>0</v>
      </c>
      <c r="BG66" s="340">
        <f>'Total Agency'!BG18</f>
        <v>0</v>
      </c>
      <c r="BH66" s="340">
        <f>'Total Agency'!BH18</f>
        <v>0</v>
      </c>
      <c r="BI66" s="341">
        <f>'Total Agency'!BI18</f>
        <v>0</v>
      </c>
      <c r="BJ66" s="340">
        <f>'Total Agency'!BJ18</f>
        <v>0</v>
      </c>
      <c r="BK66" s="340">
        <f>'Total Agency'!BK18</f>
        <v>0</v>
      </c>
      <c r="BL66" s="340">
        <f>'Total Agency'!BL18</f>
        <v>0</v>
      </c>
      <c r="BM66" s="340">
        <f>'Total Agency'!BM18</f>
        <v>0</v>
      </c>
      <c r="BN66" s="340">
        <f>'Total Agency'!BN18</f>
        <v>0</v>
      </c>
      <c r="BO66" s="340">
        <f>'Total Agency'!BO18</f>
        <v>0</v>
      </c>
      <c r="BP66" s="340">
        <f>'Total Agency'!BP18</f>
        <v>0</v>
      </c>
      <c r="BQ66" s="340">
        <f>'Total Agency'!BQ18</f>
        <v>0</v>
      </c>
      <c r="BR66" s="340">
        <f>'Total Agency'!BR18</f>
        <v>0</v>
      </c>
      <c r="BS66" s="340">
        <f>'Total Agency'!BS18</f>
        <v>0</v>
      </c>
      <c r="BT66" s="340">
        <f>'Total Agency'!BT18</f>
        <v>0</v>
      </c>
      <c r="BU66" s="341">
        <f>'Total Agency'!BU18</f>
        <v>0</v>
      </c>
      <c r="BV66" s="340">
        <f>'Total Agency'!BV18</f>
        <v>0</v>
      </c>
      <c r="BW66" s="340">
        <f>'Total Agency'!BW18</f>
        <v>0</v>
      </c>
      <c r="BX66" s="340">
        <f>'Total Agency'!BX18</f>
        <v>0</v>
      </c>
      <c r="BY66" s="340">
        <f>'Total Agency'!BY18</f>
        <v>0</v>
      </c>
      <c r="BZ66" s="340">
        <f>'Total Agency'!BZ18</f>
        <v>0</v>
      </c>
      <c r="CA66" s="340">
        <f>'Total Agency'!CA18</f>
        <v>0</v>
      </c>
      <c r="CB66" s="340">
        <f>'Total Agency'!CB18</f>
        <v>0</v>
      </c>
      <c r="CC66" s="340">
        <f>'Total Agency'!CC18</f>
        <v>0</v>
      </c>
      <c r="CD66" s="340">
        <f>'Total Agency'!CD18</f>
        <v>0</v>
      </c>
      <c r="CE66" s="340">
        <f>'Total Agency'!CE18</f>
        <v>0</v>
      </c>
      <c r="CF66" s="340">
        <f>'Total Agency'!CF18</f>
        <v>0</v>
      </c>
      <c r="CG66" s="341">
        <f>'Total Agency'!CG18</f>
        <v>0</v>
      </c>
      <c r="CH66" s="340">
        <f>'Total Agency'!CH18</f>
        <v>0</v>
      </c>
      <c r="CI66" s="340">
        <f>'Total Agency'!CI18</f>
        <v>0</v>
      </c>
      <c r="CJ66" s="340">
        <f>'Total Agency'!CJ18</f>
        <v>0</v>
      </c>
      <c r="CK66" s="340">
        <f>'Total Agency'!CK18</f>
        <v>0</v>
      </c>
      <c r="CL66" s="340">
        <f>'Total Agency'!CL18</f>
        <v>0</v>
      </c>
      <c r="CM66" s="340">
        <f>'Total Agency'!CM18</f>
        <v>0</v>
      </c>
      <c r="CN66" s="340">
        <f>'Total Agency'!CN18</f>
        <v>0</v>
      </c>
      <c r="CO66" s="340">
        <f>'Total Agency'!CO18</f>
        <v>0</v>
      </c>
      <c r="CP66" s="340">
        <f>'Total Agency'!CP18</f>
        <v>0</v>
      </c>
      <c r="CQ66" s="340">
        <f>'Total Agency'!CQ18</f>
        <v>0</v>
      </c>
      <c r="CR66" s="340">
        <f>'Total Agency'!CR18</f>
        <v>0</v>
      </c>
      <c r="CS66" s="341">
        <f>'Total Agency'!CS18</f>
        <v>0</v>
      </c>
    </row>
    <row r="69" spans="1:97" s="347" customFormat="1" x14ac:dyDescent="0.25">
      <c r="A69" s="346" t="s">
        <v>124</v>
      </c>
      <c r="Y69" s="348"/>
      <c r="AK69" s="348"/>
      <c r="AW69" s="348"/>
      <c r="BI69" s="348"/>
      <c r="BU69" s="348"/>
      <c r="CG69" s="348"/>
      <c r="CS69" s="348"/>
    </row>
    <row r="70" spans="1:97" s="340" customFormat="1" x14ac:dyDescent="0.25">
      <c r="A70" s="342" t="s">
        <v>121</v>
      </c>
      <c r="N70" s="340">
        <f>N17/N$22</f>
        <v>0.14313919052319843</v>
      </c>
      <c r="O70" s="340">
        <f t="shared" ref="O70:S70" si="67">O17/O$22</f>
        <v>0.15637450199203187</v>
      </c>
      <c r="P70" s="340">
        <f t="shared" si="67"/>
        <v>0.16193181818181818</v>
      </c>
      <c r="Q70" s="340">
        <f t="shared" si="67"/>
        <v>0.17894736842105263</v>
      </c>
      <c r="R70" s="340">
        <f t="shared" si="67"/>
        <v>0.17089125102207686</v>
      </c>
      <c r="S70" s="340">
        <f t="shared" si="67"/>
        <v>0.15296803652968036</v>
      </c>
      <c r="T70" s="340">
        <f>T17/T$22</f>
        <v>0.15442846328538987</v>
      </c>
      <c r="U70" s="343">
        <v>0.16</v>
      </c>
      <c r="V70" s="343">
        <v>0.16</v>
      </c>
      <c r="W70" s="343">
        <v>0.16</v>
      </c>
      <c r="X70" s="343">
        <v>0.16</v>
      </c>
      <c r="Y70" s="344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4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4"/>
      <c r="AX70" s="343"/>
      <c r="AY70" s="343"/>
      <c r="AZ70" s="343"/>
      <c r="BA70" s="343"/>
      <c r="BB70" s="343"/>
      <c r="BC70" s="343"/>
      <c r="BD70" s="343"/>
      <c r="BE70" s="343"/>
      <c r="BF70" s="343"/>
      <c r="BG70" s="343"/>
      <c r="BH70" s="343"/>
      <c r="BI70" s="344"/>
      <c r="BJ70" s="343"/>
      <c r="BK70" s="343"/>
      <c r="BL70" s="343"/>
      <c r="BM70" s="343"/>
      <c r="BN70" s="343"/>
      <c r="BO70" s="343"/>
      <c r="BP70" s="343"/>
      <c r="BQ70" s="343"/>
      <c r="BR70" s="343"/>
      <c r="BS70" s="343"/>
      <c r="BT70" s="343"/>
      <c r="BU70" s="344"/>
      <c r="BV70" s="343"/>
      <c r="BW70" s="343"/>
      <c r="BX70" s="343"/>
      <c r="BY70" s="343"/>
      <c r="BZ70" s="343"/>
      <c r="CA70" s="343"/>
      <c r="CB70" s="343"/>
      <c r="CC70" s="343"/>
      <c r="CD70" s="343"/>
      <c r="CE70" s="343"/>
      <c r="CF70" s="343"/>
      <c r="CG70" s="344"/>
      <c r="CH70" s="343"/>
      <c r="CI70" s="343"/>
      <c r="CJ70" s="343"/>
      <c r="CK70" s="343"/>
      <c r="CL70" s="343"/>
      <c r="CM70" s="343"/>
      <c r="CN70" s="343"/>
      <c r="CO70" s="343"/>
      <c r="CP70" s="343"/>
      <c r="CQ70" s="343"/>
      <c r="CR70" s="343"/>
      <c r="CS70" s="344"/>
    </row>
    <row r="71" spans="1:97" s="340" customFormat="1" x14ac:dyDescent="0.25">
      <c r="A71" s="342" t="s">
        <v>117</v>
      </c>
      <c r="N71" s="340">
        <f>N18/N$22</f>
        <v>0.55478775913129319</v>
      </c>
      <c r="O71" s="340">
        <f t="shared" ref="O71:S74" si="68">O18/O$22</f>
        <v>0.54083665338645415</v>
      </c>
      <c r="P71" s="340">
        <f t="shared" si="68"/>
        <v>0.53503787878787878</v>
      </c>
      <c r="Q71" s="340">
        <f t="shared" si="68"/>
        <v>0.52192982456140347</v>
      </c>
      <c r="R71" s="340">
        <f t="shared" si="68"/>
        <v>0.53229762878168441</v>
      </c>
      <c r="S71" s="340">
        <f t="shared" si="68"/>
        <v>0.5426179604261796</v>
      </c>
      <c r="T71" s="340">
        <f>T18/T$22</f>
        <v>0.53974261922785771</v>
      </c>
      <c r="U71" s="343">
        <v>0.54</v>
      </c>
      <c r="V71" s="343">
        <v>0.54</v>
      </c>
      <c r="W71" s="343">
        <v>0.54</v>
      </c>
      <c r="X71" s="343">
        <v>0.54</v>
      </c>
      <c r="Y71" s="344"/>
      <c r="Z71" s="343"/>
      <c r="AA71" s="343"/>
      <c r="AB71" s="343"/>
      <c r="AC71" s="343"/>
      <c r="AD71" s="343"/>
      <c r="AE71" s="343"/>
      <c r="AF71" s="343"/>
      <c r="AG71" s="343"/>
      <c r="AH71" s="343"/>
      <c r="AI71" s="343"/>
      <c r="AJ71" s="343"/>
      <c r="AK71" s="344"/>
      <c r="AL71" s="343"/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4"/>
      <c r="AX71" s="343"/>
      <c r="AY71" s="343"/>
      <c r="AZ71" s="343"/>
      <c r="BA71" s="343"/>
      <c r="BB71" s="343"/>
      <c r="BC71" s="343"/>
      <c r="BD71" s="343"/>
      <c r="BE71" s="343"/>
      <c r="BF71" s="343"/>
      <c r="BG71" s="343"/>
      <c r="BH71" s="343"/>
      <c r="BI71" s="344"/>
      <c r="BJ71" s="343"/>
      <c r="BK71" s="343"/>
      <c r="BL71" s="343"/>
      <c r="BM71" s="343"/>
      <c r="BN71" s="343"/>
      <c r="BO71" s="343"/>
      <c r="BP71" s="343"/>
      <c r="BQ71" s="343"/>
      <c r="BR71" s="343"/>
      <c r="BS71" s="343"/>
      <c r="BT71" s="343"/>
      <c r="BU71" s="344"/>
      <c r="BV71" s="343"/>
      <c r="BW71" s="343"/>
      <c r="BX71" s="343"/>
      <c r="BY71" s="343"/>
      <c r="BZ71" s="343"/>
      <c r="CA71" s="343"/>
      <c r="CB71" s="343"/>
      <c r="CC71" s="343"/>
      <c r="CD71" s="343"/>
      <c r="CE71" s="343"/>
      <c r="CF71" s="343"/>
      <c r="CG71" s="344"/>
      <c r="CH71" s="343"/>
      <c r="CI71" s="343"/>
      <c r="CJ71" s="343"/>
      <c r="CK71" s="343"/>
      <c r="CL71" s="343"/>
      <c r="CM71" s="343"/>
      <c r="CN71" s="343"/>
      <c r="CO71" s="343"/>
      <c r="CP71" s="343"/>
      <c r="CQ71" s="343"/>
      <c r="CR71" s="343"/>
      <c r="CS71" s="344"/>
    </row>
    <row r="72" spans="1:97" s="340" customFormat="1" x14ac:dyDescent="0.25">
      <c r="A72" s="342" t="s">
        <v>118</v>
      </c>
      <c r="N72" s="340">
        <f>N19/N$22</f>
        <v>0.20138203356367226</v>
      </c>
      <c r="O72" s="340">
        <f t="shared" si="68"/>
        <v>0.20318725099601595</v>
      </c>
      <c r="P72" s="340">
        <f t="shared" si="68"/>
        <v>0.20454545454545456</v>
      </c>
      <c r="Q72" s="340">
        <f t="shared" si="68"/>
        <v>0.20614035087719298</v>
      </c>
      <c r="R72" s="340">
        <f t="shared" si="68"/>
        <v>0.20932134096484056</v>
      </c>
      <c r="S72" s="340">
        <f t="shared" si="68"/>
        <v>0.21308980213089801</v>
      </c>
      <c r="T72" s="340">
        <f>T19/T$22</f>
        <v>0.21196063588190764</v>
      </c>
      <c r="U72" s="343">
        <v>0.21</v>
      </c>
      <c r="V72" s="343">
        <v>0.21</v>
      </c>
      <c r="W72" s="343">
        <v>0.21</v>
      </c>
      <c r="X72" s="343">
        <v>0.21</v>
      </c>
      <c r="Y72" s="344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4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4"/>
      <c r="AX72" s="343"/>
      <c r="AY72" s="343"/>
      <c r="AZ72" s="343"/>
      <c r="BA72" s="343"/>
      <c r="BB72" s="343"/>
      <c r="BC72" s="343"/>
      <c r="BD72" s="343"/>
      <c r="BE72" s="343"/>
      <c r="BF72" s="343"/>
      <c r="BG72" s="343"/>
      <c r="BH72" s="343"/>
      <c r="BI72" s="344"/>
      <c r="BJ72" s="343"/>
      <c r="BK72" s="343"/>
      <c r="BL72" s="343"/>
      <c r="BM72" s="343"/>
      <c r="BN72" s="343"/>
      <c r="BO72" s="343"/>
      <c r="BP72" s="343"/>
      <c r="BQ72" s="343"/>
      <c r="BR72" s="343"/>
      <c r="BS72" s="343"/>
      <c r="BT72" s="343"/>
      <c r="BU72" s="344"/>
      <c r="BV72" s="343"/>
      <c r="BW72" s="343"/>
      <c r="BX72" s="343"/>
      <c r="BY72" s="343"/>
      <c r="BZ72" s="343"/>
      <c r="CA72" s="343"/>
      <c r="CB72" s="343"/>
      <c r="CC72" s="343"/>
      <c r="CD72" s="343"/>
      <c r="CE72" s="343"/>
      <c r="CF72" s="343"/>
      <c r="CG72" s="344"/>
      <c r="CH72" s="343"/>
      <c r="CI72" s="343"/>
      <c r="CJ72" s="343"/>
      <c r="CK72" s="343"/>
      <c r="CL72" s="343"/>
      <c r="CM72" s="343"/>
      <c r="CN72" s="343"/>
      <c r="CO72" s="343"/>
      <c r="CP72" s="343"/>
      <c r="CQ72" s="343"/>
      <c r="CR72" s="343"/>
      <c r="CS72" s="344"/>
    </row>
    <row r="73" spans="1:97" s="340" customFormat="1" x14ac:dyDescent="0.25">
      <c r="A73" s="342" t="s">
        <v>119</v>
      </c>
      <c r="N73" s="340">
        <f>N20/N$22</f>
        <v>6.9101678183613027E-2</v>
      </c>
      <c r="O73" s="340">
        <f t="shared" si="68"/>
        <v>6.6733067729083662E-2</v>
      </c>
      <c r="P73" s="340">
        <f t="shared" si="68"/>
        <v>6.4393939393939392E-2</v>
      </c>
      <c r="Q73" s="340">
        <f t="shared" si="68"/>
        <v>5.9649122807017542E-2</v>
      </c>
      <c r="R73" s="340">
        <f t="shared" si="68"/>
        <v>5.6418642681929684E-2</v>
      </c>
      <c r="S73" s="340">
        <f t="shared" si="68"/>
        <v>5.7077625570776253E-2</v>
      </c>
      <c r="T73" s="340">
        <f>T20/T$22</f>
        <v>5.82891748675246E-2</v>
      </c>
      <c r="U73" s="343">
        <v>0.06</v>
      </c>
      <c r="V73" s="343">
        <v>0.06</v>
      </c>
      <c r="W73" s="343">
        <v>0.06</v>
      </c>
      <c r="X73" s="343">
        <v>0.06</v>
      </c>
      <c r="Y73" s="344"/>
      <c r="Z73" s="343"/>
      <c r="AA73" s="343"/>
      <c r="AB73" s="343"/>
      <c r="AC73" s="343"/>
      <c r="AD73" s="343"/>
      <c r="AE73" s="343"/>
      <c r="AF73" s="343"/>
      <c r="AG73" s="343"/>
      <c r="AH73" s="343"/>
      <c r="AI73" s="343"/>
      <c r="AJ73" s="343"/>
      <c r="AK73" s="344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4"/>
      <c r="AX73" s="343"/>
      <c r="AY73" s="343"/>
      <c r="AZ73" s="343"/>
      <c r="BA73" s="343"/>
      <c r="BB73" s="343"/>
      <c r="BC73" s="343"/>
      <c r="BD73" s="343"/>
      <c r="BE73" s="343"/>
      <c r="BF73" s="343"/>
      <c r="BG73" s="343"/>
      <c r="BH73" s="343"/>
      <c r="BI73" s="344"/>
      <c r="BJ73" s="343"/>
      <c r="BK73" s="343"/>
      <c r="BL73" s="343"/>
      <c r="BM73" s="343"/>
      <c r="BN73" s="343"/>
      <c r="BO73" s="343"/>
      <c r="BP73" s="343"/>
      <c r="BQ73" s="343"/>
      <c r="BR73" s="343"/>
      <c r="BS73" s="343"/>
      <c r="BT73" s="343"/>
      <c r="BU73" s="344"/>
      <c r="BV73" s="343"/>
      <c r="BW73" s="343"/>
      <c r="BX73" s="343"/>
      <c r="BY73" s="343"/>
      <c r="BZ73" s="343"/>
      <c r="CA73" s="343"/>
      <c r="CB73" s="343"/>
      <c r="CC73" s="343"/>
      <c r="CD73" s="343"/>
      <c r="CE73" s="343"/>
      <c r="CF73" s="343"/>
      <c r="CG73" s="344"/>
      <c r="CH73" s="343"/>
      <c r="CI73" s="343"/>
      <c r="CJ73" s="343"/>
      <c r="CK73" s="343"/>
      <c r="CL73" s="343"/>
      <c r="CM73" s="343"/>
      <c r="CN73" s="343"/>
      <c r="CO73" s="343"/>
      <c r="CP73" s="343"/>
      <c r="CQ73" s="343"/>
      <c r="CR73" s="343"/>
      <c r="CS73" s="344"/>
    </row>
    <row r="74" spans="1:97" s="340" customFormat="1" x14ac:dyDescent="0.25">
      <c r="A74" s="342" t="s">
        <v>120</v>
      </c>
      <c r="N74" s="340">
        <f>N21/N$22</f>
        <v>3.1589338598223098E-2</v>
      </c>
      <c r="O74" s="340">
        <f t="shared" si="68"/>
        <v>3.2868525896414341E-2</v>
      </c>
      <c r="P74" s="340">
        <f t="shared" si="68"/>
        <v>3.4090909090909088E-2</v>
      </c>
      <c r="Q74" s="340">
        <f t="shared" si="68"/>
        <v>3.3333333333333333E-2</v>
      </c>
      <c r="R74" s="340">
        <f t="shared" si="68"/>
        <v>3.1071136549468518E-2</v>
      </c>
      <c r="S74" s="340">
        <f t="shared" si="68"/>
        <v>3.4246575342465752E-2</v>
      </c>
      <c r="T74" s="340">
        <f>T21/T$22</f>
        <v>3.5579106737320211E-2</v>
      </c>
      <c r="U74" s="343">
        <f>1-SUM(U70:U73)</f>
        <v>3.0000000000000027E-2</v>
      </c>
      <c r="V74" s="343">
        <f t="shared" ref="V74:X74" si="69">1-SUM(V70:V73)</f>
        <v>3.0000000000000027E-2</v>
      </c>
      <c r="W74" s="343">
        <f t="shared" si="69"/>
        <v>3.0000000000000027E-2</v>
      </c>
      <c r="X74" s="343">
        <f t="shared" si="69"/>
        <v>3.0000000000000027E-2</v>
      </c>
      <c r="Y74" s="344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4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4"/>
      <c r="AX74" s="343"/>
      <c r="AY74" s="343"/>
      <c r="AZ74" s="343"/>
      <c r="BA74" s="343"/>
      <c r="BB74" s="343"/>
      <c r="BC74" s="343"/>
      <c r="BD74" s="343"/>
      <c r="BE74" s="343"/>
      <c r="BF74" s="343"/>
      <c r="BG74" s="343"/>
      <c r="BH74" s="343"/>
      <c r="BI74" s="344"/>
      <c r="BJ74" s="343"/>
      <c r="BK74" s="343"/>
      <c r="BL74" s="343"/>
      <c r="BM74" s="343"/>
      <c r="BN74" s="343"/>
      <c r="BO74" s="343"/>
      <c r="BP74" s="343"/>
      <c r="BQ74" s="343"/>
      <c r="BR74" s="343"/>
      <c r="BS74" s="343"/>
      <c r="BT74" s="343"/>
      <c r="BU74" s="344"/>
      <c r="BV74" s="343"/>
      <c r="BW74" s="343"/>
      <c r="BX74" s="343"/>
      <c r="BY74" s="343"/>
      <c r="BZ74" s="343"/>
      <c r="CA74" s="343"/>
      <c r="CB74" s="343"/>
      <c r="CC74" s="343"/>
      <c r="CD74" s="343"/>
      <c r="CE74" s="343"/>
      <c r="CF74" s="343"/>
      <c r="CG74" s="344"/>
      <c r="CH74" s="343"/>
      <c r="CI74" s="343"/>
      <c r="CJ74" s="343"/>
      <c r="CK74" s="343"/>
      <c r="CL74" s="343"/>
      <c r="CM74" s="343"/>
      <c r="CN74" s="343"/>
      <c r="CO74" s="343"/>
      <c r="CP74" s="343"/>
      <c r="CQ74" s="343"/>
      <c r="CR74" s="343"/>
      <c r="CS74" s="3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1"/>
  <sheetViews>
    <sheetView showGridLines="0" zoomScale="70" zoomScaleNormal="7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ColWidth="8.5703125" defaultRowHeight="15" x14ac:dyDescent="0.25"/>
  <cols>
    <col min="1" max="1" width="22.28515625" customWidth="1" collapsed="1"/>
    <col min="2" max="12" width="9" hidden="1" customWidth="1" collapsed="1"/>
    <col min="13" max="13" width="9" style="36" hidden="1" customWidth="1" collapsed="1"/>
    <col min="14" max="16" width="9.140625" style="265" customWidth="1" collapsed="1"/>
    <col min="17" max="17" width="10" style="265" bestFit="1" customWidth="1" collapsed="1"/>
    <col min="18" max="19" width="9.140625" style="265" customWidth="1" collapsed="1"/>
    <col min="20" max="21" width="10" style="265" bestFit="1" customWidth="1" collapsed="1"/>
    <col min="22" max="24" width="9.140625" customWidth="1" collapsed="1"/>
    <col min="25" max="25" width="9.140625" style="36" customWidth="1" collapsed="1"/>
    <col min="26" max="36" width="9.140625" customWidth="1" collapsed="1"/>
    <col min="37" max="37" width="9.140625" style="36" customWidth="1" collapsed="1"/>
    <col min="38" max="48" width="9.140625" customWidth="1" collapsed="1"/>
    <col min="49" max="49" width="9.140625" style="36" customWidth="1" collapsed="1"/>
    <col min="50" max="60" width="9.140625" customWidth="1" collapsed="1"/>
    <col min="61" max="61" width="9.140625" style="36" customWidth="1" collapsed="1"/>
    <col min="62" max="72" width="9.140625" customWidth="1" collapsed="1"/>
    <col min="73" max="73" width="9.140625" style="36" customWidth="1" collapsed="1"/>
    <col min="74" max="74" width="9.140625" customWidth="1" collapsed="1"/>
    <col min="75" max="80" width="9.28515625" bestFit="1" customWidth="1" collapsed="1"/>
    <col min="81" max="84" width="9.140625" customWidth="1" collapsed="1"/>
    <col min="85" max="85" width="9.140625" style="36" customWidth="1" collapsed="1"/>
    <col min="86" max="96" width="9.140625" customWidth="1" collapsed="1"/>
    <col min="97" max="97" width="9.140625" style="36" customWidth="1" collapsed="1"/>
  </cols>
  <sheetData>
    <row r="3" spans="1:98" s="252" customFormat="1" ht="15.75" x14ac:dyDescent="0.25">
      <c r="A3" s="252" t="s">
        <v>114</v>
      </c>
      <c r="B3" s="252">
        <f>'Agency North'!C3+'Agency South'!C3</f>
        <v>0</v>
      </c>
      <c r="C3" s="252">
        <f>'Agency North'!D3+'Agency South'!D3</f>
        <v>0</v>
      </c>
      <c r="D3" s="252">
        <f>'Agency North'!E3+'Agency South'!E3</f>
        <v>0</v>
      </c>
      <c r="E3" s="252">
        <f>'Agency North'!F3+'Agency South'!F3</f>
        <v>0</v>
      </c>
      <c r="F3" s="252">
        <f>'Agency North'!G3+'Agency South'!G3</f>
        <v>0</v>
      </c>
      <c r="G3" s="252">
        <f>'Agency North'!H3+'Agency South'!H3</f>
        <v>0</v>
      </c>
      <c r="H3" s="252">
        <f>'Agency North'!I3+'Agency South'!I3</f>
        <v>0</v>
      </c>
      <c r="I3" s="252">
        <f>'Agency North'!J3+'Agency South'!J3</f>
        <v>0</v>
      </c>
      <c r="J3" s="252">
        <f>'Agency North'!K3+'Agency South'!K3</f>
        <v>0</v>
      </c>
      <c r="K3" s="252">
        <f>'Agency North'!L3+'Agency South'!L3</f>
        <v>0</v>
      </c>
      <c r="L3" s="252">
        <f>'Agency North'!M3+'Agency South'!M3</f>
        <v>0</v>
      </c>
      <c r="M3" s="253">
        <f>'Agency North'!N3+'Agency South'!N3</f>
        <v>0</v>
      </c>
      <c r="N3" s="264">
        <f>'Agency North'!O3+'Agency South'!O3</f>
        <v>0</v>
      </c>
      <c r="O3" s="264">
        <f>'Agency North'!P3+'Agency South'!P3</f>
        <v>0</v>
      </c>
      <c r="P3" s="264">
        <f>'Agency North'!Q3+'Agency South'!Q3</f>
        <v>0</v>
      </c>
      <c r="Q3" s="264">
        <f>'Agency North'!R3+'Agency South'!R3</f>
        <v>0</v>
      </c>
      <c r="R3" s="264">
        <f>'Agency North'!S3+'Agency South'!S3</f>
        <v>0</v>
      </c>
      <c r="S3" s="264">
        <f>'Agency North'!T3+'Agency South'!T3</f>
        <v>0</v>
      </c>
      <c r="T3" s="264">
        <f>'Agency North'!U3+'Agency South'!U3</f>
        <v>1</v>
      </c>
      <c r="U3" s="264">
        <f>'Agency North'!V3+'Agency South'!V3</f>
        <v>6</v>
      </c>
      <c r="V3" s="252">
        <f>'Agency North'!W3+'Agency South'!W3</f>
        <v>1</v>
      </c>
      <c r="W3" s="252">
        <f>'Agency North'!X3+'Agency South'!X3</f>
        <v>2</v>
      </c>
      <c r="X3" s="252">
        <f>'Agency North'!Y3+'Agency South'!Y3</f>
        <v>2</v>
      </c>
      <c r="Y3" s="253">
        <f>'Agency North'!Z3+'Agency South'!Z3</f>
        <v>2</v>
      </c>
      <c r="Z3" s="252">
        <f>'Agency North'!AA3+'Agency South'!AA3</f>
        <v>0</v>
      </c>
      <c r="AA3" s="252">
        <f>'Agency North'!AB3+'Agency South'!AB3</f>
        <v>0</v>
      </c>
      <c r="AB3" s="252">
        <f>'Agency North'!AC3+'Agency South'!AC3</f>
        <v>3</v>
      </c>
      <c r="AC3" s="252">
        <f>'Agency North'!AD3+'Agency South'!AD3</f>
        <v>3</v>
      </c>
      <c r="AD3" s="252">
        <f>'Agency North'!AE3+'Agency South'!AE3</f>
        <v>3</v>
      </c>
      <c r="AE3" s="252">
        <f>'Agency North'!AF3+'Agency South'!AF3</f>
        <v>4</v>
      </c>
      <c r="AF3" s="252">
        <f>'Agency North'!AG3+'Agency South'!AG3</f>
        <v>2</v>
      </c>
      <c r="AG3" s="252">
        <f>'Agency North'!AH3+'Agency South'!AH3</f>
        <v>2</v>
      </c>
      <c r="AH3" s="252">
        <f>'Agency North'!AI3+'Agency South'!AI3</f>
        <v>3</v>
      </c>
      <c r="AI3" s="252">
        <f>'Agency North'!AJ3+'Agency South'!AJ3</f>
        <v>2</v>
      </c>
      <c r="AJ3" s="252">
        <f>'Agency North'!AK3+'Agency South'!AK3</f>
        <v>2</v>
      </c>
      <c r="AK3" s="253">
        <f>'Agency North'!AL3+'Agency South'!AL3</f>
        <v>2</v>
      </c>
      <c r="AL3" s="252">
        <f>'Agency North'!AM3+'Agency South'!AM3</f>
        <v>0</v>
      </c>
      <c r="AM3" s="252">
        <f>'Agency North'!AN3+'Agency South'!AN3</f>
        <v>0</v>
      </c>
      <c r="AN3" s="252">
        <f>'Agency North'!AO3+'Agency South'!AO3</f>
        <v>4</v>
      </c>
      <c r="AO3" s="252">
        <f>'Agency North'!AP3+'Agency South'!AP3</f>
        <v>2</v>
      </c>
      <c r="AP3" s="252">
        <f>'Agency North'!AQ3+'Agency South'!AQ3</f>
        <v>4</v>
      </c>
      <c r="AQ3" s="252">
        <f>'Agency North'!AR3+'Agency South'!AR3</f>
        <v>4</v>
      </c>
      <c r="AR3" s="252">
        <f>'Agency North'!AS3+'Agency South'!AS3</f>
        <v>2</v>
      </c>
      <c r="AS3" s="252">
        <f>'Agency North'!AT3+'Agency South'!AT3</f>
        <v>2</v>
      </c>
      <c r="AT3" s="252">
        <f>'Agency North'!AU3+'Agency South'!AU3</f>
        <v>4</v>
      </c>
      <c r="AU3" s="252">
        <f>'Agency North'!AV3+'Agency South'!AV3</f>
        <v>2</v>
      </c>
      <c r="AV3" s="252">
        <f>'Agency North'!AW3+'Agency South'!AW3</f>
        <v>2</v>
      </c>
      <c r="AW3" s="253">
        <f>'Agency North'!AX3+'Agency South'!AX3</f>
        <v>2</v>
      </c>
      <c r="AX3" s="252">
        <f>'Agency North'!AY3+'Agency South'!AY3</f>
        <v>0</v>
      </c>
      <c r="AY3" s="252">
        <f>'Agency North'!AZ3+'Agency South'!AZ3</f>
        <v>0</v>
      </c>
      <c r="AZ3" s="252">
        <f>'Agency North'!BA3+'Agency South'!BA3</f>
        <v>2</v>
      </c>
      <c r="BA3" s="252">
        <f>'Agency North'!BB3+'Agency South'!BB3</f>
        <v>1</v>
      </c>
      <c r="BB3" s="252">
        <f>'Agency North'!BC3+'Agency South'!BC3</f>
        <v>2</v>
      </c>
      <c r="BC3" s="252">
        <f>'Agency North'!BD3+'Agency South'!BD3</f>
        <v>1</v>
      </c>
      <c r="BD3" s="252">
        <f>'Agency North'!BE3+'Agency South'!BE3</f>
        <v>2</v>
      </c>
      <c r="BE3" s="252">
        <f>'Agency North'!BF3+'Agency South'!BF3</f>
        <v>1</v>
      </c>
      <c r="BF3" s="252">
        <f>'Agency North'!BG3+'Agency South'!BG3</f>
        <v>2</v>
      </c>
      <c r="BG3" s="252">
        <f>'Agency North'!BH3+'Agency South'!BH3</f>
        <v>1</v>
      </c>
      <c r="BH3" s="252">
        <f>'Agency North'!BI3+'Agency South'!BI3</f>
        <v>0</v>
      </c>
      <c r="BI3" s="253">
        <f>'Agency North'!BJ3+'Agency South'!BJ3</f>
        <v>0</v>
      </c>
      <c r="BJ3" s="252">
        <f>'Agency North'!BK3+'Agency South'!BK3</f>
        <v>0</v>
      </c>
      <c r="BK3" s="252">
        <f>'Agency North'!BL3+'Agency South'!BL3</f>
        <v>0</v>
      </c>
      <c r="BL3" s="252">
        <f>'Agency North'!BM3+'Agency South'!BM3</f>
        <v>3</v>
      </c>
      <c r="BM3" s="252">
        <f>'Agency North'!BN3+'Agency South'!BN3</f>
        <v>0</v>
      </c>
      <c r="BN3" s="252">
        <f>'Agency North'!BO3+'Agency South'!BO3</f>
        <v>0</v>
      </c>
      <c r="BO3" s="252">
        <f>'Agency North'!BP3+'Agency South'!BP3</f>
        <v>3</v>
      </c>
      <c r="BP3" s="252">
        <f>'Agency North'!BQ3+'Agency South'!BQ3</f>
        <v>0</v>
      </c>
      <c r="BQ3" s="252">
        <f>'Agency North'!BR3+'Agency South'!BR3</f>
        <v>0</v>
      </c>
      <c r="BR3" s="252">
        <f>'Agency North'!BS3+'Agency South'!BS3</f>
        <v>2</v>
      </c>
      <c r="BS3" s="252">
        <f>'Agency North'!BT3+'Agency South'!BT3</f>
        <v>0</v>
      </c>
      <c r="BT3" s="252">
        <f>'Agency North'!BU3+'Agency South'!BU3</f>
        <v>0</v>
      </c>
      <c r="BU3" s="253">
        <f>'Agency North'!BV3+'Agency South'!BV3</f>
        <v>0</v>
      </c>
      <c r="BV3" s="252">
        <f>'Agency North'!BW3+'Agency South'!BW3</f>
        <v>0</v>
      </c>
      <c r="BW3" s="252">
        <f>'Agency North'!BX3+'Agency South'!BX3</f>
        <v>0</v>
      </c>
      <c r="BX3" s="252">
        <f>'Agency North'!BY3+'Agency South'!BY3</f>
        <v>2</v>
      </c>
      <c r="BY3" s="252">
        <f>'Agency North'!BZ3+'Agency South'!BZ3</f>
        <v>0</v>
      </c>
      <c r="BZ3" s="252">
        <f>'Agency North'!CA3+'Agency South'!CA3</f>
        <v>0</v>
      </c>
      <c r="CA3" s="252">
        <f>'Agency North'!CB3+'Agency South'!CB3</f>
        <v>2</v>
      </c>
      <c r="CB3" s="252">
        <f>'Agency North'!CC3+'Agency South'!CC3</f>
        <v>0</v>
      </c>
      <c r="CC3" s="252">
        <f>'Agency North'!CD3+'Agency South'!CD3</f>
        <v>0</v>
      </c>
      <c r="CD3" s="252">
        <f>'Agency North'!CE3+'Agency South'!CE3</f>
        <v>2</v>
      </c>
      <c r="CE3" s="252">
        <f>'Agency North'!CF3+'Agency South'!CF3</f>
        <v>0</v>
      </c>
      <c r="CF3" s="252">
        <f>'Agency North'!CG3+'Agency South'!CG3</f>
        <v>0</v>
      </c>
      <c r="CG3" s="253">
        <f>'Agency North'!CH3+'Agency South'!CH3</f>
        <v>0</v>
      </c>
      <c r="CH3" s="252">
        <f>'Agency North'!CI3+'Agency South'!CI3</f>
        <v>0</v>
      </c>
      <c r="CI3" s="252">
        <f>'Agency North'!CJ3+'Agency South'!CJ3</f>
        <v>0</v>
      </c>
      <c r="CJ3" s="252">
        <f>'Agency North'!CK3+'Agency South'!CK3</f>
        <v>2</v>
      </c>
      <c r="CK3" s="252">
        <f>'Agency North'!CL3+'Agency South'!CL3</f>
        <v>0</v>
      </c>
      <c r="CL3" s="252">
        <f>'Agency North'!CM3+'Agency South'!CM3</f>
        <v>0</v>
      </c>
      <c r="CM3" s="252">
        <f>'Agency North'!CN3+'Agency South'!CN3</f>
        <v>2</v>
      </c>
      <c r="CN3" s="252">
        <f>'Agency North'!CO3+'Agency South'!CO3</f>
        <v>0</v>
      </c>
      <c r="CO3" s="252">
        <f>'Agency North'!CP3+'Agency South'!CP3</f>
        <v>0</v>
      </c>
      <c r="CP3" s="252">
        <f>'Agency North'!CQ3+'Agency South'!CQ3</f>
        <v>2</v>
      </c>
      <c r="CQ3" s="252">
        <f>'Agency North'!CR3+'Agency South'!CR3</f>
        <v>0</v>
      </c>
      <c r="CR3" s="252">
        <f>'Agency North'!CS3+'Agency South'!CS3</f>
        <v>0</v>
      </c>
      <c r="CS3" s="253">
        <f>'Agency North'!CT3+'Agency South'!CT3</f>
        <v>0</v>
      </c>
    </row>
    <row r="4" spans="1:98" s="252" customFormat="1" ht="15.75" x14ac:dyDescent="0.25">
      <c r="A4" s="252" t="s">
        <v>115</v>
      </c>
      <c r="B4" s="252">
        <f>'Agency North'!C4+'Agency South'!C4</f>
        <v>0</v>
      </c>
      <c r="C4" s="252">
        <f>'Agency North'!D4+'Agency South'!D4</f>
        <v>0</v>
      </c>
      <c r="D4" s="252">
        <f>'Agency North'!E4+'Agency South'!E4</f>
        <v>0</v>
      </c>
      <c r="E4" s="252">
        <f>'Agency North'!F4+'Agency South'!F4</f>
        <v>0</v>
      </c>
      <c r="F4" s="252">
        <f>'Agency North'!G4+'Agency South'!G4</f>
        <v>0</v>
      </c>
      <c r="G4" s="252">
        <f>'Agency North'!H4+'Agency South'!H4</f>
        <v>0</v>
      </c>
      <c r="H4" s="252">
        <f>'Agency North'!I4+'Agency South'!I4</f>
        <v>0</v>
      </c>
      <c r="I4" s="252">
        <f>'Agency North'!J4+'Agency South'!J4</f>
        <v>0</v>
      </c>
      <c r="J4" s="252">
        <f>'Agency North'!K4+'Agency South'!K4</f>
        <v>0</v>
      </c>
      <c r="K4" s="252">
        <f>'Agency North'!L4+'Agency South'!L4</f>
        <v>0</v>
      </c>
      <c r="L4" s="252">
        <f>'Agency North'!M4+'Agency South'!M4</f>
        <v>0</v>
      </c>
      <c r="M4" s="253">
        <f>'Agency North'!N4+'Agency South'!N4</f>
        <v>0</v>
      </c>
      <c r="N4" s="264">
        <f>'Agency North'!O4+'Agency South'!O4</f>
        <v>0</v>
      </c>
      <c r="O4" s="264">
        <f>'Agency North'!P4+'Agency South'!P4</f>
        <v>0</v>
      </c>
      <c r="P4" s="264">
        <f>'Agency North'!Q4+'Agency South'!Q4</f>
        <v>0</v>
      </c>
      <c r="Q4" s="264">
        <f>'Agency North'!R4+'Agency South'!R4</f>
        <v>0</v>
      </c>
      <c r="R4" s="264">
        <f>'Agency North'!S4+'Agency South'!S4</f>
        <v>0</v>
      </c>
      <c r="S4" s="264">
        <f>'Agency North'!T4+'Agency South'!T4</f>
        <v>0</v>
      </c>
      <c r="T4" s="264">
        <f>'Agency North'!U4+'Agency South'!U4</f>
        <v>1</v>
      </c>
      <c r="U4" s="264">
        <f>'Agency North'!V4+'Agency South'!V4</f>
        <v>7</v>
      </c>
      <c r="V4" s="252">
        <f>'Agency North'!W4+'Agency South'!W4</f>
        <v>8</v>
      </c>
      <c r="W4" s="252">
        <f>'Agency North'!X4+'Agency South'!X4</f>
        <v>10</v>
      </c>
      <c r="X4" s="252">
        <f>'Agency North'!Y4+'Agency South'!Y4</f>
        <v>12</v>
      </c>
      <c r="Y4" s="253">
        <f>'Agency North'!Z4+'Agency South'!Z4</f>
        <v>14</v>
      </c>
      <c r="Z4" s="252">
        <f>'Agency North'!AA4+'Agency South'!AA4</f>
        <v>14</v>
      </c>
      <c r="AA4" s="252">
        <f>'Agency North'!AB4+'Agency South'!AB4</f>
        <v>14</v>
      </c>
      <c r="AB4" s="252">
        <f>'Agency North'!AC4+'Agency South'!AC4</f>
        <v>17</v>
      </c>
      <c r="AC4" s="252">
        <f>'Agency North'!AD4+'Agency South'!AD4</f>
        <v>20</v>
      </c>
      <c r="AD4" s="252">
        <f>'Agency North'!AE4+'Agency South'!AE4</f>
        <v>23</v>
      </c>
      <c r="AE4" s="252">
        <f>'Agency North'!AF4+'Agency South'!AF4</f>
        <v>27</v>
      </c>
      <c r="AF4" s="252">
        <f>'Agency North'!AG4+'Agency South'!AG4</f>
        <v>29</v>
      </c>
      <c r="AG4" s="252">
        <f>'Agency North'!AH4+'Agency South'!AH4</f>
        <v>31</v>
      </c>
      <c r="AH4" s="252">
        <f>'Agency North'!AI4+'Agency South'!AI4</f>
        <v>34</v>
      </c>
      <c r="AI4" s="252">
        <f>'Agency North'!AJ4+'Agency South'!AJ4</f>
        <v>36</v>
      </c>
      <c r="AJ4" s="252">
        <f>'Agency North'!AK4+'Agency South'!AK4</f>
        <v>38</v>
      </c>
      <c r="AK4" s="253">
        <f>'Agency North'!AL4+'Agency South'!AL4</f>
        <v>40</v>
      </c>
      <c r="AL4" s="252">
        <f>'Agency North'!AM4+'Agency South'!AM4</f>
        <v>40</v>
      </c>
      <c r="AM4" s="252">
        <f>'Agency North'!AN4+'Agency South'!AN4</f>
        <v>40</v>
      </c>
      <c r="AN4" s="252">
        <f>'Agency North'!AO4+'Agency South'!AO4</f>
        <v>44</v>
      </c>
      <c r="AO4" s="252">
        <f>'Agency North'!AP4+'Agency South'!AP4</f>
        <v>46</v>
      </c>
      <c r="AP4" s="252">
        <f>'Agency North'!AQ4+'Agency South'!AQ4</f>
        <v>50</v>
      </c>
      <c r="AQ4" s="252">
        <f>'Agency North'!AR4+'Agency South'!AR4</f>
        <v>54</v>
      </c>
      <c r="AR4" s="252">
        <f>'Agency North'!AS4+'Agency South'!AS4</f>
        <v>56</v>
      </c>
      <c r="AS4" s="252">
        <f>'Agency North'!AT4+'Agency South'!AT4</f>
        <v>58</v>
      </c>
      <c r="AT4" s="252">
        <f>'Agency North'!AU4+'Agency South'!AU4</f>
        <v>62</v>
      </c>
      <c r="AU4" s="252">
        <f>'Agency North'!AV4+'Agency South'!AV4</f>
        <v>64</v>
      </c>
      <c r="AV4" s="252">
        <f>'Agency North'!AW4+'Agency South'!AW4</f>
        <v>66</v>
      </c>
      <c r="AW4" s="253">
        <f>'Agency North'!AX4+'Agency South'!AX4</f>
        <v>68</v>
      </c>
      <c r="AX4" s="252">
        <f>'Agency North'!AY4+'Agency South'!AY4</f>
        <v>68</v>
      </c>
      <c r="AY4" s="252">
        <f>'Agency North'!AZ4+'Agency South'!AZ4</f>
        <v>68</v>
      </c>
      <c r="AZ4" s="252">
        <f>'Agency North'!BA4+'Agency South'!BA4</f>
        <v>70</v>
      </c>
      <c r="BA4" s="252">
        <f>'Agency North'!BB4+'Agency South'!BB4</f>
        <v>71</v>
      </c>
      <c r="BB4" s="252">
        <f>'Agency North'!BC4+'Agency South'!BC4</f>
        <v>73</v>
      </c>
      <c r="BC4" s="252">
        <f>'Agency North'!BD4+'Agency South'!BD4</f>
        <v>74</v>
      </c>
      <c r="BD4" s="252">
        <f>'Agency North'!BE4+'Agency South'!BE4</f>
        <v>76</v>
      </c>
      <c r="BE4" s="252">
        <f>'Agency North'!BF4+'Agency South'!BF4</f>
        <v>77</v>
      </c>
      <c r="BF4" s="252">
        <f>'Agency North'!BG4+'Agency South'!BG4</f>
        <v>79</v>
      </c>
      <c r="BG4" s="252">
        <f>'Agency North'!BH4+'Agency South'!BH4</f>
        <v>80</v>
      </c>
      <c r="BH4" s="252">
        <f>'Agency North'!BI4+'Agency South'!BI4</f>
        <v>80</v>
      </c>
      <c r="BI4" s="253">
        <f>'Agency North'!BJ4+'Agency South'!BJ4</f>
        <v>80</v>
      </c>
      <c r="BJ4" s="252">
        <f>'Agency North'!BK4+'Agency South'!BK4</f>
        <v>80</v>
      </c>
      <c r="BK4" s="252">
        <f>'Agency North'!BL4+'Agency South'!BL4</f>
        <v>80</v>
      </c>
      <c r="BL4" s="252">
        <f>'Agency North'!BM4+'Agency South'!BM4</f>
        <v>83</v>
      </c>
      <c r="BM4" s="252">
        <f>'Agency North'!BN4+'Agency South'!BN4</f>
        <v>83</v>
      </c>
      <c r="BN4" s="252">
        <f>'Agency North'!BO4+'Agency South'!BO4</f>
        <v>83</v>
      </c>
      <c r="BO4" s="252">
        <f>'Agency North'!BP4+'Agency South'!BP4</f>
        <v>86</v>
      </c>
      <c r="BP4" s="252">
        <f>'Agency North'!BQ4+'Agency South'!BQ4</f>
        <v>86</v>
      </c>
      <c r="BQ4" s="252">
        <f>'Agency North'!BR4+'Agency South'!BR4</f>
        <v>86</v>
      </c>
      <c r="BR4" s="252">
        <f>'Agency North'!BS4+'Agency South'!BS4</f>
        <v>88</v>
      </c>
      <c r="BS4" s="252">
        <f>'Agency North'!BT4+'Agency South'!BT4</f>
        <v>88</v>
      </c>
      <c r="BT4" s="252">
        <f>'Agency North'!BU4+'Agency South'!BU4</f>
        <v>88</v>
      </c>
      <c r="BU4" s="253">
        <f>'Agency North'!BV4+'Agency South'!BV4</f>
        <v>88</v>
      </c>
      <c r="BV4" s="252">
        <f>'Agency North'!BW4+'Agency South'!BW4</f>
        <v>88</v>
      </c>
      <c r="BW4" s="252">
        <f>'Agency North'!BX4+'Agency South'!BX4</f>
        <v>88</v>
      </c>
      <c r="BX4" s="252">
        <f>'Agency North'!BY4+'Agency South'!BY4</f>
        <v>90</v>
      </c>
      <c r="BY4" s="252">
        <f>'Agency North'!BZ4+'Agency South'!BZ4</f>
        <v>90</v>
      </c>
      <c r="BZ4" s="252">
        <f>'Agency North'!CA4+'Agency South'!CA4</f>
        <v>90</v>
      </c>
      <c r="CA4" s="252">
        <f>'Agency North'!CB4+'Agency South'!CB4</f>
        <v>92</v>
      </c>
      <c r="CB4" s="252">
        <f>'Agency North'!CC4+'Agency South'!CC4</f>
        <v>92</v>
      </c>
      <c r="CC4" s="252">
        <f>'Agency North'!CD4+'Agency South'!CD4</f>
        <v>92</v>
      </c>
      <c r="CD4" s="252">
        <f>'Agency North'!CE4+'Agency South'!CE4</f>
        <v>94</v>
      </c>
      <c r="CE4" s="252">
        <f>'Agency North'!CF4+'Agency South'!CF4</f>
        <v>94</v>
      </c>
      <c r="CF4" s="252">
        <f>'Agency North'!CG4+'Agency South'!CG4</f>
        <v>94</v>
      </c>
      <c r="CG4" s="253">
        <f>'Agency North'!CH4+'Agency South'!CH4</f>
        <v>94</v>
      </c>
      <c r="CH4" s="252">
        <f>'Agency North'!CI4+'Agency South'!CI4</f>
        <v>94</v>
      </c>
      <c r="CI4" s="252">
        <f>'Agency North'!CJ4+'Agency South'!CJ4</f>
        <v>94</v>
      </c>
      <c r="CJ4" s="252">
        <f>'Agency North'!CK4+'Agency South'!CK4</f>
        <v>96</v>
      </c>
      <c r="CK4" s="252">
        <f>'Agency North'!CL4+'Agency South'!CL4</f>
        <v>96</v>
      </c>
      <c r="CL4" s="252">
        <f>'Agency North'!CM4+'Agency South'!CM4</f>
        <v>96</v>
      </c>
      <c r="CM4" s="252">
        <f>'Agency North'!CN4+'Agency South'!CN4</f>
        <v>98</v>
      </c>
      <c r="CN4" s="252">
        <f>'Agency North'!CO4+'Agency South'!CO4</f>
        <v>98</v>
      </c>
      <c r="CO4" s="252">
        <f>'Agency North'!CP4+'Agency South'!CP4</f>
        <v>98</v>
      </c>
      <c r="CP4" s="252">
        <f>'Agency North'!CQ4+'Agency South'!CQ4</f>
        <v>100</v>
      </c>
      <c r="CQ4" s="252">
        <f>'Agency North'!CR4+'Agency South'!CR4</f>
        <v>100</v>
      </c>
      <c r="CR4" s="252">
        <f>'Agency North'!CS4+'Agency South'!CS4</f>
        <v>100</v>
      </c>
      <c r="CS4" s="253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12">
        <v>12</v>
      </c>
      <c r="N5" s="265">
        <v>1</v>
      </c>
      <c r="O5" s="266">
        <v>2</v>
      </c>
      <c r="P5" s="265">
        <v>3</v>
      </c>
      <c r="Q5" s="266">
        <v>4</v>
      </c>
      <c r="R5" s="265">
        <v>5</v>
      </c>
      <c r="S5" s="266">
        <v>6</v>
      </c>
      <c r="T5" s="265">
        <v>7</v>
      </c>
      <c r="U5" s="266">
        <v>8</v>
      </c>
      <c r="V5">
        <v>9</v>
      </c>
      <c r="W5" s="12">
        <v>10</v>
      </c>
      <c r="X5">
        <v>11</v>
      </c>
      <c r="Y5" s="112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12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12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12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12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12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12">
        <v>84</v>
      </c>
      <c r="CT5" s="12"/>
    </row>
    <row r="6" spans="1:98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7">
        <v>42370</v>
      </c>
      <c r="O6" s="267">
        <v>42401</v>
      </c>
      <c r="P6" s="267">
        <v>42430</v>
      </c>
      <c r="Q6" s="267">
        <v>42461</v>
      </c>
      <c r="R6" s="267">
        <v>42491</v>
      </c>
      <c r="S6" s="267">
        <v>42522</v>
      </c>
      <c r="T6" s="267">
        <v>42552</v>
      </c>
      <c r="U6" s="267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8" s="166" customFormat="1" x14ac:dyDescent="0.25">
      <c r="A7" s="166" t="s">
        <v>41</v>
      </c>
      <c r="B7" s="166">
        <f>'Agency North'!C7+'Agency South'!C7</f>
        <v>0</v>
      </c>
      <c r="C7" s="166">
        <f>'Agency North'!D7+'Agency South'!D7</f>
        <v>0</v>
      </c>
      <c r="D7" s="166">
        <f>'Agency North'!E7+'Agency South'!E7</f>
        <v>0</v>
      </c>
      <c r="E7" s="166">
        <f>'Agency North'!F7+'Agency South'!F7</f>
        <v>0</v>
      </c>
      <c r="F7" s="166">
        <f>'Agency North'!G7+'Agency South'!G7</f>
        <v>0</v>
      </c>
      <c r="G7" s="166">
        <f>'Agency North'!H7+'Agency South'!H7</f>
        <v>0</v>
      </c>
      <c r="H7" s="166">
        <f>'Agency North'!I7+'Agency South'!I7</f>
        <v>0</v>
      </c>
      <c r="I7" s="166">
        <f>'Agency North'!J7+'Agency South'!J7</f>
        <v>0</v>
      </c>
      <c r="J7" s="166">
        <f>'Agency North'!K7+'Agency South'!K7</f>
        <v>0</v>
      </c>
      <c r="K7" s="166">
        <f>'Agency North'!L7+'Agency South'!L7</f>
        <v>0</v>
      </c>
      <c r="L7" s="166">
        <f>'Agency North'!M7+'Agency South'!M7</f>
        <v>0</v>
      </c>
      <c r="M7" s="196">
        <f>'Agency North'!N7+'Agency South'!N7</f>
        <v>0</v>
      </c>
      <c r="N7" s="268">
        <f>'Agency North'!O7+'Agency South'!O7</f>
        <v>503</v>
      </c>
      <c r="O7" s="268">
        <f>'Agency North'!P7+'Agency South'!P7</f>
        <v>503</v>
      </c>
      <c r="P7" s="268">
        <f>'Agency North'!Q7+'Agency South'!Q7</f>
        <v>509</v>
      </c>
      <c r="Q7" s="268">
        <f>'Agency North'!R7+'Agency South'!R7</f>
        <v>533</v>
      </c>
      <c r="R7" s="268">
        <f>'Agency North'!S7+'Agency South'!S7</f>
        <v>593</v>
      </c>
      <c r="S7" s="268">
        <f>'Agency North'!T7+'Agency South'!T7</f>
        <v>653</v>
      </c>
      <c r="T7" s="268">
        <f>'Agency North'!U7+'Agency South'!U7</f>
        <v>1314</v>
      </c>
      <c r="U7" s="268">
        <f>'Agency North'!V7+'Agency South'!V7</f>
        <v>1334.56</v>
      </c>
      <c r="V7" s="166">
        <f>'Agency North'!W7+'Agency South'!W7</f>
        <v>1481.4043999999999</v>
      </c>
      <c r="W7" s="166">
        <f>'Agency North'!X7+'Agency South'!X7</f>
        <v>1690.2238560000001</v>
      </c>
      <c r="X7" s="166">
        <f>'Agency North'!Y7+'Agency South'!Y7</f>
        <v>1834.4544667999999</v>
      </c>
      <c r="Y7" s="196">
        <f>'Agency North'!Z7+'Agency South'!Z7</f>
        <v>1985.1593221319999</v>
      </c>
      <c r="Z7" s="166">
        <f>'Agency North'!AA7+'Agency South'!AA7</f>
        <v>2156.1814159686</v>
      </c>
      <c r="AA7" s="166">
        <f>'Agency North'!AB7+'Agency South'!AB7</f>
        <v>2108.68163325775</v>
      </c>
      <c r="AB7" s="166">
        <f>'Agency North'!AC7+'Agency South'!AC7</f>
        <v>2204.9347139591923</v>
      </c>
      <c r="AC7" s="166">
        <f>'Agency North'!AD7+'Agency South'!AD7</f>
        <v>2236.1701365319132</v>
      </c>
      <c r="AD7" s="166">
        <f>'Agency North'!AE7+'Agency South'!AE7</f>
        <v>2058.4563193304029</v>
      </c>
      <c r="AE7" s="166">
        <f>'Agency North'!AF7+'Agency South'!AF7</f>
        <v>2162.5175444844317</v>
      </c>
      <c r="AF7" s="166">
        <f>'Agency North'!AG7+'Agency South'!AG7</f>
        <v>2235.045639445766</v>
      </c>
      <c r="AG7" s="166">
        <f>'Agency North'!AH7+'Agency South'!AH7</f>
        <v>2044.4026709044208</v>
      </c>
      <c r="AH7" s="166">
        <f>'Agency North'!AI7+'Agency South'!AI7</f>
        <v>921.31544719808267</v>
      </c>
      <c r="AI7" s="166">
        <f>'Agency North'!AJ7+'Agency South'!AJ7</f>
        <v>1089.4842716367737</v>
      </c>
      <c r="AJ7" s="166">
        <f>'Agency North'!AK7+'Agency South'!AK7</f>
        <v>1188.5103859588019</v>
      </c>
      <c r="AK7" s="196">
        <f>'Agency North'!AL7+'Agency South'!AL7</f>
        <v>1316.7946764363146</v>
      </c>
      <c r="AL7" s="166">
        <f>'Agency North'!AM7+'Agency South'!AM7</f>
        <v>1446.768886948907</v>
      </c>
      <c r="AM7" s="166">
        <f>'Agency North'!AN7+'Agency South'!AN7</f>
        <v>1351.528832749183</v>
      </c>
      <c r="AN7" s="166">
        <f>'Agency North'!AO7+'Agency South'!AO7</f>
        <v>1435.3005442269496</v>
      </c>
      <c r="AO7" s="166">
        <f>'Agency North'!AP7+'Agency South'!AP7</f>
        <v>1554.1708207940208</v>
      </c>
      <c r="AP7" s="166">
        <f>'Agency North'!AQ7+'Agency South'!AQ7</f>
        <v>1517.6423405396035</v>
      </c>
      <c r="AQ7" s="166">
        <f>'Agency North'!AR7+'Agency South'!AR7</f>
        <v>1612.4987782838475</v>
      </c>
      <c r="AR7" s="166">
        <f>'Agency North'!AS7+'Agency South'!AS7</f>
        <v>1704.6067188616821</v>
      </c>
      <c r="AS7" s="166">
        <f>'Agency North'!AT7+'Agency South'!AT7</f>
        <v>1634.4358377682615</v>
      </c>
      <c r="AT7" s="166">
        <f>'Agency North'!AU7+'Agency South'!AU7</f>
        <v>1733.3849400752774</v>
      </c>
      <c r="AU7" s="166">
        <f>'Agency North'!AV7+'Agency South'!AV7</f>
        <v>1834.9336669081677</v>
      </c>
      <c r="AV7" s="166">
        <f>'Agency North'!AW7+'Agency South'!AW7</f>
        <v>1761.1301961425268</v>
      </c>
      <c r="AW7" s="196">
        <f>'Agency North'!AX7+'Agency South'!AX7</f>
        <v>1864.5526935196135</v>
      </c>
      <c r="AX7" s="166">
        <f>'Agency North'!AY7+'Agency South'!AY7</f>
        <v>1968.8534944951473</v>
      </c>
      <c r="AY7" s="166">
        <f>'Agency North'!AZ7+'Agency South'!AZ7</f>
        <v>1876.8843759118713</v>
      </c>
      <c r="AZ7" s="166">
        <f>'Agency North'!BA7+'Agency South'!BA7</f>
        <v>1944.6869770638436</v>
      </c>
      <c r="BA7" s="166">
        <f>'Agency North'!BB7+'Agency South'!BB7</f>
        <v>2055.2331291001101</v>
      </c>
      <c r="BB7" s="166">
        <f>'Agency North'!BC7+'Agency South'!BC7</f>
        <v>1972.9009479741412</v>
      </c>
      <c r="BC7" s="166">
        <f>'Agency North'!BD7+'Agency South'!BD7</f>
        <v>2054.2791430082743</v>
      </c>
      <c r="BD7" s="166">
        <f>'Agency North'!BE7+'Agency South'!BE7</f>
        <v>2139.3262375301206</v>
      </c>
      <c r="BE7" s="166">
        <f>'Agency North'!BF7+'Agency South'!BF7</f>
        <v>2054.6614203622848</v>
      </c>
      <c r="BF7" s="166">
        <f>'Agency North'!BG7+'Agency South'!BG7</f>
        <v>2148.5579133549427</v>
      </c>
      <c r="BG7" s="166">
        <f>'Agency North'!BH7+'Agency South'!BH7</f>
        <v>2247.4574283419074</v>
      </c>
      <c r="BH7" s="166">
        <f>'Agency North'!BI7+'Agency South'!BI7</f>
        <v>2172.7060728523466</v>
      </c>
      <c r="BI7" s="196">
        <f>'Agency North'!BJ7+'Agency South'!BJ7</f>
        <v>2276.7602609029359</v>
      </c>
      <c r="BJ7" s="166">
        <f>'Agency North'!BK7+'Agency South'!BK7</f>
        <v>2382.4590547251364</v>
      </c>
      <c r="BK7" s="166">
        <f>'Agency North'!BL7+'Agency South'!BL7</f>
        <v>2251.3162524918025</v>
      </c>
      <c r="BL7" s="166">
        <f>'Agency North'!BM7+'Agency South'!BM7</f>
        <v>2340.3864160276644</v>
      </c>
      <c r="BM7" s="166">
        <f>'Agency North'!BN7+'Agency South'!BN7</f>
        <v>2430.6634098595214</v>
      </c>
      <c r="BN7" s="166">
        <f>'Agency North'!BO7+'Agency South'!BO7</f>
        <v>2291.436153665557</v>
      </c>
      <c r="BO7" s="166">
        <f>'Agency North'!BP7+'Agency South'!BP7</f>
        <v>2369.1485831661676</v>
      </c>
      <c r="BP7" s="166">
        <f>'Agency North'!BQ7+'Agency South'!BQ7</f>
        <v>2449.4763312180889</v>
      </c>
      <c r="BQ7" s="166">
        <f>'Agency North'!BR7+'Agency South'!BR7</f>
        <v>2308.4392545862725</v>
      </c>
      <c r="BR7" s="166">
        <f>'Agency North'!BS7+'Agency South'!BS7</f>
        <v>2396.3502182766879</v>
      </c>
      <c r="BS7" s="166">
        <f>'Agency North'!BT7+'Agency South'!BT7</f>
        <v>2488.8821082133245</v>
      </c>
      <c r="BT7" s="166">
        <f>'Agency North'!BU7+'Agency South'!BU7</f>
        <v>2356.4156603344072</v>
      </c>
      <c r="BU7" s="196">
        <f>'Agency North'!BV7+'Agency South'!BV7</f>
        <v>2453.248437456833</v>
      </c>
      <c r="BV7" s="166">
        <f>'Agency North'!BW7+'Agency South'!BW7</f>
        <v>2551.7662099216036</v>
      </c>
      <c r="BW7" s="166">
        <f>'Agency North'!BX7+'Agency South'!BX7</f>
        <v>2458.9722744671608</v>
      </c>
      <c r="BX7" s="166">
        <f>'Agency North'!BY7+'Agency South'!BY7</f>
        <v>2559.6031995784483</v>
      </c>
      <c r="BY7" s="166">
        <f>'Agency North'!BZ7+'Agency South'!BZ7</f>
        <v>2660.7431046218826</v>
      </c>
      <c r="BZ7" s="166">
        <f>'Agency North'!CA7+'Agency South'!CA7</f>
        <v>2548.2799922809945</v>
      </c>
      <c r="CA7" s="166">
        <f>'Agency North'!CB7+'Agency South'!CB7</f>
        <v>2634.6010057453204</v>
      </c>
      <c r="CB7" s="166">
        <f>'Agency North'!CC7+'Agency South'!CC7</f>
        <v>2723.9234330307299</v>
      </c>
      <c r="CC7" s="166">
        <f>'Agency North'!CD7+'Agency South'!CD7</f>
        <v>2603.3713604135264</v>
      </c>
      <c r="CD7" s="166">
        <f>'Agency North'!CE7+'Agency South'!CE7</f>
        <v>2699.8390132808636</v>
      </c>
      <c r="CE7" s="166">
        <f>'Agency North'!CF7+'Agency South'!CF7</f>
        <v>2801.590538932247</v>
      </c>
      <c r="CF7" s="166">
        <f>'Agency North'!CG7+'Agency South'!CG7</f>
        <v>2693.3227742322661</v>
      </c>
      <c r="CG7" s="196">
        <f>'Agency North'!CH7+'Agency South'!CH7</f>
        <v>2799.7053370153594</v>
      </c>
      <c r="CH7" s="166">
        <f>'Agency North'!CI7+'Agency South'!CI7</f>
        <v>2908.3113711319957</v>
      </c>
      <c r="CI7" s="166">
        <f>'Agency North'!CJ7+'Agency South'!CJ7</f>
        <v>2801.1052001338858</v>
      </c>
      <c r="CJ7" s="166">
        <f>'Agency North'!CK7+'Agency South'!CK7</f>
        <v>2913.0555304739692</v>
      </c>
      <c r="CK7" s="166">
        <f>'Agency North'!CL7+'Agency South'!CL7</f>
        <v>3025.8767090516003</v>
      </c>
      <c r="CL7" s="166">
        <f>'Agency North'!CM7+'Agency South'!CM7</f>
        <v>2898.247366480311</v>
      </c>
      <c r="CM7" s="166">
        <f>'Agency North'!CN7+'Agency South'!CN7</f>
        <v>2994.8141356059473</v>
      </c>
      <c r="CN7" s="166">
        <f>'Agency North'!CO7+'Agency South'!CO7</f>
        <v>3095.216678090751</v>
      </c>
      <c r="CO7" s="166">
        <f>'Agency North'!CP7+'Agency South'!CP7</f>
        <v>2959.8198870906081</v>
      </c>
      <c r="CP7" s="166">
        <f>'Agency North'!CQ7+'Agency South'!CQ7</f>
        <v>3068.1802608632761</v>
      </c>
      <c r="CQ7" s="166">
        <f>'Agency North'!CR7+'Agency South'!CR7</f>
        <v>3182.7054364988253</v>
      </c>
      <c r="CR7" s="166">
        <f>'Agency North'!CS7+'Agency South'!CS7</f>
        <v>3061.4390943973726</v>
      </c>
      <c r="CS7" s="196">
        <f>'Agency North'!CT7+'Agency South'!CT7</f>
        <v>3181.6223507857276</v>
      </c>
    </row>
    <row r="8" spans="1:98" s="28" customFormat="1" x14ac:dyDescent="0.25">
      <c r="A8" s="28" t="s">
        <v>42</v>
      </c>
      <c r="B8" s="28">
        <f>'Agency North'!C8+'Agency South'!C8</f>
        <v>0</v>
      </c>
      <c r="C8" s="28">
        <f>'Agency North'!D8+'Agency South'!D8</f>
        <v>0</v>
      </c>
      <c r="D8" s="28">
        <f>'Agency North'!E8+'Agency South'!E8</f>
        <v>0</v>
      </c>
      <c r="E8" s="28">
        <f>'Agency North'!F8+'Agency South'!F8</f>
        <v>96</v>
      </c>
      <c r="F8" s="28">
        <f>'Agency North'!G8+'Agency South'!G8</f>
        <v>66</v>
      </c>
      <c r="G8" s="28">
        <f>'Agency North'!H8+'Agency South'!H8</f>
        <v>80</v>
      </c>
      <c r="H8" s="28">
        <f>'Agency North'!I8+'Agency South'!I8</f>
        <v>72</v>
      </c>
      <c r="I8" s="28">
        <f>'Agency North'!J8+'Agency South'!J8</f>
        <v>78</v>
      </c>
      <c r="J8" s="28">
        <f>'Agency North'!K8+'Agency South'!K8</f>
        <v>134</v>
      </c>
      <c r="K8" s="28">
        <f>'Agency North'!L8+'Agency South'!L8</f>
        <v>66</v>
      </c>
      <c r="L8" s="28">
        <f>'Agency North'!M8+'Agency South'!M8</f>
        <v>98</v>
      </c>
      <c r="M8" s="35">
        <f>'Agency North'!N8+'Agency South'!N8</f>
        <v>64</v>
      </c>
      <c r="N8" s="268">
        <f>'Agency North'!O8+'Agency South'!O8</f>
        <v>14</v>
      </c>
      <c r="O8" s="268">
        <f>'Agency North'!P8+'Agency South'!P8</f>
        <v>10</v>
      </c>
      <c r="P8" s="268">
        <f>'Agency North'!Q8+'Agency South'!Q8</f>
        <v>65</v>
      </c>
      <c r="Q8" s="268">
        <f>'Agency North'!R8+'Agency South'!R8</f>
        <v>74</v>
      </c>
      <c r="R8" s="268">
        <f>'Agency North'!S8+'Agency South'!S8</f>
        <v>131</v>
      </c>
      <c r="S8" s="268">
        <f>'Agency North'!T8+'Agency South'!T8</f>
        <v>180</v>
      </c>
      <c r="T8" s="268">
        <f>'Agency North'!U8+'Agency South'!U8</f>
        <v>103</v>
      </c>
      <c r="U8" s="268">
        <f>'Agency North'!V8+'Agency South'!V8</f>
        <v>129</v>
      </c>
      <c r="V8" s="28">
        <f>'Agency North'!W8+'Agency South'!W8</f>
        <v>196</v>
      </c>
      <c r="W8" s="28">
        <f>'Agency North'!X8+'Agency South'!X8</f>
        <v>172</v>
      </c>
      <c r="X8" s="28">
        <f>'Agency North'!Y8+'Agency South'!Y8</f>
        <v>199</v>
      </c>
      <c r="Y8" s="35">
        <f>'Agency North'!Z8+'Agency South'!Z8</f>
        <v>159</v>
      </c>
      <c r="Z8" s="28">
        <f>'Agency North'!AA8+'Agency South'!AA8</f>
        <v>49</v>
      </c>
      <c r="AA8" s="28">
        <f>'Agency North'!AB8+'Agency South'!AB8</f>
        <v>84</v>
      </c>
      <c r="AB8" s="28">
        <f>'Agency North'!AC8+'Agency South'!AC8</f>
        <v>58</v>
      </c>
      <c r="AC8" s="28">
        <f>'Agency North'!AD8+'Agency South'!AD8</f>
        <v>55</v>
      </c>
      <c r="AD8" s="28">
        <f>'Agency North'!AE8+'Agency South'!AE8</f>
        <v>61</v>
      </c>
      <c r="AE8" s="28">
        <f>'Agency North'!AF8+'Agency South'!AF8</f>
        <v>60</v>
      </c>
      <c r="AF8" s="28">
        <f>'Agency North'!AG8+'Agency South'!AG8</f>
        <v>57</v>
      </c>
      <c r="AG8" s="28">
        <f>'Agency North'!AH8+'Agency South'!AH8</f>
        <v>55</v>
      </c>
      <c r="AH8" s="28">
        <f>'Agency North'!AI8+'Agency South'!AI8</f>
        <v>55</v>
      </c>
      <c r="AI8" s="28">
        <f>'Agency North'!AJ8+'Agency South'!AJ8</f>
        <v>55</v>
      </c>
      <c r="AJ8" s="28">
        <f>'Agency North'!AK8+'Agency South'!AK8</f>
        <v>45</v>
      </c>
      <c r="AK8" s="35">
        <f>'Agency North'!AL8+'Agency South'!AL8</f>
        <v>45</v>
      </c>
      <c r="AL8" s="28">
        <f>'Agency North'!AM8+'Agency South'!AM8</f>
        <v>20</v>
      </c>
      <c r="AM8" s="28">
        <f>'Agency North'!AN8+'Agency South'!AN8</f>
        <v>20</v>
      </c>
      <c r="AN8" s="28">
        <f>'Agency North'!AO8+'Agency South'!AO8</f>
        <v>60</v>
      </c>
      <c r="AO8" s="28">
        <f>'Agency North'!AP8+'Agency South'!AP8</f>
        <v>60</v>
      </c>
      <c r="AP8" s="28">
        <f>'Agency North'!AQ8+'Agency South'!AQ8</f>
        <v>55</v>
      </c>
      <c r="AQ8" s="28">
        <f>'Agency North'!AR8+'Agency South'!AR8</f>
        <v>55</v>
      </c>
      <c r="AR8" s="28">
        <f>'Agency North'!AS8+'Agency South'!AS8</f>
        <v>55</v>
      </c>
      <c r="AS8" s="28">
        <f>'Agency North'!AT8+'Agency South'!AT8</f>
        <v>55</v>
      </c>
      <c r="AT8" s="28">
        <f>'Agency North'!AU8+'Agency South'!AU8</f>
        <v>55</v>
      </c>
      <c r="AU8" s="28">
        <f>'Agency North'!AV8+'Agency South'!AV8</f>
        <v>55</v>
      </c>
      <c r="AV8" s="28">
        <f>'Agency North'!AW8+'Agency South'!AW8</f>
        <v>55</v>
      </c>
      <c r="AW8" s="35">
        <f>'Agency North'!AX8+'Agency South'!AX8</f>
        <v>55</v>
      </c>
      <c r="AX8" s="28">
        <f>'Agency North'!AY8+'Agency South'!AY8</f>
        <v>20</v>
      </c>
      <c r="AY8" s="28">
        <f>'Agency North'!AZ8+'Agency South'!AZ8</f>
        <v>20</v>
      </c>
      <c r="AZ8" s="28">
        <f>'Agency North'!BA8+'Agency South'!BA8</f>
        <v>60</v>
      </c>
      <c r="BA8" s="28">
        <f>'Agency North'!BB8+'Agency South'!BB8</f>
        <v>40</v>
      </c>
      <c r="BB8" s="28">
        <f>'Agency North'!BC8+'Agency South'!BC8</f>
        <v>40</v>
      </c>
      <c r="BC8" s="28">
        <f>'Agency North'!BD8+'Agency South'!BD8</f>
        <v>40</v>
      </c>
      <c r="BD8" s="28">
        <f>'Agency North'!BE8+'Agency South'!BE8</f>
        <v>40</v>
      </c>
      <c r="BE8" s="28">
        <f>'Agency North'!BF8+'Agency South'!BF8</f>
        <v>40</v>
      </c>
      <c r="BF8" s="28">
        <f>'Agency North'!BG8+'Agency South'!BG8</f>
        <v>40</v>
      </c>
      <c r="BG8" s="28">
        <f>'Agency North'!BH8+'Agency South'!BH8</f>
        <v>40</v>
      </c>
      <c r="BH8" s="28">
        <f>'Agency North'!BI8+'Agency South'!BI8</f>
        <v>40</v>
      </c>
      <c r="BI8" s="35">
        <f>'Agency North'!BJ8+'Agency South'!BJ8</f>
        <v>40</v>
      </c>
      <c r="BJ8" s="28">
        <f>'Agency North'!BK8+'Agency South'!BK8</f>
        <v>20</v>
      </c>
      <c r="BK8" s="28">
        <f>'Agency North'!BL8+'Agency South'!BL8</f>
        <v>20</v>
      </c>
      <c r="BL8" s="28">
        <f>'Agency North'!BM8+'Agency South'!BM8</f>
        <v>20</v>
      </c>
      <c r="BM8" s="28">
        <f>'Agency North'!BN8+'Agency South'!BN8</f>
        <v>20</v>
      </c>
      <c r="BN8" s="28">
        <f>'Agency North'!BO8+'Agency South'!BO8</f>
        <v>20</v>
      </c>
      <c r="BO8" s="28">
        <f>'Agency North'!BP8+'Agency South'!BP8</f>
        <v>20</v>
      </c>
      <c r="BP8" s="28">
        <f>'Agency North'!BQ8+'Agency South'!BQ8</f>
        <v>20</v>
      </c>
      <c r="BQ8" s="28">
        <f>'Agency North'!BR8+'Agency South'!BR8</f>
        <v>20</v>
      </c>
      <c r="BR8" s="28">
        <f>'Agency North'!BS8+'Agency South'!BS8</f>
        <v>20</v>
      </c>
      <c r="BS8" s="28">
        <f>'Agency North'!BT8+'Agency South'!BT8</f>
        <v>20</v>
      </c>
      <c r="BT8" s="28">
        <f>'Agency North'!BU8+'Agency South'!BU8</f>
        <v>20</v>
      </c>
      <c r="BU8" s="35">
        <f>'Agency North'!BV8+'Agency South'!BV8</f>
        <v>20</v>
      </c>
      <c r="BV8" s="28">
        <f>'Agency North'!BW8+'Agency South'!BW8</f>
        <v>20</v>
      </c>
      <c r="BW8" s="28">
        <f>'Agency North'!BX8+'Agency South'!BX8</f>
        <v>20</v>
      </c>
      <c r="BX8" s="28">
        <f>'Agency North'!BY8+'Agency South'!BY8</f>
        <v>20</v>
      </c>
      <c r="BY8" s="28">
        <f>'Agency North'!BZ8+'Agency South'!BZ8</f>
        <v>20</v>
      </c>
      <c r="BZ8" s="28">
        <f>'Agency North'!CA8+'Agency South'!CA8</f>
        <v>20</v>
      </c>
      <c r="CA8" s="28">
        <f>'Agency North'!CB8+'Agency South'!CB8</f>
        <v>20</v>
      </c>
      <c r="CB8" s="28">
        <f>'Agency North'!CC8+'Agency South'!CC8</f>
        <v>20</v>
      </c>
      <c r="CC8" s="28">
        <f>'Agency North'!CD8+'Agency South'!CD8</f>
        <v>20</v>
      </c>
      <c r="CD8" s="28">
        <f>'Agency North'!CE8+'Agency South'!CE8</f>
        <v>20</v>
      </c>
      <c r="CE8" s="28">
        <f>'Agency North'!CF8+'Agency South'!CF8</f>
        <v>20</v>
      </c>
      <c r="CF8" s="28">
        <f>'Agency North'!CG8+'Agency South'!CG8</f>
        <v>20</v>
      </c>
      <c r="CG8" s="35">
        <f>'Agency North'!CH8+'Agency South'!CH8</f>
        <v>20</v>
      </c>
      <c r="CH8" s="28">
        <f>'Agency North'!CI8+'Agency South'!CI8</f>
        <v>20</v>
      </c>
      <c r="CI8" s="28">
        <f>'Agency North'!CJ8+'Agency South'!CJ8</f>
        <v>20</v>
      </c>
      <c r="CJ8" s="28">
        <f>'Agency North'!CK8+'Agency South'!CK8</f>
        <v>20</v>
      </c>
      <c r="CK8" s="28">
        <f>'Agency North'!CL8+'Agency South'!CL8</f>
        <v>20</v>
      </c>
      <c r="CL8" s="28">
        <f>'Agency North'!CM8+'Agency South'!CM8</f>
        <v>20</v>
      </c>
      <c r="CM8" s="28">
        <f>'Agency North'!CN8+'Agency South'!CN8</f>
        <v>20</v>
      </c>
      <c r="CN8" s="28">
        <f>'Agency North'!CO8+'Agency South'!CO8</f>
        <v>20</v>
      </c>
      <c r="CO8" s="28">
        <f>'Agency North'!CP8+'Agency South'!CP8</f>
        <v>20</v>
      </c>
      <c r="CP8" s="28">
        <f>'Agency North'!CQ8+'Agency South'!CQ8</f>
        <v>20</v>
      </c>
      <c r="CQ8" s="28">
        <f>'Agency North'!CR8+'Agency South'!CR8</f>
        <v>20</v>
      </c>
      <c r="CR8" s="28">
        <f>'Agency North'!CS8+'Agency South'!CS8</f>
        <v>20</v>
      </c>
      <c r="CS8" s="35">
        <f>'Agency North'!CT8+'Agency South'!CT8</f>
        <v>20</v>
      </c>
    </row>
    <row r="9" spans="1:98" s="28" customFormat="1" x14ac:dyDescent="0.25">
      <c r="A9" s="28" t="s">
        <v>63</v>
      </c>
      <c r="B9" s="28">
        <f>'Agency North'!C9+'Agency South'!C9</f>
        <v>0</v>
      </c>
      <c r="C9" s="28">
        <f>'Agency North'!D9+'Agency South'!D9</f>
        <v>0</v>
      </c>
      <c r="D9" s="28">
        <f>'Agency North'!E9+'Agency South'!E9</f>
        <v>0</v>
      </c>
      <c r="E9" s="28">
        <f>'Agency North'!F9+'Agency South'!F9</f>
        <v>0</v>
      </c>
      <c r="F9" s="28">
        <f>'Agency North'!G9+'Agency South'!G9</f>
        <v>0</v>
      </c>
      <c r="G9" s="28">
        <f>'Agency North'!H9+'Agency South'!H9</f>
        <v>0</v>
      </c>
      <c r="H9" s="28">
        <f>'Agency North'!I9+'Agency South'!I9</f>
        <v>0</v>
      </c>
      <c r="I9" s="28">
        <f>'Agency North'!J9+'Agency South'!J9</f>
        <v>0</v>
      </c>
      <c r="J9" s="28">
        <f>'Agency North'!K9+'Agency South'!K9</f>
        <v>0</v>
      </c>
      <c r="K9" s="28">
        <f>'Agency North'!L9+'Agency South'!L9</f>
        <v>0</v>
      </c>
      <c r="L9" s="28">
        <f>'Agency North'!M9+'Agency South'!M9</f>
        <v>0</v>
      </c>
      <c r="M9" s="35">
        <f>'Agency North'!N9+'Agency South'!N9</f>
        <v>0</v>
      </c>
      <c r="N9" s="268">
        <f>'Agency North'!O9+'Agency South'!O9</f>
        <v>0</v>
      </c>
      <c r="O9" s="268">
        <f>'Agency North'!P9+'Agency South'!P9</f>
        <v>0</v>
      </c>
      <c r="P9" s="268">
        <f>'Agency North'!Q9+'Agency South'!Q9</f>
        <v>0</v>
      </c>
      <c r="Q9" s="268">
        <f>'Agency North'!R9+'Agency South'!R9</f>
        <v>0</v>
      </c>
      <c r="R9" s="268">
        <f>'Agency North'!S9+'Agency South'!S9</f>
        <v>0</v>
      </c>
      <c r="S9" s="268">
        <f>'Agency North'!T9+'Agency South'!T9</f>
        <v>0</v>
      </c>
      <c r="T9" s="268">
        <f>'Agency North'!U9+'Agency South'!U9</f>
        <v>23.759999999999998</v>
      </c>
      <c r="U9" s="268">
        <f>'Agency North'!V9+'Agency South'!V9</f>
        <v>17.674399999999999</v>
      </c>
      <c r="V9" s="28">
        <f>'Agency North'!W9+'Agency South'!W9</f>
        <v>22.189456</v>
      </c>
      <c r="W9" s="28">
        <f>'Agency North'!X9+'Agency South'!X9</f>
        <v>39.209042159999996</v>
      </c>
      <c r="X9" s="28">
        <f>'Agency North'!Y9+'Agency South'!Y9</f>
        <v>27.844855332000002</v>
      </c>
      <c r="Y9" s="35">
        <f>'Agency North'!Z9+'Agency South'!Z9</f>
        <v>35.382093836600006</v>
      </c>
      <c r="Z9" s="28">
        <f>'Agency North'!AA9+'Agency South'!AA9</f>
        <v>55.22835888601</v>
      </c>
      <c r="AA9" s="28">
        <f>'Agency North'!AB9+'Agency South'!AB9</f>
        <v>33.083080701442341</v>
      </c>
      <c r="AB9" s="28">
        <f>'Agency North'!AC9+'Agency South'!AC9</f>
        <v>37.625422572720716</v>
      </c>
      <c r="AC9" s="28">
        <f>'Agency North'!AD9+'Agency South'!AD9</f>
        <v>49.846599182319785</v>
      </c>
      <c r="AD9" s="28">
        <f>'Agency North'!AE9+'Agency South'!AE9</f>
        <v>39.521225154028514</v>
      </c>
      <c r="AE9" s="28">
        <f>'Agency North'!AF9+'Agency South'!AF9</f>
        <v>61.458094961334055</v>
      </c>
      <c r="AF9" s="28">
        <f>'Agency North'!AG9+'Agency South'!AG9</f>
        <v>50.507508192146958</v>
      </c>
      <c r="AG9" s="28">
        <f>'Agency North'!AH9+'Agency South'!AH9</f>
        <v>68.301276293661843</v>
      </c>
      <c r="AH9" s="28">
        <f>'Agency North'!AI9+'Agency South'!AI9</f>
        <v>113.16882443869105</v>
      </c>
      <c r="AI9" s="28">
        <f>'Agency North'!AJ9+'Agency South'!AJ9</f>
        <v>173.06217691844097</v>
      </c>
      <c r="AJ9" s="28">
        <f>'Agency North'!AK9+'Agency South'!AK9</f>
        <v>83.284290477512613</v>
      </c>
      <c r="AK9" s="35">
        <f>'Agency North'!AL9+'Agency South'!AL9</f>
        <v>84.974210512592379</v>
      </c>
      <c r="AL9" s="28">
        <f>'Agency North'!AM9+'Agency South'!AM9</f>
        <v>69.030101331196448</v>
      </c>
      <c r="AM9" s="28">
        <f>'Agency North'!AN9+'Agency South'!AN9</f>
        <v>63.771711477766502</v>
      </c>
      <c r="AN9" s="28">
        <f>'Agency North'!AO9+'Agency South'!AO9</f>
        <v>58.870276567071059</v>
      </c>
      <c r="AO9" s="28">
        <f>'Agency North'!AP9+'Agency South'!AP9</f>
        <v>58.888601824984882</v>
      </c>
      <c r="AP9" s="28">
        <f>'Agency North'!AQ9+'Agency South'!AQ9</f>
        <v>39.856437744243934</v>
      </c>
      <c r="AQ9" s="28">
        <f>'Agency North'!AR9+'Agency South'!AR9</f>
        <v>37.107940577834611</v>
      </c>
      <c r="AR9" s="28">
        <f>'Agency North'!AS9+'Agency South'!AS9</f>
        <v>45.289790792747525</v>
      </c>
      <c r="AS9" s="28">
        <f>'Agency North'!AT9+'Agency South'!AT9</f>
        <v>43.949102307016176</v>
      </c>
      <c r="AT9" s="28">
        <f>'Agency North'!AU9+'Agency South'!AU9</f>
        <v>46.548726832890118</v>
      </c>
      <c r="AU9" s="28">
        <f>'Agency North'!AV9+'Agency South'!AV9</f>
        <v>54.689895925175861</v>
      </c>
      <c r="AV9" s="28">
        <f>'Agency North'!AW9+'Agency South'!AW9</f>
        <v>48.422497377086884</v>
      </c>
      <c r="AW9" s="35">
        <f>'Agency North'!AX9+'Agency South'!AX9</f>
        <v>49.300800975533676</v>
      </c>
      <c r="AX9" s="28">
        <f>'Agency North'!AY9+'Agency South'!AY9</f>
        <v>68.936069834516587</v>
      </c>
      <c r="AY9" s="28">
        <f>'Agency North'!AZ9+'Agency South'!AZ9</f>
        <v>47.802601151972226</v>
      </c>
      <c r="AZ9" s="28">
        <f>'Agency North'!BA9+'Agency South'!BA9</f>
        <v>50.546152036266207</v>
      </c>
      <c r="BA9" s="28">
        <f>'Agency North'!BB9+'Agency South'!BB9</f>
        <v>66.198024009846804</v>
      </c>
      <c r="BB9" s="28">
        <f>'Agency North'!BC9+'Agency South'!BC9</f>
        <v>41.378195034133455</v>
      </c>
      <c r="BC9" s="28">
        <f>'Agency North'!BD9+'Agency South'!BD9</f>
        <v>45.047094521845921</v>
      </c>
      <c r="BD9" s="28">
        <f>'Agency North'!BE9+'Agency South'!BE9</f>
        <v>71.166788799282074</v>
      </c>
      <c r="BE9" s="28">
        <f>'Agency North'!BF9+'Agency South'!BF9</f>
        <v>53.8964929926574</v>
      </c>
      <c r="BF9" s="28">
        <f>'Agency North'!BG9+'Agency South'!BG9</f>
        <v>58.899514986964967</v>
      </c>
      <c r="BG9" s="28">
        <f>'Agency North'!BH9+'Agency South'!BH9</f>
        <v>90.541427262919257</v>
      </c>
      <c r="BH9" s="28">
        <f>'Agency North'!BI9+'Agency South'!BI9</f>
        <v>64.054188050589559</v>
      </c>
      <c r="BI9" s="35">
        <f>'Agency North'!BJ9+'Agency South'!BJ9</f>
        <v>65.698793822200656</v>
      </c>
      <c r="BJ9" s="28">
        <f>'Agency North'!BK9+'Agency South'!BK9</f>
        <v>66.046213244403859</v>
      </c>
      <c r="BK9" s="28">
        <f>'Agency North'!BL9+'Agency South'!BL9</f>
        <v>69.070163535861866</v>
      </c>
      <c r="BL9" s="28">
        <f>'Agency North'!BM9+'Agency South'!BM9</f>
        <v>70.27699383185697</v>
      </c>
      <c r="BM9" s="28">
        <f>'Agency North'!BN9+'Agency South'!BN9</f>
        <v>61.936357531433444</v>
      </c>
      <c r="BN9" s="28">
        <f>'Agency North'!BO9+'Agency South'!BO9</f>
        <v>57.712429500610057</v>
      </c>
      <c r="BO9" s="28">
        <f>'Agency North'!BP9+'Agency South'!BP9</f>
        <v>60.327748051921702</v>
      </c>
      <c r="BP9" s="28">
        <f>'Agency North'!BQ9+'Agency South'!BQ9</f>
        <v>61.42789998892065</v>
      </c>
      <c r="BQ9" s="28">
        <f>'Agency North'!BR9+'Agency South'!BR9</f>
        <v>67.91096369041523</v>
      </c>
      <c r="BR9" s="28">
        <f>'Agency North'!BS9+'Agency South'!BS9</f>
        <v>72.531889936637043</v>
      </c>
      <c r="BS9" s="28">
        <f>'Agency North'!BT9+'Agency South'!BT9</f>
        <v>73.143223675493559</v>
      </c>
      <c r="BT9" s="28">
        <f>'Agency North'!BU9+'Agency South'!BU9</f>
        <v>76.832777122425313</v>
      </c>
      <c r="BU9" s="35">
        <f>'Agency North'!BV9+'Agency South'!BV9</f>
        <v>78.517772464770786</v>
      </c>
      <c r="BV9" s="28">
        <f>'Agency North'!BW9+'Agency South'!BW9</f>
        <v>118.09705195854615</v>
      </c>
      <c r="BW9" s="28">
        <f>'Agency North'!BX9+'Agency South'!BX9</f>
        <v>80.630925111287539</v>
      </c>
      <c r="BX9" s="28">
        <f>'Agency North'!BY9+'Agency South'!BY9</f>
        <v>81.139905043434567</v>
      </c>
      <c r="BY9" s="28">
        <f>'Agency North'!BZ9+'Agency South'!BZ9</f>
        <v>107.8497222743575</v>
      </c>
      <c r="BZ9" s="28">
        <f>'Agency North'!CA9+'Agency South'!CA9</f>
        <v>66.321013464325404</v>
      </c>
      <c r="CA9" s="28">
        <f>'Agency North'!CB9+'Agency South'!CB9</f>
        <v>69.322427285409674</v>
      </c>
      <c r="CB9" s="28">
        <f>'Agency North'!CC9+'Agency South'!CC9</f>
        <v>105.08908466099632</v>
      </c>
      <c r="CC9" s="28">
        <f>'Agency North'!CD9+'Agency South'!CD9</f>
        <v>76.467652867336824</v>
      </c>
      <c r="CD9" s="28">
        <f>'Agency North'!CE9+'Agency South'!CE9</f>
        <v>81.751525651383389</v>
      </c>
      <c r="CE9" s="28">
        <f>'Agency North'!CF9+'Agency South'!CF9</f>
        <v>123.96315642458762</v>
      </c>
      <c r="CF9" s="28">
        <f>'Agency North'!CG9+'Agency South'!CG9</f>
        <v>86.382562783093533</v>
      </c>
      <c r="CG9" s="35">
        <f>'Agency North'!CH9+'Agency South'!CH9</f>
        <v>88.606034116636266</v>
      </c>
      <c r="CH9" s="28">
        <f>'Agency North'!CI9+'Agency South'!CI9</f>
        <v>134.22532048657499</v>
      </c>
      <c r="CI9" s="28">
        <f>'Agency North'!CJ9+'Agency South'!CJ9</f>
        <v>91.950330340083156</v>
      </c>
      <c r="CJ9" s="28">
        <f>'Agency North'!CK9+'Agency South'!CK9</f>
        <v>92.821178577630917</v>
      </c>
      <c r="CK9" s="28">
        <f>'Agency North'!CL9+'Agency South'!CL9</f>
        <v>123.97594886414443</v>
      </c>
      <c r="CL9" s="28">
        <f>'Agency North'!CM9+'Agency South'!CM9</f>
        <v>76.566769125636</v>
      </c>
      <c r="CM9" s="28">
        <f>'Agency North'!CN9+'Agency South'!CN9</f>
        <v>80.402542484803774</v>
      </c>
      <c r="CN9" s="28">
        <f>'Agency North'!CO9+'Agency South'!CO9</f>
        <v>122.10656480925151</v>
      </c>
      <c r="CO9" s="28">
        <f>'Agency North'!CP9+'Agency South'!CP9</f>
        <v>88.360373772667998</v>
      </c>
      <c r="CP9" s="28">
        <f>'Agency North'!CQ9+'Agency South'!CQ9</f>
        <v>94.525175635549004</v>
      </c>
      <c r="CQ9" s="28">
        <f>'Agency North'!CR9+'Agency South'!CR9</f>
        <v>143.69237278469387</v>
      </c>
      <c r="CR9" s="28">
        <f>'Agency North'!CS9+'Agency South'!CS9</f>
        <v>100.18325638835501</v>
      </c>
      <c r="CS9" s="35">
        <f>'Agency North'!CT9+'Agency South'!CT9</f>
        <v>103.12740763746868</v>
      </c>
    </row>
    <row r="10" spans="1:98" s="28" customFormat="1" x14ac:dyDescent="0.25">
      <c r="A10" s="28" t="s">
        <v>69</v>
      </c>
      <c r="B10" s="28">
        <f>'Agency North'!C10+'Agency South'!C10</f>
        <v>0</v>
      </c>
      <c r="C10" s="28">
        <f>'Agency North'!D10+'Agency South'!D10</f>
        <v>0</v>
      </c>
      <c r="D10" s="28">
        <f>'Agency North'!E10+'Agency South'!E10</f>
        <v>0</v>
      </c>
      <c r="E10" s="28">
        <f>'Agency North'!F10+'Agency South'!F10</f>
        <v>0</v>
      </c>
      <c r="F10" s="28">
        <f>'Agency North'!G10+'Agency South'!G10</f>
        <v>0</v>
      </c>
      <c r="G10" s="28">
        <f>'Agency North'!H10+'Agency South'!H10</f>
        <v>0</v>
      </c>
      <c r="H10" s="28">
        <f>'Agency North'!I10+'Agency South'!I10</f>
        <v>0</v>
      </c>
      <c r="I10" s="28">
        <f>'Agency North'!J10+'Agency South'!J10</f>
        <v>0</v>
      </c>
      <c r="J10" s="28">
        <f>'Agency North'!K10+'Agency South'!K10</f>
        <v>0</v>
      </c>
      <c r="K10" s="28">
        <f>'Agency North'!L10+'Agency South'!L10</f>
        <v>0</v>
      </c>
      <c r="L10" s="28">
        <f>'Agency North'!M10+'Agency South'!M10</f>
        <v>0</v>
      </c>
      <c r="M10" s="35">
        <f>'Agency North'!N10+'Agency South'!N10</f>
        <v>0</v>
      </c>
      <c r="N10" s="268">
        <f>'Agency North'!O10+'Agency South'!O10</f>
        <v>0</v>
      </c>
      <c r="O10" s="268">
        <f>'Agency North'!P10+'Agency South'!P10</f>
        <v>0</v>
      </c>
      <c r="P10" s="268">
        <f>'Agency North'!Q10+'Agency South'!Q10</f>
        <v>0</v>
      </c>
      <c r="Q10" s="268">
        <f>'Agency North'!R10+'Agency South'!R10</f>
        <v>0</v>
      </c>
      <c r="R10" s="268">
        <f>'Agency North'!S10+'Agency South'!S10</f>
        <v>0</v>
      </c>
      <c r="S10" s="268">
        <f>'Agency North'!T10+'Agency South'!T10</f>
        <v>0</v>
      </c>
      <c r="T10" s="268">
        <f>'Agency North'!U10+'Agency South'!U10</f>
        <v>116.20000000000002</v>
      </c>
      <c r="U10" s="268">
        <f>'Agency North'!V10+'Agency South'!V10</f>
        <v>0</v>
      </c>
      <c r="V10" s="28">
        <f>'Agency North'!W10+'Agency South'!W10</f>
        <v>0</v>
      </c>
      <c r="W10" s="28">
        <f>'Agency North'!X10+'Agency South'!X10</f>
        <v>90.973431360000006</v>
      </c>
      <c r="X10" s="28">
        <f>'Agency North'!Y10+'Agency South'!Y10</f>
        <v>0</v>
      </c>
      <c r="Y10" s="35">
        <f>'Agency North'!Z10+'Agency South'!Z10</f>
        <v>0</v>
      </c>
      <c r="Z10" s="28">
        <f>'Agency North'!AA10+'Agency South'!AA10</f>
        <v>215.61814159686003</v>
      </c>
      <c r="AA10" s="28">
        <f>'Agency North'!AB10+'Agency South'!AB10</f>
        <v>0</v>
      </c>
      <c r="AB10" s="28">
        <f>'Agency North'!AC10+'Agency South'!AC10</f>
        <v>0</v>
      </c>
      <c r="AC10" s="28">
        <f>'Agency North'!AD10+'Agency South'!AD10</f>
        <v>240.36041638382957</v>
      </c>
      <c r="AD10" s="28">
        <f>'Agency North'!AE10+'Agency South'!AE10</f>
        <v>0</v>
      </c>
      <c r="AE10" s="28">
        <f>'Agency North'!AF10+'Agency South'!AF10</f>
        <v>0</v>
      </c>
      <c r="AF10" s="28">
        <f>'Agency North'!AG10+'Agency South'!AG10</f>
        <v>241.92547673349191</v>
      </c>
      <c r="AG10" s="28">
        <f>'Agency North'!AH10+'Agency South'!AH10</f>
        <v>0</v>
      </c>
      <c r="AH10" s="28">
        <f>'Agency North'!AI10+'Agency South'!AI10</f>
        <v>0</v>
      </c>
      <c r="AI10" s="28">
        <f>'Agency North'!AJ10+'Agency South'!AJ10</f>
        <v>129.03606259641282</v>
      </c>
      <c r="AJ10" s="28">
        <f>'Agency North'!AK10+'Agency South'!AK10</f>
        <v>0</v>
      </c>
      <c r="AK10" s="35">
        <f>'Agency North'!AL10+'Agency South'!AL10</f>
        <v>0</v>
      </c>
      <c r="AL10" s="28">
        <f>'Agency North'!AM10+'Agency South'!AM10</f>
        <v>184.27015553092042</v>
      </c>
      <c r="AM10" s="28">
        <f>'Agency North'!AN10+'Agency South'!AN10</f>
        <v>0</v>
      </c>
      <c r="AN10" s="28">
        <f>'Agency North'!AO10+'Agency South'!AO10</f>
        <v>0</v>
      </c>
      <c r="AO10" s="28">
        <f>'Agency North'!AP10+'Agency South'!AP10</f>
        <v>155.41708207940206</v>
      </c>
      <c r="AP10" s="28">
        <f>'Agency North'!AQ10+'Agency South'!AQ10</f>
        <v>0</v>
      </c>
      <c r="AQ10" s="28">
        <f>'Agency North'!AR10+'Agency South'!AR10</f>
        <v>0</v>
      </c>
      <c r="AR10" s="28">
        <f>'Agency North'!AS10+'Agency South'!AS10</f>
        <v>170.46067188616823</v>
      </c>
      <c r="AS10" s="28">
        <f>'Agency North'!AT10+'Agency South'!AT10</f>
        <v>0</v>
      </c>
      <c r="AT10" s="28">
        <f>'Agency North'!AU10+'Agency South'!AU10</f>
        <v>0</v>
      </c>
      <c r="AU10" s="28">
        <f>'Agency North'!AV10+'Agency South'!AV10</f>
        <v>183.49336669081674</v>
      </c>
      <c r="AV10" s="28">
        <f>'Agency North'!AW10+'Agency South'!AW10</f>
        <v>0</v>
      </c>
      <c r="AW10" s="35">
        <f>'Agency North'!AX10+'Agency South'!AX10</f>
        <v>0</v>
      </c>
      <c r="AX10" s="28">
        <f>'Agency North'!AY10+'Agency South'!AY10</f>
        <v>180.90518841779232</v>
      </c>
      <c r="AY10" s="28">
        <f>'Agency North'!AZ10+'Agency South'!AZ10</f>
        <v>0</v>
      </c>
      <c r="AZ10" s="28">
        <f>'Agency North'!BA10+'Agency South'!BA10</f>
        <v>0</v>
      </c>
      <c r="BA10" s="28">
        <f>'Agency North'!BB10+'Agency South'!BB10</f>
        <v>188.53020513581578</v>
      </c>
      <c r="BB10" s="28">
        <f>'Agency North'!BC10+'Agency South'!BC10</f>
        <v>0</v>
      </c>
      <c r="BC10" s="28">
        <f>'Agency North'!BD10+'Agency South'!BD10</f>
        <v>0</v>
      </c>
      <c r="BD10" s="28">
        <f>'Agency North'!BE10+'Agency South'!BE10</f>
        <v>195.83160596711764</v>
      </c>
      <c r="BE10" s="28">
        <f>'Agency North'!BF10+'Agency South'!BF10</f>
        <v>0</v>
      </c>
      <c r="BF10" s="28">
        <f>'Agency North'!BG10+'Agency South'!BG10</f>
        <v>0</v>
      </c>
      <c r="BG10" s="28">
        <f>'Agency North'!BH10+'Agency South'!BH10</f>
        <v>205.29278275248026</v>
      </c>
      <c r="BH10" s="28">
        <f>'Agency North'!BI10+'Agency South'!BI10</f>
        <v>0</v>
      </c>
      <c r="BI10" s="35">
        <f>'Agency North'!BJ10+'Agency South'!BJ10</f>
        <v>0</v>
      </c>
      <c r="BJ10" s="28">
        <f>'Agency North'!BK10+'Agency South'!BK10</f>
        <v>217.18901547773794</v>
      </c>
      <c r="BK10" s="28">
        <f>'Agency North'!BL10+'Agency South'!BL10</f>
        <v>0</v>
      </c>
      <c r="BL10" s="28">
        <f>'Agency North'!BM10+'Agency South'!BM10</f>
        <v>0</v>
      </c>
      <c r="BM10" s="28">
        <f>'Agency North'!BN10+'Agency South'!BN10</f>
        <v>221.16361372539774</v>
      </c>
      <c r="BN10" s="28">
        <f>'Agency North'!BO10+'Agency South'!BO10</f>
        <v>0</v>
      </c>
      <c r="BO10" s="28">
        <f>'Agency North'!BP10+'Agency South'!BP10</f>
        <v>0</v>
      </c>
      <c r="BP10" s="28">
        <f>'Agency North'!BQ10+'Agency South'!BQ10</f>
        <v>222.46497662073716</v>
      </c>
      <c r="BQ10" s="28">
        <f>'Agency North'!BR10+'Agency South'!BR10</f>
        <v>0</v>
      </c>
      <c r="BR10" s="28">
        <f>'Agency North'!BS10+'Agency South'!BS10</f>
        <v>0</v>
      </c>
      <c r="BS10" s="28">
        <f>'Agency North'!BT10+'Agency South'!BT10</f>
        <v>225.60967155441085</v>
      </c>
      <c r="BT10" s="28">
        <f>'Agency North'!BU10+'Agency South'!BU10</f>
        <v>0</v>
      </c>
      <c r="BU10" s="35">
        <f>'Agency North'!BV10+'Agency South'!BV10</f>
        <v>0</v>
      </c>
      <c r="BV10" s="28">
        <f>'Agency North'!BW10+'Agency South'!BW10</f>
        <v>230.8909874129892</v>
      </c>
      <c r="BW10" s="28">
        <f>'Agency North'!BX10+'Agency South'!BX10</f>
        <v>0</v>
      </c>
      <c r="BX10" s="28">
        <f>'Agency North'!BY10+'Agency South'!BY10</f>
        <v>0</v>
      </c>
      <c r="BY10" s="28">
        <f>'Agency North'!BZ10+'Agency South'!BZ10</f>
        <v>240.31283461524538</v>
      </c>
      <c r="BZ10" s="28">
        <f>'Agency North'!CA10+'Agency South'!CA10</f>
        <v>0</v>
      </c>
      <c r="CA10" s="28">
        <f>'Agency North'!CB10+'Agency South'!CB10</f>
        <v>0</v>
      </c>
      <c r="CB10" s="28">
        <f>'Agency North'!CC10+'Agency South'!CC10</f>
        <v>245.64115727819964</v>
      </c>
      <c r="CC10" s="28">
        <f>'Agency North'!CD10+'Agency South'!CD10</f>
        <v>0</v>
      </c>
      <c r="CD10" s="28">
        <f>'Agency North'!CE10+'Agency South'!CE10</f>
        <v>0</v>
      </c>
      <c r="CE10" s="28">
        <f>'Agency North'!CF10+'Agency South'!CF10</f>
        <v>252.23092112456874</v>
      </c>
      <c r="CF10" s="28">
        <f>'Agency North'!CG10+'Agency South'!CG10</f>
        <v>0</v>
      </c>
      <c r="CG10" s="35">
        <f>'Agency North'!CH10+'Agency South'!CH10</f>
        <v>0</v>
      </c>
      <c r="CH10" s="28">
        <f>'Agency North'!CI10+'Agency South'!CI10</f>
        <v>261.43149148468478</v>
      </c>
      <c r="CI10" s="28">
        <f>'Agency North'!CJ10+'Agency South'!CJ10</f>
        <v>0</v>
      </c>
      <c r="CJ10" s="28">
        <f>'Agency North'!CK10+'Agency South'!CK10</f>
        <v>0</v>
      </c>
      <c r="CK10" s="28">
        <f>'Agency North'!CL10+'Agency South'!CL10</f>
        <v>271.60529143543306</v>
      </c>
      <c r="CL10" s="28">
        <f>'Agency North'!CM10+'Agency South'!CM10</f>
        <v>0</v>
      </c>
      <c r="CM10" s="28">
        <f>'Agency North'!CN10+'Agency South'!CN10</f>
        <v>0</v>
      </c>
      <c r="CN10" s="28">
        <f>'Agency North'!CO10+'Agency South'!CO10</f>
        <v>277.50335580939407</v>
      </c>
      <c r="CO10" s="28">
        <f>'Agency North'!CP10+'Agency South'!CP10</f>
        <v>0</v>
      </c>
      <c r="CP10" s="28">
        <f>'Agency North'!CQ10+'Agency South'!CQ10</f>
        <v>0</v>
      </c>
      <c r="CQ10" s="28">
        <f>'Agency North'!CR10+'Agency South'!CR10</f>
        <v>284.95871488614648</v>
      </c>
      <c r="CR10" s="28">
        <f>'Agency North'!CS10+'Agency South'!CS10</f>
        <v>0</v>
      </c>
      <c r="CS10" s="35">
        <f>'Agency North'!CT10+'Agency South'!CT10</f>
        <v>0</v>
      </c>
    </row>
    <row r="11" spans="1:98" s="163" customFormat="1" x14ac:dyDescent="0.25">
      <c r="A11" s="163" t="s">
        <v>65</v>
      </c>
      <c r="B11" s="163">
        <f>B7+B8+B9-B10</f>
        <v>0</v>
      </c>
      <c r="C11" s="163">
        <f t="shared" ref="C11:BN11" si="0">C7+C8+C9-C10</f>
        <v>0</v>
      </c>
      <c r="D11" s="163">
        <f t="shared" si="0"/>
        <v>0</v>
      </c>
      <c r="E11" s="163">
        <f t="shared" si="0"/>
        <v>96</v>
      </c>
      <c r="F11" s="163">
        <f t="shared" si="0"/>
        <v>66</v>
      </c>
      <c r="G11" s="163">
        <f t="shared" si="0"/>
        <v>80</v>
      </c>
      <c r="H11" s="163">
        <f t="shared" si="0"/>
        <v>72</v>
      </c>
      <c r="I11" s="163">
        <f t="shared" si="0"/>
        <v>78</v>
      </c>
      <c r="J11" s="163">
        <f t="shared" si="0"/>
        <v>134</v>
      </c>
      <c r="K11" s="163">
        <f t="shared" si="0"/>
        <v>66</v>
      </c>
      <c r="L11" s="163">
        <f t="shared" si="0"/>
        <v>98</v>
      </c>
      <c r="M11" s="164">
        <f t="shared" si="0"/>
        <v>64</v>
      </c>
      <c r="N11" s="269">
        <v>1002</v>
      </c>
      <c r="O11" s="269">
        <v>993</v>
      </c>
      <c r="P11" s="269">
        <v>1045</v>
      </c>
      <c r="Q11" s="269">
        <v>1129</v>
      </c>
      <c r="R11" s="269">
        <v>1212</v>
      </c>
      <c r="S11" s="269">
        <v>1314</v>
      </c>
      <c r="T11" s="269">
        <f t="shared" si="0"/>
        <v>1324.56</v>
      </c>
      <c r="U11" s="269">
        <f t="shared" si="0"/>
        <v>1481.2344000000001</v>
      </c>
      <c r="V11" s="163">
        <f t="shared" si="0"/>
        <v>1699.593856</v>
      </c>
      <c r="W11" s="163">
        <f t="shared" si="0"/>
        <v>1810.4594668000002</v>
      </c>
      <c r="X11" s="163">
        <f t="shared" si="0"/>
        <v>2061.2993221319998</v>
      </c>
      <c r="Y11" s="164">
        <f t="shared" si="0"/>
        <v>2179.5414159685997</v>
      </c>
      <c r="Z11" s="163">
        <f t="shared" si="0"/>
        <v>2044.7916332577502</v>
      </c>
      <c r="AA11" s="163">
        <f t="shared" si="0"/>
        <v>2225.7647139591922</v>
      </c>
      <c r="AB11" s="163">
        <f t="shared" si="0"/>
        <v>2300.560136531913</v>
      </c>
      <c r="AC11" s="163">
        <f t="shared" si="0"/>
        <v>2100.6563193304037</v>
      </c>
      <c r="AD11" s="163">
        <f t="shared" si="0"/>
        <v>2158.9775444844313</v>
      </c>
      <c r="AE11" s="163">
        <f t="shared" si="0"/>
        <v>2283.9756394457659</v>
      </c>
      <c r="AF11" s="163">
        <f t="shared" si="0"/>
        <v>2100.6276709044209</v>
      </c>
      <c r="AG11" s="163">
        <f t="shared" si="0"/>
        <v>2167.7039471980829</v>
      </c>
      <c r="AH11" s="163">
        <f t="shared" si="0"/>
        <v>1089.4842716367737</v>
      </c>
      <c r="AI11" s="163">
        <f t="shared" si="0"/>
        <v>1188.5103859588019</v>
      </c>
      <c r="AJ11" s="163">
        <f t="shared" si="0"/>
        <v>1316.7946764363144</v>
      </c>
      <c r="AK11" s="164">
        <f t="shared" si="0"/>
        <v>1446.768886948907</v>
      </c>
      <c r="AL11" s="163">
        <f t="shared" si="0"/>
        <v>1351.528832749183</v>
      </c>
      <c r="AM11" s="163">
        <f t="shared" si="0"/>
        <v>1435.3005442269496</v>
      </c>
      <c r="AN11" s="163">
        <f t="shared" si="0"/>
        <v>1554.1708207940205</v>
      </c>
      <c r="AO11" s="163">
        <f t="shared" si="0"/>
        <v>1517.6423405396035</v>
      </c>
      <c r="AP11" s="163">
        <f t="shared" si="0"/>
        <v>1612.4987782838475</v>
      </c>
      <c r="AQ11" s="163">
        <f t="shared" si="0"/>
        <v>1704.6067188616821</v>
      </c>
      <c r="AR11" s="163">
        <f t="shared" si="0"/>
        <v>1634.4358377682613</v>
      </c>
      <c r="AS11" s="163">
        <f t="shared" si="0"/>
        <v>1733.3849400752777</v>
      </c>
      <c r="AT11" s="163">
        <f t="shared" si="0"/>
        <v>1834.9336669081677</v>
      </c>
      <c r="AU11" s="163">
        <f t="shared" si="0"/>
        <v>1761.130196142527</v>
      </c>
      <c r="AV11" s="163">
        <f t="shared" si="0"/>
        <v>1864.5526935196137</v>
      </c>
      <c r="AW11" s="164">
        <f t="shared" si="0"/>
        <v>1968.8534944951473</v>
      </c>
      <c r="AX11" s="163">
        <f t="shared" si="0"/>
        <v>1876.8843759118715</v>
      </c>
      <c r="AY11" s="163">
        <f t="shared" si="0"/>
        <v>1944.6869770638436</v>
      </c>
      <c r="AZ11" s="163">
        <f t="shared" si="0"/>
        <v>2055.2331291001096</v>
      </c>
      <c r="BA11" s="163">
        <f t="shared" si="0"/>
        <v>1972.9009479741412</v>
      </c>
      <c r="BB11" s="163">
        <f t="shared" si="0"/>
        <v>2054.2791430082748</v>
      </c>
      <c r="BC11" s="163">
        <f t="shared" si="0"/>
        <v>2139.3262375301201</v>
      </c>
      <c r="BD11" s="163">
        <f t="shared" si="0"/>
        <v>2054.6614203622848</v>
      </c>
      <c r="BE11" s="163">
        <f t="shared" si="0"/>
        <v>2148.5579133549422</v>
      </c>
      <c r="BF11" s="163">
        <f t="shared" si="0"/>
        <v>2247.4574283419079</v>
      </c>
      <c r="BG11" s="163">
        <f t="shared" si="0"/>
        <v>2172.7060728523461</v>
      </c>
      <c r="BH11" s="163">
        <f t="shared" si="0"/>
        <v>2276.7602609029359</v>
      </c>
      <c r="BI11" s="164">
        <f t="shared" si="0"/>
        <v>2382.4590547251364</v>
      </c>
      <c r="BJ11" s="163">
        <f t="shared" si="0"/>
        <v>2251.3162524918025</v>
      </c>
      <c r="BK11" s="163">
        <f t="shared" si="0"/>
        <v>2340.3864160276644</v>
      </c>
      <c r="BL11" s="163">
        <f t="shared" si="0"/>
        <v>2430.6634098595214</v>
      </c>
      <c r="BM11" s="163">
        <f t="shared" si="0"/>
        <v>2291.436153665557</v>
      </c>
      <c r="BN11" s="163">
        <f t="shared" si="0"/>
        <v>2369.1485831661671</v>
      </c>
      <c r="BO11" s="163">
        <f t="shared" ref="BO11:CS11" si="1">BO7+BO8+BO9-BO10</f>
        <v>2449.4763312180894</v>
      </c>
      <c r="BP11" s="163">
        <f t="shared" si="1"/>
        <v>2308.4392545862725</v>
      </c>
      <c r="BQ11" s="163">
        <f t="shared" si="1"/>
        <v>2396.3502182766879</v>
      </c>
      <c r="BR11" s="163">
        <f t="shared" si="1"/>
        <v>2488.882108213325</v>
      </c>
      <c r="BS11" s="163">
        <f t="shared" si="1"/>
        <v>2356.4156603344072</v>
      </c>
      <c r="BT11" s="163">
        <f t="shared" si="1"/>
        <v>2453.2484374568326</v>
      </c>
      <c r="BU11" s="164">
        <f t="shared" si="1"/>
        <v>2551.7662099216036</v>
      </c>
      <c r="BV11" s="163">
        <f t="shared" si="1"/>
        <v>2458.9722744671608</v>
      </c>
      <c r="BW11" s="163">
        <f t="shared" si="1"/>
        <v>2559.6031995784483</v>
      </c>
      <c r="BX11" s="163">
        <f t="shared" si="1"/>
        <v>2660.743104621883</v>
      </c>
      <c r="BY11" s="163">
        <f t="shared" si="1"/>
        <v>2548.279992280995</v>
      </c>
      <c r="BZ11" s="163">
        <f t="shared" si="1"/>
        <v>2634.60100574532</v>
      </c>
      <c r="CA11" s="163">
        <f t="shared" si="1"/>
        <v>2723.9234330307299</v>
      </c>
      <c r="CB11" s="163">
        <f t="shared" si="1"/>
        <v>2603.3713604135269</v>
      </c>
      <c r="CC11" s="163">
        <f t="shared" si="1"/>
        <v>2699.8390132808631</v>
      </c>
      <c r="CD11" s="163">
        <f t="shared" si="1"/>
        <v>2801.590538932247</v>
      </c>
      <c r="CE11" s="163">
        <f t="shared" si="1"/>
        <v>2693.3227742322656</v>
      </c>
      <c r="CF11" s="163">
        <f t="shared" si="1"/>
        <v>2799.7053370153594</v>
      </c>
      <c r="CG11" s="164">
        <f t="shared" si="1"/>
        <v>2908.3113711319957</v>
      </c>
      <c r="CH11" s="163">
        <f t="shared" si="1"/>
        <v>2801.1052001338858</v>
      </c>
      <c r="CI11" s="163">
        <f t="shared" si="1"/>
        <v>2913.0555304739692</v>
      </c>
      <c r="CJ11" s="163">
        <f t="shared" si="1"/>
        <v>3025.8767090516003</v>
      </c>
      <c r="CK11" s="163">
        <f t="shared" si="1"/>
        <v>2898.2473664803115</v>
      </c>
      <c r="CL11" s="163">
        <f t="shared" si="1"/>
        <v>2994.8141356059468</v>
      </c>
      <c r="CM11" s="163">
        <f t="shared" si="1"/>
        <v>3095.216678090751</v>
      </c>
      <c r="CN11" s="163">
        <f t="shared" si="1"/>
        <v>2959.8198870906085</v>
      </c>
      <c r="CO11" s="163">
        <f t="shared" si="1"/>
        <v>3068.1802608632761</v>
      </c>
      <c r="CP11" s="163">
        <f t="shared" si="1"/>
        <v>3182.7054364988253</v>
      </c>
      <c r="CQ11" s="163">
        <f t="shared" si="1"/>
        <v>3061.4390943973726</v>
      </c>
      <c r="CR11" s="163">
        <f t="shared" si="1"/>
        <v>3181.6223507857276</v>
      </c>
      <c r="CS11" s="164">
        <f t="shared" si="1"/>
        <v>3304.7497584231965</v>
      </c>
    </row>
    <row r="12" spans="1:98" s="19" customFormat="1" x14ac:dyDescent="0.25">
      <c r="A12" s="19" t="s">
        <v>71</v>
      </c>
      <c r="B12" s="19" t="e">
        <f>B13/B11</f>
        <v>#DIV/0!</v>
      </c>
      <c r="C12" s="19" t="e">
        <f t="shared" ref="C12:BN12" si="2">C13/C11</f>
        <v>#DIV/0!</v>
      </c>
      <c r="D12" s="19" t="e">
        <f t="shared" si="2"/>
        <v>#DIV/0!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107">
        <f t="shared" si="2"/>
        <v>0</v>
      </c>
      <c r="N12" s="270">
        <f t="shared" si="2"/>
        <v>0.14471057884231536</v>
      </c>
      <c r="O12" s="270">
        <f t="shared" si="2"/>
        <v>0.12386706948640483</v>
      </c>
      <c r="P12" s="270">
        <f t="shared" si="2"/>
        <v>0.32344497607655504</v>
      </c>
      <c r="Q12" s="270">
        <f t="shared" si="2"/>
        <v>0.23560673162090345</v>
      </c>
      <c r="R12" s="270">
        <f t="shared" si="2"/>
        <v>0.27475247524752477</v>
      </c>
      <c r="S12" s="270">
        <f t="shared" si="2"/>
        <v>0.37519025875190259</v>
      </c>
      <c r="T12" s="270">
        <f t="shared" si="2"/>
        <v>0.36273781482152573</v>
      </c>
      <c r="U12" s="270">
        <f t="shared" si="2"/>
        <v>0.36032198550074185</v>
      </c>
      <c r="V12" s="19">
        <f t="shared" si="2"/>
        <v>0.35977251544030059</v>
      </c>
      <c r="W12" s="19">
        <f t="shared" si="2"/>
        <v>0.37541046449237186</v>
      </c>
      <c r="X12" s="19">
        <f t="shared" si="2"/>
        <v>0.35649892045866699</v>
      </c>
      <c r="Y12" s="107">
        <f t="shared" si="2"/>
        <v>0.35886192345786944</v>
      </c>
      <c r="Z12" s="19">
        <f t="shared" si="2"/>
        <v>0.15468678560892368</v>
      </c>
      <c r="AA12" s="19">
        <f t="shared" si="2"/>
        <v>0.14859621280703919</v>
      </c>
      <c r="AB12" s="19">
        <f t="shared" si="2"/>
        <v>0.27340842960148931</v>
      </c>
      <c r="AC12" s="19">
        <f t="shared" si="2"/>
        <v>0.28646655041807595</v>
      </c>
      <c r="AD12" s="19">
        <f t="shared" si="2"/>
        <v>0.33103876655465758</v>
      </c>
      <c r="AE12" s="19">
        <f t="shared" si="2"/>
        <v>0.35916959465544435</v>
      </c>
      <c r="AF12" s="19">
        <f t="shared" si="2"/>
        <v>0.28374031062659344</v>
      </c>
      <c r="AG12" s="19">
        <f t="shared" si="2"/>
        <v>0.12750571152333107</v>
      </c>
      <c r="AH12" s="19">
        <f t="shared" si="2"/>
        <v>0.32234337940112195</v>
      </c>
      <c r="AI12" s="19">
        <f t="shared" si="2"/>
        <v>0.28414335356945775</v>
      </c>
      <c r="AJ12" s="19">
        <f t="shared" si="2"/>
        <v>0.31198927341426985</v>
      </c>
      <c r="AK12" s="107">
        <f t="shared" si="2"/>
        <v>0.32789994823666407</v>
      </c>
      <c r="AL12" s="19">
        <f t="shared" si="2"/>
        <v>0.15000000000000002</v>
      </c>
      <c r="AM12" s="19">
        <f t="shared" si="2"/>
        <v>0.15</v>
      </c>
      <c r="AN12" s="19">
        <f t="shared" si="2"/>
        <v>0.31592372691421555</v>
      </c>
      <c r="AO12" s="19">
        <f t="shared" si="2"/>
        <v>0.31323223048076654</v>
      </c>
      <c r="AP12" s="19">
        <f t="shared" si="2"/>
        <v>0.330556182965975</v>
      </c>
      <c r="AQ12" s="19">
        <f t="shared" si="2"/>
        <v>0.35</v>
      </c>
      <c r="AR12" s="19">
        <f t="shared" si="2"/>
        <v>0.31250619152901571</v>
      </c>
      <c r="AS12" s="19">
        <f t="shared" si="2"/>
        <v>0.33149394040741764</v>
      </c>
      <c r="AT12" s="19">
        <f t="shared" si="2"/>
        <v>0.34999999999999992</v>
      </c>
      <c r="AU12" s="19">
        <f t="shared" si="2"/>
        <v>0.31207371073071322</v>
      </c>
      <c r="AV12" s="19">
        <f t="shared" si="2"/>
        <v>0.33204140380916286</v>
      </c>
      <c r="AW12" s="107">
        <f t="shared" si="2"/>
        <v>0.33217472077765242</v>
      </c>
      <c r="AX12" s="19">
        <f t="shared" si="2"/>
        <v>0.14999999999999997</v>
      </c>
      <c r="AY12" s="19">
        <f t="shared" si="2"/>
        <v>0.15000000000000002</v>
      </c>
      <c r="AZ12" s="19">
        <f t="shared" si="2"/>
        <v>0.3206705355387538</v>
      </c>
      <c r="BA12" s="19">
        <f t="shared" si="2"/>
        <v>0.32100327965830677</v>
      </c>
      <c r="BB12" s="19">
        <f t="shared" si="2"/>
        <v>0.32107232154681703</v>
      </c>
      <c r="BC12" s="19">
        <f t="shared" si="2"/>
        <v>0.32115270858220335</v>
      </c>
      <c r="BD12" s="19">
        <f t="shared" si="2"/>
        <v>0.32150604256407578</v>
      </c>
      <c r="BE12" s="19">
        <f t="shared" si="2"/>
        <v>0.32157571558617942</v>
      </c>
      <c r="BF12" s="19">
        <f t="shared" si="2"/>
        <v>0.32163885268347669</v>
      </c>
      <c r="BG12" s="19">
        <f t="shared" si="2"/>
        <v>0.32196870158429197</v>
      </c>
      <c r="BH12" s="19">
        <f t="shared" si="2"/>
        <v>0.32202946858826403</v>
      </c>
      <c r="BI12" s="107">
        <f t="shared" si="2"/>
        <v>0.32209575223655318</v>
      </c>
      <c r="BJ12" s="19">
        <f t="shared" si="2"/>
        <v>0.15</v>
      </c>
      <c r="BK12" s="19">
        <f t="shared" si="2"/>
        <v>0.15</v>
      </c>
      <c r="BL12" s="19">
        <f t="shared" si="2"/>
        <v>0.32252751982412514</v>
      </c>
      <c r="BM12" s="19">
        <f t="shared" si="2"/>
        <v>0.32284952534699585</v>
      </c>
      <c r="BN12" s="19">
        <f t="shared" si="2"/>
        <v>0.3228931238759995</v>
      </c>
      <c r="BO12" s="19">
        <f t="shared" ref="BO12:CS12" si="3">BO13/BO11</f>
        <v>0.32294639084131438</v>
      </c>
      <c r="BP12" s="19">
        <f t="shared" si="3"/>
        <v>0.32327615161230921</v>
      </c>
      <c r="BQ12" s="19">
        <f t="shared" si="3"/>
        <v>0.32332970902181057</v>
      </c>
      <c r="BR12" s="19">
        <f t="shared" si="3"/>
        <v>0.32338252502007059</v>
      </c>
      <c r="BS12" s="19">
        <f t="shared" si="3"/>
        <v>0.32370413210442306</v>
      </c>
      <c r="BT12" s="19">
        <f t="shared" si="3"/>
        <v>0.32374847111015287</v>
      </c>
      <c r="BU12" s="107">
        <f t="shared" si="3"/>
        <v>0.32379296493223536</v>
      </c>
      <c r="BV12" s="19">
        <f t="shared" si="3"/>
        <v>0.15</v>
      </c>
      <c r="BW12" s="19">
        <f t="shared" si="3"/>
        <v>0.15</v>
      </c>
      <c r="BX12" s="19">
        <f t="shared" si="3"/>
        <v>0.32420515137499889</v>
      </c>
      <c r="BY12" s="19">
        <f t="shared" si="3"/>
        <v>0.32451592540912705</v>
      </c>
      <c r="BZ12" s="19">
        <f t="shared" si="3"/>
        <v>0.32453114605207678</v>
      </c>
      <c r="CA12" s="19">
        <f t="shared" si="3"/>
        <v>0.32455207229807209</v>
      </c>
      <c r="CB12" s="19">
        <f t="shared" si="3"/>
        <v>0.32486382343123787</v>
      </c>
      <c r="CC12" s="19">
        <f t="shared" si="3"/>
        <v>0.32489261122545482</v>
      </c>
      <c r="CD12" s="19">
        <f t="shared" si="3"/>
        <v>0.3249216760805631</v>
      </c>
      <c r="CE12" s="19">
        <f t="shared" si="3"/>
        <v>0.32523120227722996</v>
      </c>
      <c r="CF12" s="19">
        <f t="shared" si="3"/>
        <v>0.3252521080540573</v>
      </c>
      <c r="CG12" s="107">
        <f t="shared" si="3"/>
        <v>0.32527209252793282</v>
      </c>
      <c r="CH12" s="19">
        <f t="shared" si="3"/>
        <v>0.15000000000000002</v>
      </c>
      <c r="CI12" s="19">
        <f t="shared" si="3"/>
        <v>0.15</v>
      </c>
      <c r="CJ12" s="19">
        <f t="shared" si="3"/>
        <v>0.32559785348907833</v>
      </c>
      <c r="CK12" s="19">
        <f t="shared" si="3"/>
        <v>0.32587418127435347</v>
      </c>
      <c r="CL12" s="19">
        <f t="shared" si="3"/>
        <v>0.32586442116262998</v>
      </c>
      <c r="CM12" s="19">
        <f t="shared" si="3"/>
        <v>0.32586112325053052</v>
      </c>
      <c r="CN12" s="19">
        <f t="shared" si="3"/>
        <v>0.32614306655952346</v>
      </c>
      <c r="CO12" s="19">
        <f t="shared" si="3"/>
        <v>0.32615443132658123</v>
      </c>
      <c r="CP12" s="19">
        <f t="shared" si="3"/>
        <v>0.32616628323636282</v>
      </c>
      <c r="CQ12" s="19">
        <f t="shared" si="3"/>
        <v>0.32645126418996684</v>
      </c>
      <c r="CR12" s="19">
        <f t="shared" si="3"/>
        <v>0.3264540740237955</v>
      </c>
      <c r="CS12" s="107">
        <f t="shared" si="3"/>
        <v>0.32645401692090215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6">
        <f>'Agency North'!N13+'Agency South'!N13</f>
        <v>0</v>
      </c>
      <c r="N13" s="269">
        <f>'Agency North'!O13+'Agency South'!O13</f>
        <v>145</v>
      </c>
      <c r="O13" s="269">
        <f>'Agency North'!P13+'Agency South'!P13</f>
        <v>123</v>
      </c>
      <c r="P13" s="269">
        <f>'Agency North'!Q13+'Agency South'!Q13</f>
        <v>338</v>
      </c>
      <c r="Q13" s="269">
        <f>'Agency North'!R13+'Agency South'!R13</f>
        <v>266</v>
      </c>
      <c r="R13" s="269">
        <f>'Agency North'!S13+'Agency South'!S13</f>
        <v>333</v>
      </c>
      <c r="S13" s="269">
        <f>'Agency North'!T13+'Agency South'!T13</f>
        <v>493</v>
      </c>
      <c r="T13" s="269">
        <f>'Agency North'!U13+'Agency South'!U13</f>
        <v>480.46800000000007</v>
      </c>
      <c r="U13" s="269">
        <f>'Agency North'!V13+'Agency South'!V13</f>
        <v>533.72132000000011</v>
      </c>
      <c r="V13" s="15">
        <f>'Agency North'!W13+'Agency South'!W13</f>
        <v>611.4671568</v>
      </c>
      <c r="W13" s="15">
        <f>'Agency North'!X13+'Agency South'!X13</f>
        <v>679.66542937600002</v>
      </c>
      <c r="X13" s="15">
        <f>'Agency North'!Y13+'Agency South'!Y13</f>
        <v>734.85098308223996</v>
      </c>
      <c r="Y13" s="96">
        <f>'Agency North'!Z13+'Agency South'!Z13</f>
        <v>782.15442479058004</v>
      </c>
      <c r="Z13" s="15">
        <f>'Agency North'!AA13+'Agency South'!AA13</f>
        <v>316.30224498866249</v>
      </c>
      <c r="AA13" s="15">
        <f>'Agency North'!AB13+'Agency South'!AB13</f>
        <v>330.74020709387884</v>
      </c>
      <c r="AB13" s="15">
        <f>'Agency North'!AC13+'Agency South'!AC13</f>
        <v>628.99253413297822</v>
      </c>
      <c r="AC13" s="15">
        <f>'Agency North'!AD13+'Agency South'!AD13</f>
        <v>601.76776941251296</v>
      </c>
      <c r="AD13" s="15">
        <f>'Agency North'!AE13+'Agency South'!AE13</f>
        <v>714.70526334532951</v>
      </c>
      <c r="AE13" s="15">
        <f>'Agency North'!AF13+'Agency South'!AF13</f>
        <v>820.33460462264509</v>
      </c>
      <c r="AF13" s="15">
        <f>'Agency North'!AG13+'Agency South'!AG13</f>
        <v>596.03274785323788</v>
      </c>
      <c r="AG13" s="15">
        <f>'Agency North'!AH13+'Agency South'!AH13</f>
        <v>276.39463415942481</v>
      </c>
      <c r="AH13" s="15">
        <f>'Agency North'!AI13+'Agency South'!AI13</f>
        <v>351.18804192376757</v>
      </c>
      <c r="AI13" s="15">
        <f>'Agency North'!AJ13+'Agency South'!AJ13</f>
        <v>337.70732681846454</v>
      </c>
      <c r="AJ13" s="15">
        <f>'Agency North'!AK13+'Agency South'!AK13</f>
        <v>410.82581433714432</v>
      </c>
      <c r="AK13" s="96">
        <f>'Agency North'!AL13+'Agency South'!AL13</f>
        <v>474.39544314096275</v>
      </c>
      <c r="AL13" s="15">
        <f>'Agency North'!AM13+'Agency South'!AM13</f>
        <v>202.72932491237748</v>
      </c>
      <c r="AM13" s="15">
        <f>'Agency North'!AN13+'Agency South'!AN13</f>
        <v>215.29508163404245</v>
      </c>
      <c r="AN13" s="15">
        <f>'Agency North'!AO13+'Agency South'!AO13</f>
        <v>490.99943796657237</v>
      </c>
      <c r="AO13" s="15">
        <f>'Agency North'!AP13+'Agency South'!AP13</f>
        <v>475.37449539927104</v>
      </c>
      <c r="AP13" s="15">
        <f>'Agency North'!AQ13+'Agency South'!AQ13</f>
        <v>533.02144118680667</v>
      </c>
      <c r="AQ13" s="15">
        <f>'Agency North'!AR13+'Agency South'!AR13</f>
        <v>596.61235160158867</v>
      </c>
      <c r="AR13" s="15">
        <f>'Agency North'!AS13+'Agency South'!AS13</f>
        <v>510.77131895949549</v>
      </c>
      <c r="AS13" s="15">
        <f>'Agency North'!AT13+'Agency South'!AT13</f>
        <v>574.60660402842927</v>
      </c>
      <c r="AT13" s="15">
        <f>'Agency North'!AU13+'Agency South'!AU13</f>
        <v>642.22678341785854</v>
      </c>
      <c r="AU13" s="15">
        <f>'Agency North'!AV13+'Agency South'!AV13</f>
        <v>549.60243539010719</v>
      </c>
      <c r="AV13" s="15">
        <f>'Agency North'!AW13+'Agency South'!AW13</f>
        <v>619.10869383240833</v>
      </c>
      <c r="AW13" s="96">
        <f>'Agency North'!AX13+'Agency South'!AX13</f>
        <v>654.00335978603073</v>
      </c>
      <c r="AX13" s="15">
        <f>'Agency North'!AY13+'Agency South'!AY13</f>
        <v>281.53265638678067</v>
      </c>
      <c r="AY13" s="15">
        <f>'Agency North'!AZ13+'Agency South'!AZ13</f>
        <v>291.70304655957659</v>
      </c>
      <c r="AZ13" s="15">
        <f>'Agency North'!BA13+'Agency South'!BA13</f>
        <v>659.05270816552093</v>
      </c>
      <c r="BA13" s="15">
        <f>'Agency North'!BB13+'Agency South'!BB13</f>
        <v>633.30767474068182</v>
      </c>
      <c r="BB13" s="15">
        <f>'Agency North'!BC13+'Agency South'!BC13</f>
        <v>659.57217355087255</v>
      </c>
      <c r="BC13" s="15">
        <f>'Agency North'!BD13+'Agency South'!BD13</f>
        <v>687.05041572377218</v>
      </c>
      <c r="BD13" s="15">
        <f>'Agency North'!BE13+'Agency South'!BE13</f>
        <v>660.58606206976117</v>
      </c>
      <c r="BE13" s="15">
        <f>'Agency North'!BF13+'Agency South'!BF13</f>
        <v>690.92404846546401</v>
      </c>
      <c r="BF13" s="15">
        <f>'Agency North'!BG13+'Agency South'!BG13</f>
        <v>722.86962870684829</v>
      </c>
      <c r="BG13" s="15">
        <f>'Agency North'!BH13+'Agency South'!BH13</f>
        <v>699.54335320057601</v>
      </c>
      <c r="BH13" s="15">
        <f>'Agency North'!BI13+'Agency South'!BI13</f>
        <v>733.18389692144979</v>
      </c>
      <c r="BI13" s="96">
        <f>'Agency North'!BJ13+'Agency South'!BJ13</f>
        <v>767.37994140448029</v>
      </c>
      <c r="BJ13" s="15">
        <f>'Agency North'!BK13+'Agency South'!BK13</f>
        <v>337.69743787377035</v>
      </c>
      <c r="BK13" s="15">
        <f>'Agency North'!BL13+'Agency South'!BL13</f>
        <v>351.05796240414963</v>
      </c>
      <c r="BL13" s="15">
        <f>'Agency North'!BM13+'Agency South'!BM13</f>
        <v>783.95584110924244</v>
      </c>
      <c r="BM13" s="15">
        <f>'Agency North'!BN13+'Agency South'!BN13</f>
        <v>739.78907457387095</v>
      </c>
      <c r="BN13" s="15">
        <f>'Agency North'!BO13+'Agency South'!BO13</f>
        <v>764.98178694492185</v>
      </c>
      <c r="BO13" s="15">
        <f>'Agency North'!BP13+'Agency South'!BP13</f>
        <v>791.04954061810599</v>
      </c>
      <c r="BP13" s="15">
        <f>'Agency North'!BQ13+'Agency South'!BQ13</f>
        <v>746.26335845343795</v>
      </c>
      <c r="BQ13" s="15">
        <f>'Agency North'!BR13+'Agency South'!BR13</f>
        <v>774.81121878975375</v>
      </c>
      <c r="BR13" s="15">
        <f>'Agency North'!BS13+'Agency South'!BS13</f>
        <v>804.86098063130157</v>
      </c>
      <c r="BS13" s="15">
        <f>'Agency North'!BT13+'Agency South'!BT13</f>
        <v>762.78148620582022</v>
      </c>
      <c r="BT13" s="15">
        <f>'Agency North'!BU13+'Agency South'!BU13</f>
        <v>794.235430880021</v>
      </c>
      <c r="BU13" s="96">
        <f>'Agency North'!BV13+'Agency South'!BV13</f>
        <v>826.24394692440887</v>
      </c>
      <c r="BV13" s="15">
        <f>'Agency North'!BW13+'Agency South'!BW13</f>
        <v>368.8458411700741</v>
      </c>
      <c r="BW13" s="15">
        <f>'Agency North'!BX13+'Agency South'!BX13</f>
        <v>383.94047993676725</v>
      </c>
      <c r="BX13" s="15">
        <f>'Agency North'!BY13+'Agency South'!BY13</f>
        <v>862.62662100392208</v>
      </c>
      <c r="BY13" s="15">
        <f>'Agency North'!BZ13+'Agency South'!BZ13</f>
        <v>826.95743989663026</v>
      </c>
      <c r="BZ13" s="15">
        <f>'Agency North'!CA13+'Agency South'!CA13</f>
        <v>855.01008378448284</v>
      </c>
      <c r="CA13" s="15">
        <f>'Agency North'!CB13+'Agency South'!CB13</f>
        <v>884.05499497140227</v>
      </c>
      <c r="CB13" s="15">
        <f>'Agency North'!CC13+'Agency South'!CC13</f>
        <v>845.74117395532153</v>
      </c>
      <c r="CC13" s="15">
        <f>'Agency North'!CD13+'Agency South'!CD13</f>
        <v>877.15774691317506</v>
      </c>
      <c r="CD13" s="15">
        <f>'Agency North'!CE13+'Agency South'!CE13</f>
        <v>910.29749360131382</v>
      </c>
      <c r="CE13" s="15">
        <f>'Agency North'!CF13+'Agency South'!CF13</f>
        <v>875.95260398420419</v>
      </c>
      <c r="CF13" s="15">
        <f>'Agency North'!CG13+'Agency South'!CG13</f>
        <v>910.61006279444064</v>
      </c>
      <c r="CG13" s="96">
        <f>'Agency North'!CH13+'Agency South'!CH13</f>
        <v>945.99252541088572</v>
      </c>
      <c r="CH13" s="15">
        <f>'Agency North'!CI13+'Agency South'!CI13</f>
        <v>420.16578002008293</v>
      </c>
      <c r="CI13" s="15">
        <f>'Agency North'!CJ13+'Agency South'!CJ13</f>
        <v>436.95832957109536</v>
      </c>
      <c r="CJ13" s="15">
        <f>'Agency North'!CK13+'Agency South'!CK13</f>
        <v>985.21896138979741</v>
      </c>
      <c r="CK13" s="15">
        <f>'Agency North'!CL13+'Agency South'!CL13</f>
        <v>944.46398768232257</v>
      </c>
      <c r="CL13" s="15">
        <f>'Agency North'!CM13+'Agency South'!CM13</f>
        <v>975.90337478889387</v>
      </c>
      <c r="CM13" s="15">
        <f>'Agency North'!CN13+'Agency South'!CN13</f>
        <v>1008.6107834264278</v>
      </c>
      <c r="CN13" s="15">
        <f>'Agency North'!CO13+'Agency South'!CO13</f>
        <v>965.32473443959361</v>
      </c>
      <c r="CO13" s="15">
        <f>'Agency North'!CP13+'Agency South'!CP13</f>
        <v>1000.7005881893034</v>
      </c>
      <c r="CP13" s="15">
        <f>'Agency North'!CQ13+'Agency South'!CQ13</f>
        <v>1038.0912028589876</v>
      </c>
      <c r="CQ13" s="15">
        <f>'Agency North'!CR13+'Agency South'!CR13</f>
        <v>999.41066260660955</v>
      </c>
      <c r="CR13" s="15">
        <f>'Agency North'!CS13+'Agency South'!CS13</f>
        <v>1038.6535784191663</v>
      </c>
      <c r="CS13" s="96">
        <f>'Agency North'!CT13+'Agency South'!CT13</f>
        <v>1078.8488335556335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100" t="e">
        <f t="shared" si="4"/>
        <v>#DIV/0!</v>
      </c>
      <c r="N14" s="271">
        <f t="shared" si="4"/>
        <v>1.3241379310344827</v>
      </c>
      <c r="O14" s="271">
        <f t="shared" si="4"/>
        <v>1.5203252032520325</v>
      </c>
      <c r="P14" s="271">
        <f t="shared" si="4"/>
        <v>1.849112426035503</v>
      </c>
      <c r="Q14" s="271">
        <f t="shared" si="4"/>
        <v>1.7932330827067668</v>
      </c>
      <c r="R14" s="271">
        <f t="shared" si="4"/>
        <v>1.8648648648648649</v>
      </c>
      <c r="S14" s="271">
        <f t="shared" si="4"/>
        <v>2.2819472616632859</v>
      </c>
      <c r="T14" s="271">
        <f t="shared" si="4"/>
        <v>1.9133489390617007</v>
      </c>
      <c r="U14" s="271">
        <f t="shared" si="4"/>
        <v>1.9780704581934254</v>
      </c>
      <c r="V14" s="13">
        <f t="shared" si="4"/>
        <v>1.8692105856044239</v>
      </c>
      <c r="W14" s="13">
        <f t="shared" si="4"/>
        <v>1.7566449714062202</v>
      </c>
      <c r="X14" s="13">
        <f t="shared" si="4"/>
        <v>1.7237535164632398</v>
      </c>
      <c r="Y14" s="100">
        <f t="shared" si="4"/>
        <v>1.9074351589593257</v>
      </c>
      <c r="Z14" s="13">
        <f t="shared" si="4"/>
        <v>1.42451839853095</v>
      </c>
      <c r="AA14" s="13">
        <f t="shared" si="4"/>
        <v>2.3417482786451109</v>
      </c>
      <c r="AB14" s="13">
        <f t="shared" si="4"/>
        <v>1.9739265585678119</v>
      </c>
      <c r="AC14" s="13">
        <f t="shared" si="4"/>
        <v>1.7122585112001807</v>
      </c>
      <c r="AD14" s="13">
        <f t="shared" si="4"/>
        <v>1.463267522980052</v>
      </c>
      <c r="AE14" s="13">
        <f t="shared" si="4"/>
        <v>2.2935387567988408</v>
      </c>
      <c r="AF14" s="13">
        <f t="shared" si="4"/>
        <v>2.0630727935079984</v>
      </c>
      <c r="AG14" s="13">
        <f t="shared" si="4"/>
        <v>1.9</v>
      </c>
      <c r="AH14" s="13">
        <f t="shared" si="4"/>
        <v>2.0169629209678304</v>
      </c>
      <c r="AI14" s="13">
        <f t="shared" si="4"/>
        <v>1.9218728690152782</v>
      </c>
      <c r="AJ14" s="13">
        <f t="shared" si="4"/>
        <v>1.9268999356873562</v>
      </c>
      <c r="AK14" s="100">
        <f t="shared" si="4"/>
        <v>2.0562159666427027</v>
      </c>
      <c r="AL14" s="13">
        <f t="shared" si="4"/>
        <v>1.5</v>
      </c>
      <c r="AM14" s="13">
        <f t="shared" si="4"/>
        <v>1.4999999999999998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2</v>
      </c>
      <c r="AR14" s="13">
        <f t="shared" si="4"/>
        <v>2</v>
      </c>
      <c r="AS14" s="13">
        <f t="shared" si="4"/>
        <v>2</v>
      </c>
      <c r="AT14" s="13">
        <f t="shared" si="4"/>
        <v>2</v>
      </c>
      <c r="AU14" s="13">
        <f t="shared" si="4"/>
        <v>2</v>
      </c>
      <c r="AV14" s="13">
        <f t="shared" si="4"/>
        <v>2</v>
      </c>
      <c r="AW14" s="100">
        <f t="shared" si="4"/>
        <v>2</v>
      </c>
      <c r="AX14" s="13">
        <f t="shared" si="4"/>
        <v>1.323380289357668</v>
      </c>
      <c r="AY14" s="13">
        <f t="shared" si="4"/>
        <v>1.323377914310617</v>
      </c>
      <c r="AZ14" s="13">
        <f t="shared" si="4"/>
        <v>1.9902444925463318</v>
      </c>
      <c r="BA14" s="13">
        <f t="shared" si="4"/>
        <v>1.9916021529528591</v>
      </c>
      <c r="BB14" s="13">
        <f t="shared" si="4"/>
        <v>1.9918835046989318</v>
      </c>
      <c r="BC14" s="13">
        <f t="shared" si="4"/>
        <v>2.0461054682456532</v>
      </c>
      <c r="BD14" s="13">
        <f t="shared" si="4"/>
        <v>1.9936481919580267</v>
      </c>
      <c r="BE14" s="13">
        <f t="shared" si="4"/>
        <v>1.9939312278776726</v>
      </c>
      <c r="BF14" s="13">
        <f t="shared" si="4"/>
        <v>2.0470938033513635</v>
      </c>
      <c r="BG14" s="13">
        <f t="shared" si="4"/>
        <v>1.9955253789162384</v>
      </c>
      <c r="BH14" s="13">
        <f t="shared" si="4"/>
        <v>1.9957715334524313</v>
      </c>
      <c r="BI14" s="100">
        <f t="shared" si="4"/>
        <v>2.048019964430416</v>
      </c>
      <c r="BJ14" s="13">
        <f t="shared" si="4"/>
        <v>1.3344880629116271</v>
      </c>
      <c r="BK14" s="13">
        <f t="shared" si="4"/>
        <v>1.3348151000626414</v>
      </c>
      <c r="BL14" s="13">
        <f t="shared" si="4"/>
        <v>1.9977855401950608</v>
      </c>
      <c r="BM14" s="13">
        <f t="shared" si="4"/>
        <v>1.9990843503685263</v>
      </c>
      <c r="BN14" s="13">
        <f t="shared" si="4"/>
        <v>1.9992600060405981</v>
      </c>
      <c r="BO14" s="13">
        <f t="shared" ref="BO14:CS14" si="5">BO15/BO13</f>
        <v>1.999474550850842</v>
      </c>
      <c r="BP14" s="13">
        <f t="shared" si="5"/>
        <v>2.0008011636327341</v>
      </c>
      <c r="BQ14" s="13">
        <f t="shared" si="5"/>
        <v>2.001016367253563</v>
      </c>
      <c r="BR14" s="13">
        <f t="shared" si="5"/>
        <v>2.0012285219371919</v>
      </c>
      <c r="BS14" s="13">
        <f t="shared" si="5"/>
        <v>2.0025188796029543</v>
      </c>
      <c r="BT14" s="13">
        <f t="shared" si="5"/>
        <v>2.0026965762655342</v>
      </c>
      <c r="BU14" s="100">
        <f t="shared" si="5"/>
        <v>2.0028748444614934</v>
      </c>
      <c r="BV14" s="13">
        <f t="shared" si="5"/>
        <v>1.3447469328984483</v>
      </c>
      <c r="BW14" s="13">
        <f t="shared" si="5"/>
        <v>1.3449863868656839</v>
      </c>
      <c r="BX14" s="13">
        <f t="shared" si="5"/>
        <v>2.0045239774299644</v>
      </c>
      <c r="BY14" s="13">
        <f t="shared" si="5"/>
        <v>2.0057645954647891</v>
      </c>
      <c r="BZ14" s="13">
        <f t="shared" si="5"/>
        <v>2.0058252956324769</v>
      </c>
      <c r="CA14" s="13">
        <f t="shared" si="5"/>
        <v>2.0059087405417415</v>
      </c>
      <c r="CB14" s="13">
        <f t="shared" si="5"/>
        <v>2.0071505975521493</v>
      </c>
      <c r="CC14" s="13">
        <f t="shared" si="5"/>
        <v>2.0072651531968924</v>
      </c>
      <c r="CD14" s="13">
        <f t="shared" si="5"/>
        <v>2.0073807907605943</v>
      </c>
      <c r="CE14" s="13">
        <f t="shared" si="5"/>
        <v>2.0086109910143604</v>
      </c>
      <c r="CF14" s="13">
        <f t="shared" si="5"/>
        <v>2.0086939958273988</v>
      </c>
      <c r="CG14" s="100">
        <f t="shared" si="5"/>
        <v>2.0087733327016597</v>
      </c>
      <c r="CH14" s="13">
        <f t="shared" si="5"/>
        <v>1.3534044367370093</v>
      </c>
      <c r="CI14" s="13">
        <f t="shared" si="5"/>
        <v>1.3534887503310598</v>
      </c>
      <c r="CJ14" s="13">
        <f t="shared" si="5"/>
        <v>2.0100652062066242</v>
      </c>
      <c r="CK14" s="13">
        <f t="shared" si="5"/>
        <v>2.0111590173926608</v>
      </c>
      <c r="CL14" s="13">
        <f t="shared" si="5"/>
        <v>2.011120414737178</v>
      </c>
      <c r="CM14" s="13">
        <f t="shared" si="5"/>
        <v>2.011107370494476</v>
      </c>
      <c r="CN14" s="13">
        <f t="shared" si="5"/>
        <v>2.0122215890389104</v>
      </c>
      <c r="CO14" s="13">
        <f t="shared" si="5"/>
        <v>2.0122664613455754</v>
      </c>
      <c r="CP14" s="13">
        <f t="shared" si="5"/>
        <v>2.0123132537410724</v>
      </c>
      <c r="CQ14" s="13">
        <f t="shared" si="5"/>
        <v>2.0134373608809315</v>
      </c>
      <c r="CR14" s="13">
        <f t="shared" si="5"/>
        <v>2.0134484344974486</v>
      </c>
      <c r="CS14" s="100">
        <f t="shared" si="5"/>
        <v>2.0134482094555959</v>
      </c>
    </row>
    <row r="15" spans="1:98" s="163" customFormat="1" x14ac:dyDescent="0.25">
      <c r="A15" s="163" t="s">
        <v>73</v>
      </c>
      <c r="B15" s="163">
        <f>'Agency North'!C15+'Agency South'!C15</f>
        <v>0</v>
      </c>
      <c r="C15" s="163">
        <f>'Agency North'!D15+'Agency South'!D15</f>
        <v>0</v>
      </c>
      <c r="D15" s="163">
        <f>'Agency North'!E15+'Agency South'!E15</f>
        <v>0</v>
      </c>
      <c r="E15" s="163">
        <f>'Agency North'!F15+'Agency South'!F15</f>
        <v>0</v>
      </c>
      <c r="F15" s="163">
        <f>'Agency North'!G15+'Agency South'!G15</f>
        <v>0</v>
      </c>
      <c r="G15" s="163">
        <f>'Agency North'!H15+'Agency South'!H15</f>
        <v>0</v>
      </c>
      <c r="H15" s="163">
        <f>'Agency North'!I15+'Agency South'!I15</f>
        <v>0</v>
      </c>
      <c r="I15" s="163">
        <f>'Agency North'!J15+'Agency South'!J15</f>
        <v>0</v>
      </c>
      <c r="J15" s="163">
        <f>'Agency North'!K15+'Agency South'!K15</f>
        <v>0</v>
      </c>
      <c r="K15" s="163">
        <f>'Agency North'!L15+'Agency South'!L15</f>
        <v>0</v>
      </c>
      <c r="L15" s="163">
        <f>'Agency North'!M15+'Agency South'!M15</f>
        <v>0</v>
      </c>
      <c r="M15" s="164">
        <f>'Agency North'!N15+'Agency South'!N15</f>
        <v>0</v>
      </c>
      <c r="N15" s="269">
        <f>'Agency North'!O15+'Agency South'!O15</f>
        <v>192</v>
      </c>
      <c r="O15" s="269">
        <f>'Agency North'!P15+'Agency South'!P15</f>
        <v>187</v>
      </c>
      <c r="P15" s="269">
        <f>'Agency North'!Q15+'Agency South'!Q15</f>
        <v>625</v>
      </c>
      <c r="Q15" s="269">
        <f>'Agency North'!R15+'Agency South'!R15</f>
        <v>477</v>
      </c>
      <c r="R15" s="269">
        <f>'Agency North'!S15+'Agency South'!S15</f>
        <v>621</v>
      </c>
      <c r="S15" s="269">
        <f>'Agency North'!T15+'Agency South'!T15</f>
        <v>1125</v>
      </c>
      <c r="T15" s="269">
        <f>'Agency North'!U15+'Agency South'!U15</f>
        <v>919.30293805309736</v>
      </c>
      <c r="U15" s="269">
        <f>'Agency North'!V15+'Agency South'!V15</f>
        <v>1055.738376</v>
      </c>
      <c r="V15" s="163">
        <f>'Agency North'!W15+'Agency South'!W15</f>
        <v>1142.96088224</v>
      </c>
      <c r="W15" s="163">
        <f>'Agency North'!X15+'Agency South'!X15</f>
        <v>1193.9308587519999</v>
      </c>
      <c r="X15" s="163">
        <f>'Agency North'!Y15+'Agency South'!Y15</f>
        <v>1266.7019661644799</v>
      </c>
      <c r="Y15" s="164">
        <f>'Agency North'!Z15+'Agency South'!Z15</f>
        <v>1491.90884958116</v>
      </c>
      <c r="Z15" s="163">
        <f>'Agency North'!AA15+'Agency South'!AA15</f>
        <v>450.57836748299371</v>
      </c>
      <c r="AA15" s="163">
        <f>'Agency North'!AB15+'Agency South'!AB15</f>
        <v>774.51031064081826</v>
      </c>
      <c r="AB15" s="163">
        <f>'Agency North'!AC15+'Agency South'!AC15</f>
        <v>1241.5850682659566</v>
      </c>
      <c r="AC15" s="163">
        <f>'Agency North'!AD15+'Agency South'!AD15</f>
        <v>1030.3819849425231</v>
      </c>
      <c r="AD15" s="163">
        <f>'Agency North'!AE15+'Agency South'!AE15</f>
        <v>1045.8050003561261</v>
      </c>
      <c r="AE15" s="163">
        <f>'Agency North'!AF15+'Agency South'!AF15</f>
        <v>1881.4692092452901</v>
      </c>
      <c r="AF15" s="163">
        <f>'Agency North'!AG15+'Agency South'!AG15</f>
        <v>1229.658946135828</v>
      </c>
      <c r="AG15" s="163">
        <f>'Agency North'!AH15+'Agency South'!AH15</f>
        <v>525.14980490290714</v>
      </c>
      <c r="AH15" s="163">
        <f>'Agency North'!AI15+'Agency South'!AI15</f>
        <v>708.33325884753515</v>
      </c>
      <c r="AI15" s="163">
        <f>'Agency North'!AJ15+'Agency South'!AJ15</f>
        <v>649.03054908008266</v>
      </c>
      <c r="AJ15" s="163">
        <f>'Agency North'!AK15+'Agency South'!AK15</f>
        <v>791.62023522494917</v>
      </c>
      <c r="AK15" s="164">
        <f>'Agency North'!AL15+'Agency South'!AL15</f>
        <v>975.45948468898803</v>
      </c>
      <c r="AL15" s="163">
        <f>'Agency North'!AM15+'Agency South'!AM15</f>
        <v>304.09398736856622</v>
      </c>
      <c r="AM15" s="163">
        <f>'Agency North'!AN15+'Agency South'!AN15</f>
        <v>322.94262245106364</v>
      </c>
      <c r="AN15" s="163">
        <f>'Agency North'!AO15+'Agency South'!AO15</f>
        <v>981.99887593314475</v>
      </c>
      <c r="AO15" s="163">
        <f>'Agency North'!AP15+'Agency South'!AP15</f>
        <v>950.74899079854208</v>
      </c>
      <c r="AP15" s="163">
        <f>'Agency North'!AQ15+'Agency South'!AQ15</f>
        <v>1066.0428823736133</v>
      </c>
      <c r="AQ15" s="163">
        <f>'Agency North'!AR15+'Agency South'!AR15</f>
        <v>1193.2247032031773</v>
      </c>
      <c r="AR15" s="163">
        <f>'Agency North'!AS15+'Agency South'!AS15</f>
        <v>1021.542637918991</v>
      </c>
      <c r="AS15" s="163">
        <f>'Agency North'!AT15+'Agency South'!AT15</f>
        <v>1149.2132080568585</v>
      </c>
      <c r="AT15" s="163">
        <f>'Agency North'!AU15+'Agency South'!AU15</f>
        <v>1284.4535668357171</v>
      </c>
      <c r="AU15" s="163">
        <f>'Agency North'!AV15+'Agency South'!AV15</f>
        <v>1099.2048707802144</v>
      </c>
      <c r="AV15" s="163">
        <f>'Agency North'!AW15+'Agency South'!AW15</f>
        <v>1238.2173876648167</v>
      </c>
      <c r="AW15" s="164">
        <f>'Agency North'!AX15+'Agency South'!AX15</f>
        <v>1308.0067195720615</v>
      </c>
      <c r="AX15" s="163">
        <f>'Agency North'!AY15+'Agency South'!AY15</f>
        <v>372.57476827277077</v>
      </c>
      <c r="AY15" s="163">
        <f>'Agency North'!AZ15+'Agency South'!AZ15</f>
        <v>386.03336935406526</v>
      </c>
      <c r="AZ15" s="163">
        <f>'Agency North'!BA15+'Agency South'!BA15</f>
        <v>1311.676022724173</v>
      </c>
      <c r="BA15" s="163">
        <f>'Agency North'!BB15+'Agency South'!BB15</f>
        <v>1261.2969284951109</v>
      </c>
      <c r="BB15" s="163">
        <f>'Agency North'!BC15+'Agency South'!BC15</f>
        <v>1313.7909326544041</v>
      </c>
      <c r="BC15" s="163">
        <f>'Agency North'!BD15+'Agency South'!BD15</f>
        <v>1405.7776125728597</v>
      </c>
      <c r="BD15" s="163">
        <f>'Agency North'!BE15+'Agency South'!BE15</f>
        <v>1316.9762082780521</v>
      </c>
      <c r="BE15" s="163">
        <f>'Agency North'!BF15+'Agency South'!BF15</f>
        <v>1377.6550363269553</v>
      </c>
      <c r="BF15" s="163">
        <f>'Agency North'!BG15+'Agency South'!BG15</f>
        <v>1479.7819375566901</v>
      </c>
      <c r="BG15" s="163">
        <f>'Agency North'!BH15+'Agency South'!BH15</f>
        <v>1395.9565149639154</v>
      </c>
      <c r="BH15" s="163">
        <f>'Agency North'!BI15+'Agency South'!BI15</f>
        <v>1463.2675502615512</v>
      </c>
      <c r="BI15" s="164">
        <f>'Agency North'!BJ15+'Agency South'!BJ15</f>
        <v>1571.6094402998183</v>
      </c>
      <c r="BJ15" s="163">
        <f>'Agency North'!BK15+'Agency South'!BK15</f>
        <v>450.65319971838733</v>
      </c>
      <c r="BK15" s="163">
        <f>'Agency North'!BL15+'Agency South'!BL15</f>
        <v>468.597469214282</v>
      </c>
      <c r="BL15" s="163">
        <f>'Agency North'!BM15+'Agency South'!BM15</f>
        <v>1566.1756435195011</v>
      </c>
      <c r="BM15" s="163">
        <f>'Agency North'!BN15+'Agency South'!BN15</f>
        <v>1478.90076155424</v>
      </c>
      <c r="BN15" s="163">
        <f>'Agency North'!BO15+'Agency South'!BO15</f>
        <v>1529.397491988452</v>
      </c>
      <c r="BO15" s="163">
        <f>'Agency North'!BP15+'Agency South'!BP15</f>
        <v>1581.6834249281524</v>
      </c>
      <c r="BP15" s="163">
        <f>'Agency North'!BQ15+'Agency South'!BQ15</f>
        <v>1493.1245959701109</v>
      </c>
      <c r="BQ15" s="163">
        <f>'Agency North'!BR15+'Agency South'!BR15</f>
        <v>1550.4099303299786</v>
      </c>
      <c r="BR15" s="163">
        <f>'Agency North'!BS15+'Agency South'!BS15</f>
        <v>1610.7107506336986</v>
      </c>
      <c r="BS15" s="163">
        <f>'Agency North'!BT15+'Agency South'!BT15</f>
        <v>1527.4843271387554</v>
      </c>
      <c r="BT15" s="163">
        <f>'Agency North'!BU15+'Agency South'!BU15</f>
        <v>1590.6125781721994</v>
      </c>
      <c r="BU15" s="164">
        <f>'Agency North'!BV15+'Agency South'!BV15</f>
        <v>1654.8632166834759</v>
      </c>
      <c r="BV15" s="163">
        <f>'Agency North'!BW15+'Agency South'!BW15</f>
        <v>496.00431362580531</v>
      </c>
      <c r="BW15" s="163">
        <f>'Agency North'!BX15+'Agency South'!BX15</f>
        <v>516.39471888162916</v>
      </c>
      <c r="BX15" s="163">
        <f>'Agency North'!BY15+'Agency South'!BY15</f>
        <v>1729.1557453717523</v>
      </c>
      <c r="BY15" s="163">
        <f>'Agency North'!BZ15+'Agency South'!BZ15</f>
        <v>1658.6819549008621</v>
      </c>
      <c r="BZ15" s="163">
        <f>'Agency North'!CA15+'Agency South'!CA15</f>
        <v>1715.000854075759</v>
      </c>
      <c r="CA15" s="163">
        <f>'Agency North'!CB15+'Agency South'!CB15</f>
        <v>1773.3336415327212</v>
      </c>
      <c r="CB15" s="163">
        <f>'Agency North'!CC15+'Agency South'!CC15</f>
        <v>1697.5299026788798</v>
      </c>
      <c r="CC15" s="163">
        <f>'Agency North'!CD15+'Agency South'!CD15</f>
        <v>1760.6881792355152</v>
      </c>
      <c r="CD15" s="163">
        <f>'Agency North'!CE15+'Agency South'!CE15</f>
        <v>1827.3137025327924</v>
      </c>
      <c r="CE15" s="163">
        <f>'Agency North'!CF15+'Agency South'!CF15</f>
        <v>1759.4480279703221</v>
      </c>
      <c r="CF15" s="163">
        <f>'Agency North'!CG15+'Agency South'!CG15</f>
        <v>1829.1369656752036</v>
      </c>
      <c r="CG15" s="164">
        <f>'Agency North'!CH15+'Agency South'!CH15</f>
        <v>1900.2845579804844</v>
      </c>
      <c r="CH15" s="163">
        <f>'Agency North'!CI15+'Agency South'!CI15</f>
        <v>568.65423084424651</v>
      </c>
      <c r="CI15" s="163">
        <f>'Agency North'!CJ15+'Agency South'!CJ15</f>
        <v>591.4181834379292</v>
      </c>
      <c r="CJ15" s="163">
        <f>'Agency North'!CK15+'Agency South'!CK15</f>
        <v>1980.3543547846593</v>
      </c>
      <c r="CK15" s="163">
        <f>'Agency North'!CL15+'Agency South'!CL15</f>
        <v>1899.4672654299338</v>
      </c>
      <c r="CL15" s="163">
        <f>'Agency North'!CM15+'Agency South'!CM15</f>
        <v>1962.659199848852</v>
      </c>
      <c r="CM15" s="163">
        <f>'Agency North'!CN15+'Agency South'!CN15</f>
        <v>2028.4245805090966</v>
      </c>
      <c r="CN15" s="163">
        <f>'Agency North'!CO15+'Agency South'!CO15</f>
        <v>1942.4472710726031</v>
      </c>
      <c r="CO15" s="163">
        <f>'Agency North'!CP15+'Agency South'!CP15</f>
        <v>2013.6762314621255</v>
      </c>
      <c r="CP15" s="163">
        <f>'Agency North'!CQ15+'Agency South'!CQ15</f>
        <v>2088.9646861051529</v>
      </c>
      <c r="CQ15" s="163">
        <f>'Agency North'!CR15+'Agency South'!CR15</f>
        <v>2012.250766954915</v>
      </c>
      <c r="CR15" s="163">
        <f>'Agency North'!CS15+'Agency South'!CS15</f>
        <v>2091.2754214532433</v>
      </c>
      <c r="CS15" s="164">
        <f>'Agency North'!CT15+'Agency South'!CT15</f>
        <v>2172.2062521958487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6"/>
      <c r="N16" s="265"/>
      <c r="O16" s="265"/>
      <c r="P16" s="265"/>
      <c r="Q16" s="265"/>
      <c r="R16" s="265"/>
      <c r="S16" s="265"/>
      <c r="T16" s="265"/>
      <c r="U16" s="268">
        <f>U7+U8+U9</f>
        <v>1481.2344000000001</v>
      </c>
      <c r="V16"/>
      <c r="W16"/>
      <c r="X16"/>
      <c r="Y16" s="36"/>
      <c r="AK16" s="108"/>
      <c r="AW16" s="108"/>
      <c r="BI16" s="108"/>
      <c r="BU16" s="108"/>
      <c r="CG16" s="108"/>
      <c r="CS16" s="108"/>
    </row>
    <row r="17" spans="1:97" s="19" customFormat="1" x14ac:dyDescent="0.25">
      <c r="A17" s="19" t="s">
        <v>67</v>
      </c>
      <c r="M17" s="107"/>
      <c r="N17" s="270"/>
      <c r="O17" s="270"/>
      <c r="P17" s="270"/>
      <c r="Q17" s="270"/>
      <c r="R17" s="270"/>
      <c r="S17" s="270"/>
      <c r="T17" s="270"/>
      <c r="U17" s="270"/>
      <c r="Y17" s="107"/>
      <c r="AD17" s="15"/>
      <c r="AE17" s="15"/>
      <c r="AK17" s="107"/>
      <c r="AW17" s="107"/>
      <c r="BI17" s="107"/>
      <c r="BU17" s="107"/>
      <c r="CG17" s="107"/>
      <c r="CS17" s="107"/>
    </row>
    <row r="18" spans="1:97" s="19" customFormat="1" x14ac:dyDescent="0.25">
      <c r="A18" s="19" t="s">
        <v>68</v>
      </c>
      <c r="M18" s="107"/>
      <c r="N18" s="270"/>
      <c r="O18" s="270"/>
      <c r="P18" s="270"/>
      <c r="Q18" s="270"/>
      <c r="R18" s="270"/>
      <c r="S18" s="270"/>
      <c r="T18" s="270"/>
      <c r="U18" s="270"/>
      <c r="Y18" s="107"/>
      <c r="AK18" s="107"/>
      <c r="AW18" s="107"/>
      <c r="BI18" s="107"/>
      <c r="BU18" s="107"/>
      <c r="CG18" s="107"/>
      <c r="CS18" s="107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12">
        <f t="shared" si="6"/>
        <v>12</v>
      </c>
      <c r="N20" s="266">
        <f t="shared" si="6"/>
        <v>1</v>
      </c>
      <c r="O20" s="266">
        <f t="shared" si="6"/>
        <v>2</v>
      </c>
      <c r="P20" s="266">
        <f t="shared" si="6"/>
        <v>3</v>
      </c>
      <c r="Q20" s="266">
        <f t="shared" si="6"/>
        <v>4</v>
      </c>
      <c r="R20" s="266">
        <f t="shared" si="6"/>
        <v>5</v>
      </c>
      <c r="S20" s="266">
        <f t="shared" si="6"/>
        <v>6</v>
      </c>
      <c r="T20" s="266">
        <f t="shared" si="6"/>
        <v>7</v>
      </c>
      <c r="U20" s="266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12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12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12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12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12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12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12">
        <f t="shared" si="7"/>
        <v>84</v>
      </c>
    </row>
    <row r="21" spans="1:97" s="122" customFormat="1" x14ac:dyDescent="0.25">
      <c r="A21" s="122" t="s">
        <v>0</v>
      </c>
      <c r="B21" s="122">
        <f>B6</f>
        <v>42005</v>
      </c>
      <c r="C21" s="122">
        <f t="shared" ref="C21:BN21" si="8">C6</f>
        <v>42036</v>
      </c>
      <c r="D21" s="122">
        <f t="shared" si="8"/>
        <v>42064</v>
      </c>
      <c r="E21" s="122">
        <f t="shared" si="8"/>
        <v>42095</v>
      </c>
      <c r="F21" s="122">
        <f t="shared" si="8"/>
        <v>42125</v>
      </c>
      <c r="G21" s="122">
        <f t="shared" si="8"/>
        <v>42156</v>
      </c>
      <c r="H21" s="122">
        <f t="shared" si="8"/>
        <v>42186</v>
      </c>
      <c r="I21" s="122">
        <f t="shared" si="8"/>
        <v>42217</v>
      </c>
      <c r="J21" s="122">
        <f t="shared" si="8"/>
        <v>42248</v>
      </c>
      <c r="K21" s="122">
        <f t="shared" si="8"/>
        <v>42278</v>
      </c>
      <c r="L21" s="122">
        <f t="shared" si="8"/>
        <v>42309</v>
      </c>
      <c r="M21" s="123">
        <f t="shared" si="8"/>
        <v>42339</v>
      </c>
      <c r="N21" s="272">
        <f t="shared" si="8"/>
        <v>42370</v>
      </c>
      <c r="O21" s="272">
        <f t="shared" si="8"/>
        <v>42401</v>
      </c>
      <c r="P21" s="272">
        <f t="shared" si="8"/>
        <v>42430</v>
      </c>
      <c r="Q21" s="272">
        <f t="shared" si="8"/>
        <v>42461</v>
      </c>
      <c r="R21" s="272">
        <f t="shared" si="8"/>
        <v>42491</v>
      </c>
      <c r="S21" s="272">
        <f t="shared" si="8"/>
        <v>42522</v>
      </c>
      <c r="T21" s="272">
        <f t="shared" si="8"/>
        <v>42552</v>
      </c>
      <c r="U21" s="272">
        <f t="shared" si="8"/>
        <v>42583</v>
      </c>
      <c r="V21" s="122">
        <f t="shared" si="8"/>
        <v>42614</v>
      </c>
      <c r="W21" s="122">
        <f t="shared" si="8"/>
        <v>42644</v>
      </c>
      <c r="X21" s="122">
        <f t="shared" si="8"/>
        <v>42675</v>
      </c>
      <c r="Y21" s="123">
        <f t="shared" si="8"/>
        <v>42705</v>
      </c>
      <c r="Z21" s="122">
        <f t="shared" si="8"/>
        <v>42752</v>
      </c>
      <c r="AA21" s="122">
        <f t="shared" si="8"/>
        <v>42783</v>
      </c>
      <c r="AB21" s="122">
        <f t="shared" si="8"/>
        <v>42811</v>
      </c>
      <c r="AC21" s="122">
        <f t="shared" si="8"/>
        <v>42842</v>
      </c>
      <c r="AD21" s="122">
        <f t="shared" si="8"/>
        <v>42872</v>
      </c>
      <c r="AE21" s="122">
        <f t="shared" si="8"/>
        <v>42903</v>
      </c>
      <c r="AF21" s="122">
        <f t="shared" si="8"/>
        <v>42933</v>
      </c>
      <c r="AG21" s="122">
        <f t="shared" si="8"/>
        <v>42964</v>
      </c>
      <c r="AH21" s="122">
        <f t="shared" si="8"/>
        <v>42995</v>
      </c>
      <c r="AI21" s="122">
        <f t="shared" si="8"/>
        <v>43025</v>
      </c>
      <c r="AJ21" s="122">
        <f t="shared" si="8"/>
        <v>43056</v>
      </c>
      <c r="AK21" s="123">
        <f t="shared" si="8"/>
        <v>43086</v>
      </c>
      <c r="AL21" s="122">
        <f t="shared" si="8"/>
        <v>43118</v>
      </c>
      <c r="AM21" s="122">
        <f t="shared" si="8"/>
        <v>43149</v>
      </c>
      <c r="AN21" s="122">
        <f t="shared" si="8"/>
        <v>43177</v>
      </c>
      <c r="AO21" s="122">
        <f t="shared" si="8"/>
        <v>43208</v>
      </c>
      <c r="AP21" s="122">
        <f t="shared" si="8"/>
        <v>43238</v>
      </c>
      <c r="AQ21" s="122">
        <f t="shared" si="8"/>
        <v>43269</v>
      </c>
      <c r="AR21" s="122">
        <f t="shared" si="8"/>
        <v>43299</v>
      </c>
      <c r="AS21" s="122">
        <f t="shared" si="8"/>
        <v>43330</v>
      </c>
      <c r="AT21" s="122">
        <f t="shared" si="8"/>
        <v>43361</v>
      </c>
      <c r="AU21" s="122">
        <f t="shared" si="8"/>
        <v>43391</v>
      </c>
      <c r="AV21" s="122">
        <f t="shared" si="8"/>
        <v>43422</v>
      </c>
      <c r="AW21" s="123">
        <f t="shared" si="8"/>
        <v>43452</v>
      </c>
      <c r="AX21" s="122">
        <f t="shared" si="8"/>
        <v>43483</v>
      </c>
      <c r="AY21" s="122">
        <f t="shared" si="8"/>
        <v>43514</v>
      </c>
      <c r="AZ21" s="122">
        <f t="shared" si="8"/>
        <v>43542</v>
      </c>
      <c r="BA21" s="122">
        <f t="shared" si="8"/>
        <v>43573</v>
      </c>
      <c r="BB21" s="122">
        <f t="shared" si="8"/>
        <v>43603</v>
      </c>
      <c r="BC21" s="122">
        <f t="shared" si="8"/>
        <v>43634</v>
      </c>
      <c r="BD21" s="122">
        <f t="shared" si="8"/>
        <v>43664</v>
      </c>
      <c r="BE21" s="122">
        <f t="shared" si="8"/>
        <v>43695</v>
      </c>
      <c r="BF21" s="122">
        <f t="shared" si="8"/>
        <v>43726</v>
      </c>
      <c r="BG21" s="122">
        <f t="shared" si="8"/>
        <v>43756</v>
      </c>
      <c r="BH21" s="122">
        <f t="shared" si="8"/>
        <v>43787</v>
      </c>
      <c r="BI21" s="123">
        <f t="shared" si="8"/>
        <v>43817</v>
      </c>
      <c r="BJ21" s="122">
        <f t="shared" si="8"/>
        <v>43848</v>
      </c>
      <c r="BK21" s="122">
        <f t="shared" si="8"/>
        <v>43879</v>
      </c>
      <c r="BL21" s="122">
        <f t="shared" si="8"/>
        <v>43908</v>
      </c>
      <c r="BM21" s="122">
        <f t="shared" si="8"/>
        <v>43939</v>
      </c>
      <c r="BN21" s="122">
        <f t="shared" si="8"/>
        <v>43969</v>
      </c>
      <c r="BO21" s="122">
        <f t="shared" ref="BO21:CS21" si="9">BO6</f>
        <v>44000</v>
      </c>
      <c r="BP21" s="122">
        <f t="shared" si="9"/>
        <v>44030</v>
      </c>
      <c r="BQ21" s="122">
        <f t="shared" si="9"/>
        <v>44061</v>
      </c>
      <c r="BR21" s="122">
        <f t="shared" si="9"/>
        <v>44092</v>
      </c>
      <c r="BS21" s="122">
        <f t="shared" si="9"/>
        <v>44122</v>
      </c>
      <c r="BT21" s="122">
        <f t="shared" si="9"/>
        <v>44153</v>
      </c>
      <c r="BU21" s="123">
        <f t="shared" si="9"/>
        <v>44183</v>
      </c>
      <c r="BV21" s="122">
        <f t="shared" si="9"/>
        <v>44214</v>
      </c>
      <c r="BW21" s="122">
        <f t="shared" si="9"/>
        <v>44245</v>
      </c>
      <c r="BX21" s="122">
        <f t="shared" si="9"/>
        <v>44273</v>
      </c>
      <c r="BY21" s="122">
        <f t="shared" si="9"/>
        <v>44304</v>
      </c>
      <c r="BZ21" s="122">
        <f t="shared" si="9"/>
        <v>44334</v>
      </c>
      <c r="CA21" s="122">
        <f t="shared" si="9"/>
        <v>44365</v>
      </c>
      <c r="CB21" s="122">
        <f t="shared" si="9"/>
        <v>44395</v>
      </c>
      <c r="CC21" s="122">
        <f t="shared" si="9"/>
        <v>44426</v>
      </c>
      <c r="CD21" s="122">
        <f t="shared" si="9"/>
        <v>44457</v>
      </c>
      <c r="CE21" s="122">
        <f t="shared" si="9"/>
        <v>44487</v>
      </c>
      <c r="CF21" s="122">
        <f t="shared" si="9"/>
        <v>44518</v>
      </c>
      <c r="CG21" s="123">
        <f t="shared" si="9"/>
        <v>44548</v>
      </c>
      <c r="CH21" s="122">
        <f t="shared" si="9"/>
        <v>44579</v>
      </c>
      <c r="CI21" s="122">
        <f t="shared" si="9"/>
        <v>44610</v>
      </c>
      <c r="CJ21" s="122">
        <f t="shared" si="9"/>
        <v>44638</v>
      </c>
      <c r="CK21" s="122">
        <f t="shared" si="9"/>
        <v>44669</v>
      </c>
      <c r="CL21" s="122">
        <f t="shared" si="9"/>
        <v>44699</v>
      </c>
      <c r="CM21" s="122">
        <f t="shared" si="9"/>
        <v>44730</v>
      </c>
      <c r="CN21" s="122">
        <f t="shared" si="9"/>
        <v>44760</v>
      </c>
      <c r="CO21" s="122">
        <f t="shared" si="9"/>
        <v>44791</v>
      </c>
      <c r="CP21" s="122">
        <f t="shared" si="9"/>
        <v>44822</v>
      </c>
      <c r="CQ21" s="122">
        <f t="shared" si="9"/>
        <v>44852</v>
      </c>
      <c r="CR21" s="122">
        <f t="shared" si="9"/>
        <v>44883</v>
      </c>
      <c r="CS21" s="123">
        <f t="shared" si="9"/>
        <v>44913</v>
      </c>
    </row>
    <row r="22" spans="1:97" s="15" customFormat="1" x14ac:dyDescent="0.25">
      <c r="A22" s="15" t="s">
        <v>4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6">
        <f>'Agency North'!N22+'Agency South'!N22</f>
        <v>9263.463999999989</v>
      </c>
      <c r="N22" s="269">
        <f>'Agency North'!O22+'Agency South'!O22</f>
        <v>2249.5889999999999</v>
      </c>
      <c r="O22" s="269">
        <f>'Agency North'!P22+'Agency South'!P22</f>
        <v>2135.14499999997</v>
      </c>
      <c r="P22" s="269">
        <f>'Agency North'!Q22+'Agency South'!Q22</f>
        <v>4415.7199999999903</v>
      </c>
      <c r="Q22" s="269">
        <f>'Agency North'!R22+'Agency South'!R22</f>
        <v>6653.8460000000005</v>
      </c>
      <c r="R22" s="269">
        <f>'Agency North'!S22+'Agency South'!S22</f>
        <v>3561.0540000000001</v>
      </c>
      <c r="S22" s="269">
        <f>'Agency North'!T22+'Agency South'!T22</f>
        <v>3725.2085000000002</v>
      </c>
      <c r="T22" s="269">
        <f>'Agency North'!U22+'Agency South'!U22</f>
        <v>3438.3620000000001</v>
      </c>
      <c r="U22" s="269">
        <f>'Agency North'!V22+'Agency South'!V22</f>
        <v>2684.6194999999998</v>
      </c>
      <c r="V22" s="15">
        <f>'Agency North'!W22+'Agency South'!W22</f>
        <v>5664.6180000000004</v>
      </c>
      <c r="W22" s="15">
        <f>'Agency North'!X22+'Agency South'!X22</f>
        <v>4219.5820000000003</v>
      </c>
      <c r="X22" s="15">
        <f>'Agency North'!Y22+'Agency South'!Y22</f>
        <v>5294.0150000000003</v>
      </c>
      <c r="Y22" s="96">
        <f>'Agency North'!Z22+'Agency South'!Z22</f>
        <v>7078.0574937732681</v>
      </c>
      <c r="Z22" s="15">
        <f>'Agency North'!AA22+'Agency South'!AA22</f>
        <v>2420.5869999999995</v>
      </c>
      <c r="AA22" s="15">
        <f>'Agency North'!AB22+'Agency South'!AB22</f>
        <v>3439.5275000000001</v>
      </c>
      <c r="AB22" s="15">
        <f>'Agency North'!AC22+'Agency South'!AC22</f>
        <v>5139.21</v>
      </c>
      <c r="AC22" s="15">
        <f>'Agency North'!AD22+'Agency South'!AD22</f>
        <v>4973.5159999999996</v>
      </c>
      <c r="AD22" s="15">
        <f>'Agency North'!AE22+'Agency South'!AE22</f>
        <v>5996.604800000001</v>
      </c>
      <c r="AE22" s="15">
        <f>'Agency North'!AF22+'Agency South'!AF22</f>
        <v>5665.332848</v>
      </c>
      <c r="AF22" s="15">
        <f>'Agency North'!AG22+'Agency South'!AG22</f>
        <v>5512.7559826560009</v>
      </c>
      <c r="AG22" s="15">
        <f>'Agency North'!AH22+'Agency South'!AH22</f>
        <v>4930.777740365178</v>
      </c>
      <c r="AH22" s="15">
        <f>'Agency North'!AI22+'Agency South'!AI22</f>
        <v>5080.7723297661232</v>
      </c>
      <c r="AI22" s="15">
        <f>'Agency North'!AJ22+'Agency South'!AJ22</f>
        <v>4816.5271843431674</v>
      </c>
      <c r="AJ22" s="15">
        <f>'Agency North'!AK22+'Agency South'!AK22</f>
        <v>5131.5405451352035</v>
      </c>
      <c r="AK22" s="96">
        <f>'Agency North'!AL22+'Agency South'!AL22</f>
        <v>5234.7248121303674</v>
      </c>
      <c r="AL22" s="15">
        <f>'Agency North'!AM22+'Agency South'!AM22</f>
        <v>2799.6749885844097</v>
      </c>
      <c r="AM22" s="15">
        <f>'Agency North'!AN22+'Agency South'!AN22</f>
        <v>3108.9006331293967</v>
      </c>
      <c r="AN22" s="15">
        <f>'Agency North'!AO22+'Agency South'!AO22</f>
        <v>7027.1739927623476</v>
      </c>
      <c r="AO22" s="15">
        <f>'Agency North'!AP22+'Agency South'!AP22</f>
        <v>6861.981631511625</v>
      </c>
      <c r="AP22" s="15">
        <f>'Agency North'!AQ22+'Agency South'!AQ22</f>
        <v>8510.7604645151969</v>
      </c>
      <c r="AQ22" s="15">
        <f>'Agency North'!AR22+'Agency South'!AR22</f>
        <v>7645.4238283184859</v>
      </c>
      <c r="AR22" s="15">
        <f>'Agency North'!AS22+'Agency South'!AS22</f>
        <v>7414.5382227426189</v>
      </c>
      <c r="AS22" s="15">
        <f>'Agency North'!AT22+'Agency South'!AT22</f>
        <v>6604.3835256630246</v>
      </c>
      <c r="AT22" s="15">
        <f>'Agency North'!AU22+'Agency South'!AU22</f>
        <v>6811.8355491977181</v>
      </c>
      <c r="AU22" s="15">
        <f>'Agency North'!AV22+'Agency South'!AV22</f>
        <v>6432.7262013678628</v>
      </c>
      <c r="AV22" s="15">
        <f>'Agency North'!AW22+'Agency South'!AW22</f>
        <v>6854.4771321171929</v>
      </c>
      <c r="AW22" s="96">
        <f>'Agency North'!AX22+'Agency South'!AX22</f>
        <v>7901.6414638828137</v>
      </c>
      <c r="AX22" s="15">
        <f>'Agency North'!AY22+'Agency South'!AY22</f>
        <v>4075.8651631151988</v>
      </c>
      <c r="AY22" s="15">
        <f>'Agency North'!AZ22+'Agency South'!AZ22</f>
        <v>4562.4755440148601</v>
      </c>
      <c r="AZ22" s="15">
        <f>'Agency North'!BA22+'Agency South'!BA22</f>
        <v>10764.257112464937</v>
      </c>
      <c r="BA22" s="15">
        <f>'Agency North'!BB22+'Agency South'!BB22</f>
        <v>10355.818906255488</v>
      </c>
      <c r="BB22" s="15">
        <f>'Agency North'!BC22+'Agency South'!BC22</f>
        <v>12728.590115715037</v>
      </c>
      <c r="BC22" s="15">
        <f>'Agency North'!BD22+'Agency South'!BD22</f>
        <v>11252.315947108029</v>
      </c>
      <c r="BD22" s="15">
        <f>'Agency North'!BE22+'Agency South'!BE22</f>
        <v>10914.035167095572</v>
      </c>
      <c r="BE22" s="15">
        <f>'Agency North'!BF22+'Agency South'!BF22</f>
        <v>9504.2324440900193</v>
      </c>
      <c r="BF22" s="15">
        <f>'Agency North'!BG22+'Agency South'!BG22</f>
        <v>9831.5135720847502</v>
      </c>
      <c r="BG22" s="15">
        <f>'Agency North'!BH22+'Agency South'!BH22</f>
        <v>9276.6793610896439</v>
      </c>
      <c r="BH22" s="15">
        <f>'Agency North'!BI22+'Agency South'!BI22</f>
        <v>9887.9874590582767</v>
      </c>
      <c r="BI22" s="96">
        <f>'Agency North'!BJ22+'Agency South'!BJ22</f>
        <v>10162.195236436924</v>
      </c>
      <c r="BJ22" s="15">
        <f>'Agency North'!BK22+'Agency South'!BK22</f>
        <v>5280.4110163413243</v>
      </c>
      <c r="BK22" s="15">
        <f>'Agency North'!BL22+'Agency South'!BL22</f>
        <v>5940.2797107059414</v>
      </c>
      <c r="BL22" s="15">
        <f>'Agency North'!BM22+'Agency South'!BM22</f>
        <v>14027.197815109967</v>
      </c>
      <c r="BM22" s="15">
        <f>'Agency North'!BN22+'Agency South'!BN22</f>
        <v>13657.29399558172</v>
      </c>
      <c r="BN22" s="15">
        <f>'Agency North'!BO22+'Agency South'!BO22</f>
        <v>16744.440322441031</v>
      </c>
      <c r="BO22" s="15">
        <f>'Agency North'!BP22+'Agency South'!BP22</f>
        <v>14749.255783568657</v>
      </c>
      <c r="BP22" s="15">
        <f>'Agency North'!BQ22+'Agency South'!BQ22</f>
        <v>14447.829371270944</v>
      </c>
      <c r="BQ22" s="15">
        <f>'Agency North'!BR22+'Agency South'!BR22</f>
        <v>12495.189121472047</v>
      </c>
      <c r="BR22" s="15">
        <f>'Agency North'!BS22+'Agency South'!BS22</f>
        <v>13117.568750171058</v>
      </c>
      <c r="BS22" s="15">
        <f>'Agency North'!BT22+'Agency South'!BT22</f>
        <v>12375.341467070984</v>
      </c>
      <c r="BT22" s="15">
        <f>'Agency North'!BU22+'Agency South'!BU22</f>
        <v>13191.630505513944</v>
      </c>
      <c r="BU22" s="96">
        <f>'Agency North'!BV22+'Agency South'!BV22</f>
        <v>13562.872027793337</v>
      </c>
      <c r="BV22" s="15">
        <f>'Agency North'!BW22+'Agency South'!BW22</f>
        <v>6854.7284701895796</v>
      </c>
      <c r="BW22" s="15">
        <f>'Agency North'!BX22+'Agency South'!BX22</f>
        <v>7737.4573578483032</v>
      </c>
      <c r="BX22" s="15">
        <f>'Agency North'!BY22+'Agency South'!BY22</f>
        <v>18281.842881898112</v>
      </c>
      <c r="BY22" s="15">
        <f>'Agency North'!BZ22+'Agency South'!BZ22</f>
        <v>17825.946243573489</v>
      </c>
      <c r="BZ22" s="15">
        <f>'Agency North'!CA22+'Agency South'!CA22</f>
        <v>22367.111190554813</v>
      </c>
      <c r="CA22" s="15">
        <f>'Agency North'!CB22+'Agency South'!CB22</f>
        <v>19703.77925330486</v>
      </c>
      <c r="CB22" s="15">
        <f>'Agency North'!CC22+'Agency South'!CC22</f>
        <v>19301.07661802537</v>
      </c>
      <c r="CC22" s="15">
        <f>'Agency North'!CD22+'Agency South'!CD22</f>
        <v>16783.460623769635</v>
      </c>
      <c r="CD22" s="15">
        <f>'Agency North'!CE22+'Agency South'!CE22</f>
        <v>17624.076722524271</v>
      </c>
      <c r="CE22" s="15">
        <f>'Agency North'!CF22+'Agency South'!CF22</f>
        <v>16625.302232454782</v>
      </c>
      <c r="CF22" s="15">
        <f>'Agency North'!CG22+'Agency South'!CG22</f>
        <v>17770.941182775321</v>
      </c>
      <c r="CG22" s="96">
        <f>'Agency North'!CH22+'Agency South'!CH22</f>
        <v>18538.041831939845</v>
      </c>
      <c r="CH22" s="15">
        <f>'Agency North'!CI22+'Agency South'!CI22</f>
        <v>8856.1270975299685</v>
      </c>
      <c r="CI22" s="15">
        <f>'Agency North'!CJ22+'Agency South'!CJ22</f>
        <v>10013.527587298529</v>
      </c>
      <c r="CJ22" s="15">
        <f>'Agency North'!CK22+'Agency South'!CK22</f>
        <v>23666.683399821515</v>
      </c>
      <c r="CK22" s="15">
        <f>'Agency North'!CL22+'Agency South'!CL22</f>
        <v>23093.42646723592</v>
      </c>
      <c r="CL22" s="15">
        <f>'Agency North'!CM22+'Agency South'!CM22</f>
        <v>28934.027360158419</v>
      </c>
      <c r="CM22" s="15">
        <f>'Agency North'!CN22+'Agency South'!CN22</f>
        <v>25445.550799882811</v>
      </c>
      <c r="CN22" s="15">
        <f>'Agency North'!CO22+'Agency South'!CO22</f>
        <v>24926.020592473731</v>
      </c>
      <c r="CO22" s="15">
        <f>'Agency North'!CP22+'Agency South'!CP22</f>
        <v>21606.137209734217</v>
      </c>
      <c r="CP22" s="15">
        <f>'Agency North'!CQ22+'Agency South'!CQ22</f>
        <v>22696.0230630363</v>
      </c>
      <c r="CQ22" s="15">
        <f>'Agency North'!CR22+'Agency South'!CR22</f>
        <v>21527.677159523293</v>
      </c>
      <c r="CR22" s="15">
        <f>'Agency North'!CS22+'Agency South'!CS22</f>
        <v>23342.195831530484</v>
      </c>
      <c r="CS22" s="96">
        <f>'Agency North'!CT22+'Agency South'!CT22</f>
        <v>24363.052145013804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6">
        <f>'Agency North'!N23+'Agency South'!N23</f>
        <v>8940.5859999999993</v>
      </c>
      <c r="N23" s="269">
        <f>'Agency North'!O23+'Agency South'!O23</f>
        <v>1368.249</v>
      </c>
      <c r="O23" s="269">
        <f>'Agency North'!P23+'Agency South'!P23</f>
        <v>1100.796</v>
      </c>
      <c r="P23" s="269">
        <f>'Agency North'!Q23+'Agency South'!Q23</f>
        <v>9133.3290000000015</v>
      </c>
      <c r="Q23" s="269">
        <f>'Agency North'!R23+'Agency South'!R23</f>
        <v>7448.6030000000101</v>
      </c>
      <c r="R23" s="269">
        <f>'Agency North'!S23+'Agency South'!S23</f>
        <v>6115.0020000000004</v>
      </c>
      <c r="S23" s="269">
        <f>'Agency North'!T23+'Agency South'!T23</f>
        <v>12667.78900000007</v>
      </c>
      <c r="T23" s="269">
        <f>'Agency North'!U23+'Agency South'!U23</f>
        <v>6581.7240000000102</v>
      </c>
      <c r="U23" s="269">
        <f>'Agency North'!V23+'Agency South'!V23</f>
        <v>7981.6760000000195</v>
      </c>
      <c r="V23" s="15">
        <f>'Agency North'!W23+'Agency South'!W23</f>
        <v>13952.418608721331</v>
      </c>
      <c r="W23" s="15">
        <f>'Agency North'!X23+'Agency South'!X23</f>
        <v>11543.940654455828</v>
      </c>
      <c r="X23" s="15">
        <f>'Agency North'!Y23+'Agency South'!Y23</f>
        <v>13711.612462560623</v>
      </c>
      <c r="Y23" s="96">
        <f>'Agency North'!Z23+'Agency South'!Z23</f>
        <v>21575.071818873497</v>
      </c>
      <c r="Z23" s="15">
        <f>'Agency North'!AA23+'Agency South'!AA23</f>
        <v>3284.5924004000017</v>
      </c>
      <c r="AA23" s="15">
        <f>'Agency North'!AB23+'Agency South'!AB23</f>
        <v>4284.4043132840152</v>
      </c>
      <c r="AB23" s="15">
        <f>'Agency North'!AC23+'Agency South'!AC23</f>
        <v>13613.377212613303</v>
      </c>
      <c r="AC23" s="15">
        <f>'Agency North'!AD23+'Agency South'!AD23</f>
        <v>9839.3011662137687</v>
      </c>
      <c r="AD23" s="15">
        <f>'Agency North'!AE23+'Agency South'!AE23</f>
        <v>10912.202804805765</v>
      </c>
      <c r="AE23" s="15">
        <f>'Agency North'!AF23+'Agency South'!AF23</f>
        <v>19681.297071487446</v>
      </c>
      <c r="AF23" s="15">
        <f>'Agency North'!AG23+'Agency South'!AG23</f>
        <v>11692.049056869002</v>
      </c>
      <c r="AG23" s="15">
        <f>'Agency North'!AH23+'Agency South'!AH23</f>
        <v>5235.5590536982181</v>
      </c>
      <c r="AH23" s="15">
        <f>'Agency North'!AI23+'Agency South'!AI23</f>
        <v>6850.0878827392944</v>
      </c>
      <c r="AI23" s="15">
        <f>'Agency North'!AJ23+'Agency South'!AJ23</f>
        <v>5805.9294297210618</v>
      </c>
      <c r="AJ23" s="15">
        <f>'Agency North'!AK23+'Agency South'!AK23</f>
        <v>7231.3617654738509</v>
      </c>
      <c r="AK23" s="96">
        <f>'Agency North'!AL23+'Agency South'!AL23</f>
        <v>9005.2767280001954</v>
      </c>
      <c r="AL23" s="15">
        <f>'Agency North'!AM23+'Agency South'!AM23</f>
        <v>1091.0617992044279</v>
      </c>
      <c r="AM23" s="15">
        <f>'Agency North'!AN23+'Agency South'!AN23</f>
        <v>1052.5260392197697</v>
      </c>
      <c r="AN23" s="15">
        <f>'Agency North'!AO23+'Agency South'!AO23</f>
        <v>10674.884005849115</v>
      </c>
      <c r="AO23" s="15">
        <f>'Agency North'!AP23+'Agency South'!AP23</f>
        <v>8206.1721700948765</v>
      </c>
      <c r="AP23" s="15">
        <f>'Agency North'!AQ23+'Agency South'!AQ23</f>
        <v>10852.73008156857</v>
      </c>
      <c r="AQ23" s="15">
        <f>'Agency North'!AR23+'Agency South'!AR23</f>
        <v>14586.896520289743</v>
      </c>
      <c r="AR23" s="15">
        <f>'Agency North'!AS23+'Agency South'!AS23</f>
        <v>9137.9599105792422</v>
      </c>
      <c r="AS23" s="15">
        <f>'Agency North'!AT23+'Agency South'!AT23</f>
        <v>10228.960986482045</v>
      </c>
      <c r="AT23" s="15">
        <f>'Agency North'!AU23+'Agency South'!AU23</f>
        <v>11809.497065749852</v>
      </c>
      <c r="AU23" s="15">
        <f>'Agency North'!AV23+'Agency South'!AV23</f>
        <v>9605.0433506334175</v>
      </c>
      <c r="AV23" s="15">
        <f>'Agency North'!AW23+'Agency South'!AW23</f>
        <v>11261.032344732001</v>
      </c>
      <c r="AW23" s="96">
        <f>'Agency North'!AX23+'Agency South'!AX23</f>
        <v>12284.235562833564</v>
      </c>
      <c r="AX23" s="15">
        <f>'Agency North'!AY23+'Agency South'!AY23</f>
        <v>1537.5268220939106</v>
      </c>
      <c r="AY23" s="15">
        <f>'Agency North'!AZ23+'Agency South'!AZ23</f>
        <v>1390.5981835468267</v>
      </c>
      <c r="AZ23" s="15">
        <f>'Agency North'!BA23+'Agency South'!BA23</f>
        <v>17516.296611765949</v>
      </c>
      <c r="BA23" s="15">
        <f>'Agency North'!BB23+'Agency South'!BB23</f>
        <v>12507.462629838416</v>
      </c>
      <c r="BB23" s="15">
        <f>'Agency North'!BC23+'Agency South'!BC23</f>
        <v>15421.971133154881</v>
      </c>
      <c r="BC23" s="15">
        <f>'Agency North'!BD23+'Agency South'!BD23</f>
        <v>20625.758183234037</v>
      </c>
      <c r="BD23" s="15">
        <f>'Agency North'!BE23+'Agency South'!BE23</f>
        <v>13041.967520534479</v>
      </c>
      <c r="BE23" s="15">
        <f>'Agency North'!BF23+'Agency South'!BF23</f>
        <v>13505.526967091144</v>
      </c>
      <c r="BF23" s="15">
        <f>'Agency North'!BG23+'Agency South'!BG23</f>
        <v>15100.517566837054</v>
      </c>
      <c r="BG23" s="15">
        <f>'Agency North'!BH23+'Agency South'!BH23</f>
        <v>13343.995209530196</v>
      </c>
      <c r="BH23" s="15">
        <f>'Agency North'!BI23+'Agency South'!BI23</f>
        <v>14750.775581285136</v>
      </c>
      <c r="BI23" s="96">
        <f>'Agency North'!BJ23+'Agency South'!BJ23</f>
        <v>16506.059710578549</v>
      </c>
      <c r="BJ23" s="15">
        <f>'Agency North'!BK23+'Agency South'!BK23</f>
        <v>2010.7920959254502</v>
      </c>
      <c r="BK23" s="15">
        <f>'Agency North'!BL23+'Agency South'!BL23</f>
        <v>1808.8534323625045</v>
      </c>
      <c r="BL23" s="15">
        <f>'Agency North'!BM23+'Agency South'!BM23</f>
        <v>22366.348684095014</v>
      </c>
      <c r="BM23" s="15">
        <f>'Agency North'!BN23+'Agency South'!BN23</f>
        <v>15879.590880570056</v>
      </c>
      <c r="BN23" s="15">
        <f>'Agency North'!BO23+'Agency South'!BO23</f>
        <v>19453.260541593194</v>
      </c>
      <c r="BO23" s="15">
        <f>'Agency North'!BP23+'Agency South'!BP23</f>
        <v>25621.168289909379</v>
      </c>
      <c r="BP23" s="15">
        <f>'Agency North'!BQ23+'Agency South'!BQ23</f>
        <v>16046.333933795944</v>
      </c>
      <c r="BQ23" s="15">
        <f>'Agency North'!BR23+'Agency South'!BR23</f>
        <v>16426.526678607221</v>
      </c>
      <c r="BR23" s="15">
        <f>'Agency North'!BS23+'Agency South'!BS23</f>
        <v>17955.928877013575</v>
      </c>
      <c r="BS23" s="15">
        <f>'Agency North'!BT23+'Agency South'!BT23</f>
        <v>15970.61245233149</v>
      </c>
      <c r="BT23" s="15">
        <f>'Agency North'!BU23+'Agency South'!BU23</f>
        <v>17546.665768545176</v>
      </c>
      <c r="BU23" s="96">
        <f>'Agency North'!BV23+'Agency South'!BV23</f>
        <v>19024.86591714247</v>
      </c>
      <c r="BV23" s="15">
        <f>'Agency North'!BW23+'Agency South'!BW23</f>
        <v>2525.8708188368291</v>
      </c>
      <c r="BW23" s="15">
        <f>'Agency North'!BX23+'Agency South'!BX23</f>
        <v>2264.0365722815104</v>
      </c>
      <c r="BX23" s="15">
        <f>'Agency North'!BY23+'Agency South'!BY23</f>
        <v>28429.081248913371</v>
      </c>
      <c r="BY23" s="15">
        <f>'Agency North'!BZ23+'Agency South'!BZ23</f>
        <v>20367.664099386006</v>
      </c>
      <c r="BZ23" s="15">
        <f>'Agency North'!CA23+'Agency South'!CA23</f>
        <v>24946.101645230156</v>
      </c>
      <c r="CA23" s="15">
        <f>'Agency North'!CB23+'Agency South'!CB23</f>
        <v>33054.908784085688</v>
      </c>
      <c r="CB23" s="15">
        <f>'Agency North'!CC23+'Agency South'!CC23</f>
        <v>20742.872014717148</v>
      </c>
      <c r="CC23" s="15">
        <f>'Agency North'!CD23+'Agency South'!CD23</f>
        <v>21345.854979448133</v>
      </c>
      <c r="CD23" s="15">
        <f>'Agency North'!CE23+'Agency South'!CE23</f>
        <v>23338.383589865807</v>
      </c>
      <c r="CE23" s="15">
        <f>'Agency North'!CF23+'Agency South'!CF23</f>
        <v>21056.528845971072</v>
      </c>
      <c r="CF23" s="15">
        <f>'Agency North'!CG23+'Agency South'!CG23</f>
        <v>23201.991831669613</v>
      </c>
      <c r="CG23" s="96">
        <f>'Agency North'!CH23+'Agency South'!CH23</f>
        <v>25164.278795276972</v>
      </c>
      <c r="CH23" s="15">
        <f>'Agency North'!CI23+'Agency South'!CI23</f>
        <v>3266.3456915965353</v>
      </c>
      <c r="CI23" s="15">
        <f>'Agency North'!CJ23+'Agency South'!CJ23</f>
        <v>2907.5874939519572</v>
      </c>
      <c r="CJ23" s="15">
        <f>'Agency North'!CK23+'Agency South'!CK23</f>
        <v>37136.955871333776</v>
      </c>
      <c r="CK23" s="15">
        <f>'Agency North'!CL23+'Agency South'!CL23</f>
        <v>26407.093849044661</v>
      </c>
      <c r="CL23" s="15">
        <f>'Agency North'!CM23+'Agency South'!CM23</f>
        <v>32323.108892945231</v>
      </c>
      <c r="CM23" s="15">
        <f>'Agency North'!CN23+'Agency South'!CN23</f>
        <v>43135.010474405237</v>
      </c>
      <c r="CN23" s="15">
        <f>'Agency North'!CO23+'Agency South'!CO23</f>
        <v>26705.094665578392</v>
      </c>
      <c r="CO23" s="15">
        <f>'Agency North'!CP23+'Agency South'!CP23</f>
        <v>27381.402644659789</v>
      </c>
      <c r="CP23" s="15">
        <f>'Agency North'!CQ23+'Agency South'!CQ23</f>
        <v>29959.213569297117</v>
      </c>
      <c r="CQ23" s="15">
        <f>'Agency North'!CR23+'Agency South'!CR23</f>
        <v>27298.070024708457</v>
      </c>
      <c r="CR23" s="15">
        <f>'Agency North'!CS23+'Agency South'!CS23</f>
        <v>30370.63057948057</v>
      </c>
      <c r="CS23" s="96">
        <f>'Agency North'!CT23+'Agency South'!CT23</f>
        <v>32981.791072554173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6">
        <f>'Agency North'!N24+'Agency South'!N24</f>
        <v>8836.2370000000101</v>
      </c>
      <c r="N24" s="269">
        <f>'Agency North'!O24+'Agency South'!O24</f>
        <v>1892.0679999999979</v>
      </c>
      <c r="O24" s="269">
        <f>'Agency North'!P24+'Agency South'!P24</f>
        <v>1061.71</v>
      </c>
      <c r="P24" s="269">
        <f>'Agency North'!Q24+'Agency South'!Q24</f>
        <v>1584.623</v>
      </c>
      <c r="Q24" s="269">
        <f>'Agency North'!R24+'Agency South'!R24</f>
        <v>3938.538</v>
      </c>
      <c r="R24" s="269">
        <f>'Agency North'!S24+'Agency South'!S24</f>
        <v>3667.857</v>
      </c>
      <c r="S24" s="269">
        <f>'Agency North'!T24+'Agency South'!T24</f>
        <v>6452.6640000000007</v>
      </c>
      <c r="T24" s="269">
        <f>'Agency North'!U24+'Agency South'!U24</f>
        <v>5352.9589999999998</v>
      </c>
      <c r="U24" s="269">
        <f>'Agency North'!V24+'Agency South'!V24</f>
        <v>3978.529</v>
      </c>
      <c r="V24" s="15">
        <f>'Agency North'!W24+'Agency South'!W24</f>
        <v>8058.5660000000198</v>
      </c>
      <c r="W24" s="15">
        <f>'Agency North'!X24+'Agency South'!X24</f>
        <v>7560.1749289286399</v>
      </c>
      <c r="X24" s="15">
        <f>'Agency North'!Y24+'Agency South'!Y24</f>
        <v>9012.669654455809</v>
      </c>
      <c r="Y24" s="96">
        <f>'Agency North'!Z24+'Agency South'!Z24</f>
        <v>13104.24739735734</v>
      </c>
      <c r="Z24" s="15">
        <f>'Agency North'!AA24+'Agency South'!AA24</f>
        <v>3829.0810177686103</v>
      </c>
      <c r="AA24" s="15">
        <f>'Agency North'!AB24+'Agency South'!AB24</f>
        <v>2111.2184004000014</v>
      </c>
      <c r="AB24" s="15">
        <f>'Agency North'!AC24+'Agency South'!AC24</f>
        <v>5131.7547464147792</v>
      </c>
      <c r="AC24" s="15">
        <f>'Agency North'!AD24+'Agency South'!AD24</f>
        <v>7039.3131537139916</v>
      </c>
      <c r="AD24" s="15">
        <f>'Agency North'!AE24+'Agency South'!AE24</f>
        <v>5562.534030023101</v>
      </c>
      <c r="AE24" s="15">
        <f>'Agency North'!AF24+'Agency South'!AF24</f>
        <v>5751.7673616893226</v>
      </c>
      <c r="AF24" s="15">
        <f>'Agency North'!AG24+'Agency South'!AG24</f>
        <v>7461.5099889570211</v>
      </c>
      <c r="AG24" s="15">
        <f>'Agency North'!AH24+'Agency South'!AH24</f>
        <v>6782.8522188276129</v>
      </c>
      <c r="AH24" s="15">
        <f>'Agency North'!AI24+'Agency South'!AI24</f>
        <v>4203.1019548532977</v>
      </c>
      <c r="AI24" s="15">
        <f>'Agency North'!AJ24+'Agency South'!AJ24</f>
        <v>5126.3636712320249</v>
      </c>
      <c r="AJ24" s="15">
        <f>'Agency North'!AK24+'Agency South'!AK24</f>
        <v>4728.036784763136</v>
      </c>
      <c r="AK24" s="96">
        <f>'Agency North'!AL24+'Agency South'!AL24</f>
        <v>5644.7021525046157</v>
      </c>
      <c r="AL24" s="15">
        <f>'Agency North'!AM24+'Agency South'!AM24</f>
        <v>3160.3734836960152</v>
      </c>
      <c r="AM24" s="15">
        <f>'Agency North'!AN24+'Agency South'!AN24</f>
        <v>1094.9447247984767</v>
      </c>
      <c r="AN24" s="15">
        <f>'Agency North'!AO24+'Agency South'!AO24</f>
        <v>2608.4673779979412</v>
      </c>
      <c r="AO24" s="15">
        <f>'Agency North'!AP24+'Agency South'!AP24</f>
        <v>6773.39024207072</v>
      </c>
      <c r="AP24" s="15">
        <f>'Agency North'!AQ24+'Agency South'!AQ24</f>
        <v>6110.6990152622138</v>
      </c>
      <c r="AQ24" s="15">
        <f>'Agency North'!AR24+'Agency South'!AR24</f>
        <v>6602.7539379857471</v>
      </c>
      <c r="AR24" s="15">
        <f>'Agency North'!AS24+'Agency South'!AS24</f>
        <v>7175.7609857684365</v>
      </c>
      <c r="AS24" s="15">
        <f>'Agency North'!AT24+'Agency South'!AT24</f>
        <v>6825.3944276429265</v>
      </c>
      <c r="AT24" s="15">
        <f>'Agency North'!AU24+'Agency South'!AU24</f>
        <v>7681.9259621802667</v>
      </c>
      <c r="AU24" s="15">
        <f>'Agency North'!AV24+'Agency South'!AV24</f>
        <v>8117.6641858994753</v>
      </c>
      <c r="AV24" s="15">
        <f>'Agency North'!AW24+'Agency South'!AW24</f>
        <v>7444.0444471929277</v>
      </c>
      <c r="AW24" s="96">
        <f>'Agency North'!AX24+'Agency South'!AX24</f>
        <v>8419.9183900528878</v>
      </c>
      <c r="AX24" s="15">
        <f>'Agency North'!AY24+'Agency South'!AY24</f>
        <v>4640.2592174855035</v>
      </c>
      <c r="AY24" s="15">
        <f>'Agency North'!AZ24+'Agency South'!AZ24</f>
        <v>1515.1157866462049</v>
      </c>
      <c r="AZ24" s="15">
        <f>'Agency North'!BA24+'Agency South'!BA24</f>
        <v>3703.3627084214113</v>
      </c>
      <c r="BA24" s="15">
        <f>'Agency North'!BB24+'Agency South'!BB24</f>
        <v>10139.731185961502</v>
      </c>
      <c r="BB24" s="15">
        <f>'Agency North'!BC24+'Agency South'!BC24</f>
        <v>8333.0079070587635</v>
      </c>
      <c r="BC24" s="15">
        <f>'Agency North'!BD24+'Agency South'!BD24</f>
        <v>8578.1101915891522</v>
      </c>
      <c r="BD24" s="15">
        <f>'Agency North'!BE24+'Agency South'!BE24</f>
        <v>8959.2022272565409</v>
      </c>
      <c r="BE24" s="15">
        <f>'Agency North'!BF24+'Agency South'!BF24</f>
        <v>9248.5225354002541</v>
      </c>
      <c r="BF24" s="15">
        <f>'Agency North'!BG24+'Agency South'!BG24</f>
        <v>9982.3978141706448</v>
      </c>
      <c r="BG24" s="15">
        <f>'Agency North'!BH24+'Agency South'!BH24</f>
        <v>10131.481856218636</v>
      </c>
      <c r="BH24" s="15">
        <f>'Agency North'!BI24+'Agency South'!BI24</f>
        <v>10038.083496502084</v>
      </c>
      <c r="BI24" s="96">
        <f>'Agency North'!BJ24+'Agency South'!BJ24</f>
        <v>10868.913498241669</v>
      </c>
      <c r="BJ24" s="15">
        <f>'Agency North'!BK24+'Agency South'!BK24</f>
        <v>5850.1143636475126</v>
      </c>
      <c r="BK24" s="15">
        <f>'Agency North'!BL24+'Agency South'!BL24</f>
        <v>1974.0957534502188</v>
      </c>
      <c r="BL24" s="15">
        <f>'Agency North'!BM24+'Agency South'!BM24</f>
        <v>4855.5689025476968</v>
      </c>
      <c r="BM24" s="15">
        <f>'Agency North'!BN24+'Agency South'!BN24</f>
        <v>12812.627340931331</v>
      </c>
      <c r="BN24" s="15">
        <f>'Agency North'!BO24+'Agency South'!BO24</f>
        <v>10340.868680025522</v>
      </c>
      <c r="BO24" s="15">
        <f>'Agency North'!BP24+'Agency South'!BP24</f>
        <v>10563.189404108449</v>
      </c>
      <c r="BP24" s="15">
        <f>'Agency North'!BQ24+'Agency South'!BQ24</f>
        <v>10703.11118916265</v>
      </c>
      <c r="BQ24" s="15">
        <f>'Agency North'!BR24+'Agency South'!BR24</f>
        <v>11242.727121219375</v>
      </c>
      <c r="BR24" s="15">
        <f>'Agency North'!BS24+'Agency South'!BS24</f>
        <v>12218.357113563739</v>
      </c>
      <c r="BS24" s="15">
        <f>'Agency North'!BT24+'Agency South'!BT24</f>
        <v>11928.06436226179</v>
      </c>
      <c r="BT24" s="15">
        <f>'Agency North'!BU24+'Agency South'!BU24</f>
        <v>11941.205612060239</v>
      </c>
      <c r="BU24" s="96">
        <f>'Agency North'!BV24+'Agency South'!BV24</f>
        <v>12873.373723450612</v>
      </c>
      <c r="BV24" s="15">
        <f>'Agency North'!BW24+'Agency South'!BW24</f>
        <v>6875.9464343916607</v>
      </c>
      <c r="BW24" s="15">
        <f>'Agency North'!BX24+'Agency South'!BX24</f>
        <v>2474.6880786835764</v>
      </c>
      <c r="BX24" s="15">
        <f>'Agency North'!BY24+'Agency South'!BY24</f>
        <v>6102.8982302650475</v>
      </c>
      <c r="BY24" s="15">
        <f>'Agency North'!BZ24+'Agency South'!BZ24</f>
        <v>16096.831326406631</v>
      </c>
      <c r="BZ24" s="15">
        <f>'Agency North'!CA24+'Agency South'!CA24</f>
        <v>13072.724604947914</v>
      </c>
      <c r="CA24" s="15">
        <f>'Agency North'!CB24+'Agency South'!CB24</f>
        <v>13343.200697085857</v>
      </c>
      <c r="CB24" s="15">
        <f>'Agency North'!CC24+'Agency South'!CC24</f>
        <v>13525.677952243366</v>
      </c>
      <c r="CC24" s="15">
        <f>'Agency North'!CD24+'Agency South'!CD24</f>
        <v>14540.797064069833</v>
      </c>
      <c r="CD24" s="15">
        <f>'Agency North'!CE24+'Agency South'!CE24</f>
        <v>15804.830846696153</v>
      </c>
      <c r="CE24" s="15">
        <f>'Agency North'!CF24+'Agency South'!CF24</f>
        <v>15410.479276371851</v>
      </c>
      <c r="CF24" s="15">
        <f>'Agency North'!CG24+'Agency South'!CG24</f>
        <v>15718.074084659293</v>
      </c>
      <c r="CG24" s="96">
        <f>'Agency North'!CH24+'Agency South'!CH24</f>
        <v>16946.691994505974</v>
      </c>
      <c r="CH24" s="15">
        <f>'Agency North'!CI24+'Agency South'!CI24</f>
        <v>8837.7114644468002</v>
      </c>
      <c r="CI24" s="15">
        <f>'Agency North'!CJ24+'Agency South'!CJ24</f>
        <v>3191.9381720859892</v>
      </c>
      <c r="CJ24" s="15">
        <f>'Agency North'!CK24+'Agency South'!CK24</f>
        <v>7878.6601505771578</v>
      </c>
      <c r="CK24" s="15">
        <f>'Agency North'!CL24+'Agency South'!CL24</f>
        <v>20733.765256159983</v>
      </c>
      <c r="CL24" s="15">
        <f>'Agency North'!CM24+'Agency South'!CM24</f>
        <v>16655.538400533769</v>
      </c>
      <c r="CM24" s="15">
        <f>'Agency North'!CN24+'Agency South'!CN24</f>
        <v>16974.876903164532</v>
      </c>
      <c r="CN24" s="15">
        <f>'Agency North'!CO24+'Agency South'!CO24</f>
        <v>17208.517460435585</v>
      </c>
      <c r="CO24" s="15">
        <f>'Agency North'!CP24+'Agency South'!CP24</f>
        <v>18558.390743380442</v>
      </c>
      <c r="CP24" s="15">
        <f>'Agency North'!CQ24+'Agency South'!CQ24</f>
        <v>20184.638152374358</v>
      </c>
      <c r="CQ24" s="15">
        <f>'Agency North'!CR24+'Agency South'!CR24</f>
        <v>19835.359480143452</v>
      </c>
      <c r="CR24" s="15">
        <f>'Agency North'!CS24+'Agency South'!CS24</f>
        <v>20472.578906273171</v>
      </c>
      <c r="CS24" s="96">
        <f>'Agency North'!CT24+'Agency South'!CT24</f>
        <v>22098.405324123887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6">
        <f>'Agency North'!N25+'Agency South'!N25</f>
        <v>7476.3194999999996</v>
      </c>
      <c r="N25" s="269">
        <f>'Agency North'!O25+'Agency South'!O25</f>
        <v>2336.337</v>
      </c>
      <c r="O25" s="269">
        <f>'Agency North'!P25+'Agency South'!P25</f>
        <v>3415.6980000000003</v>
      </c>
      <c r="P25" s="269">
        <f>'Agency North'!Q25+'Agency South'!Q25</f>
        <v>5114.1030000000001</v>
      </c>
      <c r="Q25" s="269">
        <f>'Agency North'!R25+'Agency South'!R25</f>
        <v>2133.2659999999992</v>
      </c>
      <c r="R25" s="269">
        <f>'Agency North'!S25+'Agency South'!S25</f>
        <v>4489.7569999999996</v>
      </c>
      <c r="S25" s="269">
        <f>'Agency North'!T25+'Agency South'!T25</f>
        <v>6619.0450000000001</v>
      </c>
      <c r="T25" s="269">
        <f>'Agency North'!U25+'Agency South'!U25</f>
        <v>5448.5640000000003</v>
      </c>
      <c r="U25" s="269">
        <f>'Agency North'!V25+'Agency South'!V25</f>
        <v>6037.7960000000094</v>
      </c>
      <c r="V25" s="15">
        <f>'Agency North'!W25+'Agency South'!W25</f>
        <v>8268.9485000000004</v>
      </c>
      <c r="W25" s="15">
        <f>'Agency North'!X25+'Agency South'!X25</f>
        <v>5295.4251999999997</v>
      </c>
      <c r="X25" s="15">
        <f>'Agency North'!Y25+'Agency South'!Y25</f>
        <v>7201.6239214259203</v>
      </c>
      <c r="Y25" s="96">
        <f>'Agency North'!Z25+'Agency South'!Z25</f>
        <v>12119.51872656259</v>
      </c>
      <c r="Z25" s="15">
        <f>'Agency North'!AA25+'Agency South'!AA25</f>
        <v>4329.3761731979139</v>
      </c>
      <c r="AA25" s="15">
        <f>'Agency North'!AB25+'Agency South'!AB25</f>
        <v>6602.052133504154</v>
      </c>
      <c r="AB25" s="15">
        <f>'Agency North'!AC25+'Agency South'!AC25</f>
        <v>5543.9821754182904</v>
      </c>
      <c r="AC25" s="15">
        <f>'Agency North'!AD25+'Agency South'!AD25</f>
        <v>4363.3133506879622</v>
      </c>
      <c r="AD25" s="15">
        <f>'Agency North'!AE25+'Agency South'!AE25</f>
        <v>6321.2973484045715</v>
      </c>
      <c r="AE25" s="15">
        <f>'Agency North'!AF25+'Agency South'!AF25</f>
        <v>5594.4359470882227</v>
      </c>
      <c r="AF25" s="15">
        <f>'Agency North'!AG25+'Agency South'!AG25</f>
        <v>6401.1502357267636</v>
      </c>
      <c r="AG25" s="15">
        <f>'Agency North'!AH25+'Agency South'!AH25</f>
        <v>6985.7981954130719</v>
      </c>
      <c r="AH25" s="15">
        <f>'Agency North'!AI25+'Agency South'!AI25</f>
        <v>5061.8323049401761</v>
      </c>
      <c r="AI25" s="15">
        <f>'Agency North'!AJ25+'Agency South'!AJ25</f>
        <v>3725.0441036972193</v>
      </c>
      <c r="AJ25" s="15">
        <f>'Agency North'!AK25+'Agency South'!AK25</f>
        <v>4935.0279693213442</v>
      </c>
      <c r="AK25" s="96">
        <f>'Agency North'!AL25+'Agency South'!AL25</f>
        <v>4177.1031515316008</v>
      </c>
      <c r="AL25" s="15">
        <f>'Agency North'!AM25+'Agency South'!AM25</f>
        <v>2335.1091328324492</v>
      </c>
      <c r="AM25" s="15">
        <f>'Agency North'!AN25+'Agency South'!AN25</f>
        <v>2731.6609601774294</v>
      </c>
      <c r="AN25" s="15">
        <f>'Agency North'!AO25+'Agency South'!AO25</f>
        <v>1902.9613552815113</v>
      </c>
      <c r="AO25" s="15">
        <f>'Agency North'!AP25+'Agency South'!AP25</f>
        <v>1888.2985661948865</v>
      </c>
      <c r="AP25" s="15">
        <f>'Agency North'!AQ25+'Agency South'!AQ25</f>
        <v>5763.6295425730959</v>
      </c>
      <c r="AQ25" s="15">
        <f>'Agency North'!AR25+'Agency South'!AR25</f>
        <v>5432.0889901940791</v>
      </c>
      <c r="AR25" s="15">
        <f>'Agency North'!AS25+'Agency South'!AS25</f>
        <v>5756.0338571252123</v>
      </c>
      <c r="AS25" s="15">
        <f>'Agency North'!AT25+'Agency South'!AT25</f>
        <v>6767.1637254425177</v>
      </c>
      <c r="AT25" s="15">
        <f>'Agency North'!AU25+'Agency South'!AU25</f>
        <v>5961.5188756630514</v>
      </c>
      <c r="AU25" s="15">
        <f>'Agency North'!AV25+'Agency South'!AV25</f>
        <v>6059.1544800891734</v>
      </c>
      <c r="AV25" s="15">
        <f>'Agency North'!AW25+'Agency South'!AW25</f>
        <v>7261.87194815567</v>
      </c>
      <c r="AW25" s="96">
        <f>'Agency North'!AX25+'Agency South'!AX25</f>
        <v>6429.2988180219336</v>
      </c>
      <c r="AX25" s="15">
        <f>'Agency North'!AY25+'Agency South'!AY25</f>
        <v>4071.0963099930227</v>
      </c>
      <c r="AY25" s="15">
        <f>'Agency North'!AZ25+'Agency South'!AZ25</f>
        <v>4067.9025208184339</v>
      </c>
      <c r="AZ25" s="15">
        <f>'Agency North'!BA25+'Agency South'!BA25</f>
        <v>2379.1594034315399</v>
      </c>
      <c r="BA25" s="15">
        <f>'Agency North'!BB25+'Agency South'!BB25</f>
        <v>2294.6313971653185</v>
      </c>
      <c r="BB25" s="15">
        <f>'Agency North'!BC25+'Agency South'!BC25</f>
        <v>8000.8652413371892</v>
      </c>
      <c r="BC25" s="15">
        <f>'Agency North'!BD25+'Agency South'!BD25</f>
        <v>6934.2176708900643</v>
      </c>
      <c r="BD25" s="15">
        <f>'Agency North'!BE25+'Agency South'!BE25</f>
        <v>7245.8651925538716</v>
      </c>
      <c r="BE25" s="15">
        <f>'Agency North'!BF25+'Agency South'!BF25</f>
        <v>8103.9703591230282</v>
      </c>
      <c r="BF25" s="15">
        <f>'Agency North'!BG25+'Agency South'!BG25</f>
        <v>7622.779885320022</v>
      </c>
      <c r="BG25" s="15">
        <f>'Agency North'!BH25+'Agency South'!BH25</f>
        <v>7511.3171131113913</v>
      </c>
      <c r="BH25" s="15">
        <f>'Agency North'!BI25+'Agency South'!BI25</f>
        <v>8652.7413622436216</v>
      </c>
      <c r="BI25" s="96">
        <f>'Agency North'!BJ25+'Agency South'!BJ25</f>
        <v>8204.5780865289162</v>
      </c>
      <c r="BJ25" s="15">
        <f>'Agency North'!BK25+'Agency South'!BK25</f>
        <v>5107.4354599830422</v>
      </c>
      <c r="BK25" s="15">
        <f>'Agency North'!BL25+'Agency South'!BL25</f>
        <v>5166.8245293817781</v>
      </c>
      <c r="BL25" s="15">
        <f>'Agency North'!BM25+'Agency South'!BM25</f>
        <v>3007.9359530117254</v>
      </c>
      <c r="BM25" s="15">
        <f>'Agency North'!BN25+'Agency South'!BN25</f>
        <v>2961.408415953546</v>
      </c>
      <c r="BN25" s="15">
        <f>'Agency North'!BO25+'Agency South'!BO25</f>
        <v>9910.5603687290986</v>
      </c>
      <c r="BO25" s="15">
        <f>'Agency North'!BP25+'Agency South'!BP25</f>
        <v>8478.5944571232485</v>
      </c>
      <c r="BP25" s="15">
        <f>'Agency North'!BQ25+'Agency South'!BQ25</f>
        <v>8924.944501160553</v>
      </c>
      <c r="BQ25" s="15">
        <f>'Agency North'!BR25+'Agency South'!BR25</f>
        <v>9504.8184738624805</v>
      </c>
      <c r="BR25" s="15">
        <f>'Agency North'!BS25+'Agency South'!BS25</f>
        <v>9267.1930001173041</v>
      </c>
      <c r="BS25" s="15">
        <f>'Agency North'!BT25+'Agency South'!BT25</f>
        <v>9070.1262226518011</v>
      </c>
      <c r="BT25" s="15">
        <f>'Agency North'!BU25+'Agency South'!BU25</f>
        <v>9985.1717565669896</v>
      </c>
      <c r="BU25" s="96">
        <f>'Agency North'!BV25+'Agency South'!BV25</f>
        <v>9645.2697471248957</v>
      </c>
      <c r="BV25" s="15">
        <f>'Agency North'!BW25+'Agency South'!BW25</f>
        <v>6244.0982772443022</v>
      </c>
      <c r="BW25" s="15">
        <f>'Agency North'!BX25+'Agency South'!BX25</f>
        <v>6098.2903025213936</v>
      </c>
      <c r="BX25" s="15">
        <f>'Agency North'!BY25+'Agency South'!BY25</f>
        <v>3707.1391193273935</v>
      </c>
      <c r="BY25" s="15">
        <f>'Agency North'!BZ25+'Agency South'!BZ25</f>
        <v>3662.4482686419688</v>
      </c>
      <c r="BZ25" s="15">
        <f>'Agency North'!CA25+'Agency South'!CA25</f>
        <v>12289.583813258701</v>
      </c>
      <c r="CA25" s="15">
        <f>'Agency North'!CB25+'Agency South'!CB25</f>
        <v>10615.112889171831</v>
      </c>
      <c r="CB25" s="15">
        <f>'Agency North'!CC25+'Agency South'!CC25</f>
        <v>11204.735768522192</v>
      </c>
      <c r="CC25" s="15">
        <f>'Agency North'!CD25+'Agency South'!CD25</f>
        <v>11971.948753047162</v>
      </c>
      <c r="CD25" s="15">
        <f>'Agency North'!CE25+'Agency South'!CE25</f>
        <v>11842.518235907817</v>
      </c>
      <c r="CE25" s="15">
        <f>'Agency North'!CF25+'Agency South'!CF25</f>
        <v>11579.803376743113</v>
      </c>
      <c r="CF25" s="15">
        <f>'Agency North'!CG25+'Agency South'!CG25</f>
        <v>12772.997800032537</v>
      </c>
      <c r="CG25" s="96">
        <f>'Agency North'!CH25+'Agency South'!CH25</f>
        <v>12537.449464499245</v>
      </c>
      <c r="CH25" s="15">
        <f>'Agency North'!CI25+'Agency South'!CI25</f>
        <v>8083.8448680298461</v>
      </c>
      <c r="CI25" s="15">
        <f>'Agency North'!CJ25+'Agency South'!CJ25</f>
        <v>7863.8394560611059</v>
      </c>
      <c r="CJ25" s="15">
        <f>'Agency North'!CK25+'Agency South'!CK25</f>
        <v>4678.6783358889488</v>
      </c>
      <c r="CK25" s="15">
        <f>'Agency North'!CL25+'Agency South'!CL25</f>
        <v>4632.3448153985337</v>
      </c>
      <c r="CL25" s="15">
        <f>'Agency North'!CM25+'Agency South'!CM25</f>
        <v>15576.102946260733</v>
      </c>
      <c r="CM25" s="15">
        <f>'Agency North'!CN25+'Agency South'!CN25</f>
        <v>13363.048142106969</v>
      </c>
      <c r="CN25" s="15">
        <f>'Agency North'!CO25+'Agency South'!CO25</f>
        <v>14145.666523024101</v>
      </c>
      <c r="CO25" s="15">
        <f>'Agency North'!CP25+'Agency South'!CP25</f>
        <v>15079.83173970497</v>
      </c>
      <c r="CP25" s="15">
        <f>'Agency North'!CQ25+'Agency South'!CQ25</f>
        <v>14938.954087819824</v>
      </c>
      <c r="CQ25" s="15">
        <f>'Agency North'!CR25+'Agency South'!CR25</f>
        <v>14680.314683528515</v>
      </c>
      <c r="CR25" s="15">
        <f>'Agency North'!CS25+'Agency South'!CS25</f>
        <v>16428.396283668782</v>
      </c>
      <c r="CS25" s="96">
        <f>'Agency North'!CT25+'Agency South'!CT25</f>
        <v>16152.858012407412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6">
        <f>'Agency North'!N26+'Agency South'!N26</f>
        <v>8437.9279999999999</v>
      </c>
      <c r="N26" s="269">
        <f>'Agency North'!O26+'Agency South'!O26</f>
        <v>1984.9610000000002</v>
      </c>
      <c r="O26" s="269">
        <f>'Agency North'!P26+'Agency South'!P26</f>
        <v>1746.779</v>
      </c>
      <c r="P26" s="269">
        <f>'Agency North'!Q26+'Agency South'!Q26</f>
        <v>5648.0219999999999</v>
      </c>
      <c r="Q26" s="269">
        <f>'Agency North'!R26+'Agency South'!R26</f>
        <v>5598.7109999999993</v>
      </c>
      <c r="R26" s="269">
        <f>'Agency North'!S26+'Agency South'!S26</f>
        <v>2982.6890000000003</v>
      </c>
      <c r="S26" s="269">
        <f>'Agency North'!T26+'Agency South'!T26</f>
        <v>2686.616</v>
      </c>
      <c r="T26" s="269">
        <f>'Agency North'!U26+'Agency South'!U26</f>
        <v>2630.8220000000001</v>
      </c>
      <c r="U26" s="269">
        <f>'Agency North'!V26+'Agency South'!V26</f>
        <v>3954.4870000000001</v>
      </c>
      <c r="V26" s="15">
        <f>'Agency North'!W26+'Agency South'!W26</f>
        <v>5580.9925000000003</v>
      </c>
      <c r="W26" s="15">
        <f>'Agency North'!X26+'Agency South'!X26</f>
        <v>6154.1334000000006</v>
      </c>
      <c r="X26" s="15">
        <f>'Agency North'!Y26+'Agency South'!Y26</f>
        <v>6986.8490000000002</v>
      </c>
      <c r="Y26" s="96">
        <f>'Agency North'!Z26+'Agency South'!Z26</f>
        <v>12945.926187340821</v>
      </c>
      <c r="Z26" s="15">
        <f>'Agency North'!AA26+'Agency South'!AA26</f>
        <v>3297.9924169564156</v>
      </c>
      <c r="AA26" s="15">
        <f>'Agency North'!AB26+'Agency South'!AB26</f>
        <v>4987.5568186678884</v>
      </c>
      <c r="AB26" s="15">
        <f>'Agency North'!AC26+'Agency South'!AC26</f>
        <v>11092.710000764844</v>
      </c>
      <c r="AC26" s="15">
        <f>'Agency North'!AD26+'Agency South'!AD26</f>
        <v>8555.750502730174</v>
      </c>
      <c r="AD26" s="15">
        <f>'Agency North'!AE26+'Agency South'!AE26</f>
        <v>6352.9812644721396</v>
      </c>
      <c r="AE26" s="15">
        <f>'Agency North'!AF26+'Agency South'!AF26</f>
        <v>5276.4472724735433</v>
      </c>
      <c r="AF26" s="15">
        <f>'Agency North'!AG26+'Agency South'!AG26</f>
        <v>6134.2639670165572</v>
      </c>
      <c r="AG26" s="15">
        <f>'Agency North'!AH26+'Agency South'!AH26</f>
        <v>8710.497208848401</v>
      </c>
      <c r="AH26" s="15">
        <f>'Agency North'!AI26+'Agency South'!AI26</f>
        <v>10854.128959389876</v>
      </c>
      <c r="AI26" s="15">
        <f>'Agency North'!AJ26+'Agency South'!AJ26</f>
        <v>10398.684256018169</v>
      </c>
      <c r="AJ26" s="15">
        <f>'Agency North'!AK26+'Agency South'!AK26</f>
        <v>9881.873147666367</v>
      </c>
      <c r="AK26" s="96">
        <f>'Agency North'!AL26+'Agency South'!AL26</f>
        <v>8653.8380987563978</v>
      </c>
      <c r="AL26" s="15">
        <f>'Agency North'!AM26+'Agency South'!AM26</f>
        <v>3390.6900933415095</v>
      </c>
      <c r="AM26" s="15">
        <f>'Agency North'!AN26+'Agency South'!AN26</f>
        <v>3840.7525125118414</v>
      </c>
      <c r="AN26" s="15">
        <f>'Agency North'!AO26+'Agency South'!AO26</f>
        <v>10584.672445716929</v>
      </c>
      <c r="AO26" s="15">
        <f>'Agency North'!AP26+'Agency South'!AP26</f>
        <v>7782.6045863421677</v>
      </c>
      <c r="AP26" s="15">
        <f>'Agency North'!AQ26+'Agency South'!AQ26</f>
        <v>5740.2855094181668</v>
      </c>
      <c r="AQ26" s="15">
        <f>'Agency North'!AR26+'Agency South'!AR26</f>
        <v>6254.7051530387716</v>
      </c>
      <c r="AR26" s="15">
        <f>'Agency North'!AS26+'Agency South'!AS26</f>
        <v>8848.5245824796293</v>
      </c>
      <c r="AS26" s="15">
        <f>'Agency North'!AT26+'Agency South'!AT26</f>
        <v>10790.371875354489</v>
      </c>
      <c r="AT26" s="15">
        <f>'Agency North'!AU26+'Agency South'!AU26</f>
        <v>11831.646355324781</v>
      </c>
      <c r="AU26" s="15">
        <f>'Agency North'!AV26+'Agency South'!AV26</f>
        <v>11210.898917004637</v>
      </c>
      <c r="AV26" s="15">
        <f>'Agency North'!AW26+'Agency South'!AW26</f>
        <v>12024.730773088706</v>
      </c>
      <c r="AW26" s="96">
        <f>'Agency North'!AX26+'Agency South'!AX26</f>
        <v>12745.302336079752</v>
      </c>
      <c r="AX26" s="15">
        <f>'Agency North'!AY26+'Agency South'!AY26</f>
        <v>6538.7099887592276</v>
      </c>
      <c r="AY26" s="15">
        <f>'Agency North'!AZ26+'Agency South'!AZ26</f>
        <v>7054.6823926684092</v>
      </c>
      <c r="AZ26" s="15">
        <f>'Agency North'!BA26+'Agency South'!BA26</f>
        <v>18070.741814780526</v>
      </c>
      <c r="BA26" s="15">
        <f>'Agency North'!BB26+'Agency South'!BB26</f>
        <v>12056.553334503609</v>
      </c>
      <c r="BB26" s="15">
        <f>'Agency North'!BC26+'Agency South'!BC26</f>
        <v>7814.314606199232</v>
      </c>
      <c r="BC26" s="15">
        <f>'Agency North'!BD26+'Agency South'!BD26</f>
        <v>8431.1680297214316</v>
      </c>
      <c r="BD26" s="15">
        <f>'Agency North'!BE26+'Agency South'!BE26</f>
        <v>12389.166387056663</v>
      </c>
      <c r="BE26" s="15">
        <f>'Agency North'!BF26+'Agency South'!BF26</f>
        <v>14202.924580535682</v>
      </c>
      <c r="BF26" s="15">
        <f>'Agency North'!BG26+'Agency South'!BG26</f>
        <v>15042.230739711991</v>
      </c>
      <c r="BG26" s="15">
        <f>'Agency North'!BH26+'Agency South'!BH26</f>
        <v>14263.666353134984</v>
      </c>
      <c r="BH26" s="15">
        <f>'Agency North'!BI26+'Agency South'!BI26</f>
        <v>15220.022153973307</v>
      </c>
      <c r="BI26" s="96">
        <f>'Agency North'!BJ26+'Agency South'!BJ26</f>
        <v>16083.168722657771</v>
      </c>
      <c r="BJ26" s="15">
        <f>'Agency North'!BK26+'Agency South'!BK26</f>
        <v>8206.9181089780777</v>
      </c>
      <c r="BK26" s="15">
        <f>'Agency North'!BL26+'Agency South'!BL26</f>
        <v>8951.9331620164121</v>
      </c>
      <c r="BL26" s="15">
        <f>'Agency North'!BM26+'Agency South'!BM26</f>
        <v>23084.803728866194</v>
      </c>
      <c r="BM26" s="15">
        <f>'Agency North'!BN26+'Agency South'!BN26</f>
        <v>15390.287576926057</v>
      </c>
      <c r="BN26" s="15">
        <f>'Agency North'!BO26+'Agency South'!BO26</f>
        <v>9980.075948907468</v>
      </c>
      <c r="BO26" s="15">
        <f>'Agency North'!BP26+'Agency South'!BP26</f>
        <v>10618.193156862604</v>
      </c>
      <c r="BP26" s="15">
        <f>'Agency North'!BQ26+'Agency South'!BQ26</f>
        <v>15711.050001120368</v>
      </c>
      <c r="BQ26" s="15">
        <f>'Agency North'!BR26+'Agency South'!BR26</f>
        <v>17641.130717017877</v>
      </c>
      <c r="BR26" s="15">
        <f>'Agency North'!BS26+'Agency South'!BS26</f>
        <v>18592.847197590138</v>
      </c>
      <c r="BS26" s="15">
        <f>'Agency North'!BT26+'Agency South'!BT26</f>
        <v>17461.188074884045</v>
      </c>
      <c r="BT26" s="15">
        <f>'Agency North'!BU26+'Agency South'!BU26</f>
        <v>18457.278854051972</v>
      </c>
      <c r="BU26" s="96">
        <f>'Agency North'!BV26+'Agency South'!BV26</f>
        <v>19266.747042625451</v>
      </c>
      <c r="BV26" s="15">
        <f>'Agency North'!BW26+'Agency South'!BW26</f>
        <v>10105.658028274382</v>
      </c>
      <c r="BW26" s="15">
        <f>'Agency North'!BX26+'Agency South'!BX26</f>
        <v>10962.724351803681</v>
      </c>
      <c r="BX26" s="15">
        <f>'Agency North'!BY26+'Agency South'!BY26</f>
        <v>27853.858486340519</v>
      </c>
      <c r="BY26" s="15">
        <f>'Agency North'!BZ26+'Agency South'!BZ26</f>
        <v>18537.972868477169</v>
      </c>
      <c r="BZ26" s="15">
        <f>'Agency North'!CA26+'Agency South'!CA26</f>
        <v>11962.320712030172</v>
      </c>
      <c r="CA26" s="15">
        <f>'Agency North'!CB26+'Agency South'!CB26</f>
        <v>13183.546389899308</v>
      </c>
      <c r="CB26" s="15">
        <f>'Agency North'!CC26+'Agency South'!CC26</f>
        <v>19756.62640037707</v>
      </c>
      <c r="CC26" s="15">
        <f>'Agency North'!CD26+'Agency South'!CD26</f>
        <v>22226.042191637611</v>
      </c>
      <c r="CD26" s="15">
        <f>'Agency North'!CE26+'Agency South'!CE26</f>
        <v>23565.830524625846</v>
      </c>
      <c r="CE26" s="15">
        <f>'Agency North'!CF26+'Agency South'!CF26</f>
        <v>22238.78819340641</v>
      </c>
      <c r="CF26" s="15">
        <f>'Agency North'!CG26+'Agency South'!CG26</f>
        <v>23674.883682274813</v>
      </c>
      <c r="CG26" s="96">
        <f>'Agency North'!CH26+'Agency South'!CH26</f>
        <v>24843.58737875065</v>
      </c>
      <c r="CH26" s="15">
        <f>'Agency North'!CI26+'Agency South'!CI26</f>
        <v>12920.066222619527</v>
      </c>
      <c r="CI26" s="15">
        <f>'Agency North'!CJ26+'Agency South'!CJ26</f>
        <v>14138.908936396696</v>
      </c>
      <c r="CJ26" s="15">
        <f>'Agency North'!CK26+'Agency South'!CK26</f>
        <v>35981.187413418142</v>
      </c>
      <c r="CK26" s="15">
        <f>'Agency North'!CL26+'Agency South'!CL26</f>
        <v>23873.004033586891</v>
      </c>
      <c r="CL26" s="15">
        <f>'Agency North'!CM26+'Agency South'!CM26</f>
        <v>15258.481845902439</v>
      </c>
      <c r="CM26" s="15">
        <f>'Agency North'!CN26+'Agency South'!CN26</f>
        <v>16748.649947786391</v>
      </c>
      <c r="CN26" s="15">
        <f>'Agency North'!CO26+'Agency South'!CO26</f>
        <v>25263.148414755153</v>
      </c>
      <c r="CO26" s="15">
        <f>'Agency North'!CP26+'Agency South'!CP26</f>
        <v>28145.970850323334</v>
      </c>
      <c r="CP26" s="15">
        <f>'Agency North'!CQ26+'Agency South'!CQ26</f>
        <v>29879.144814082032</v>
      </c>
      <c r="CQ26" s="15">
        <f>'Agency North'!CR26+'Agency South'!CR26</f>
        <v>28380.680676241194</v>
      </c>
      <c r="CR26" s="15">
        <f>'Agency North'!CS26+'Agency South'!CS26</f>
        <v>30606.507029480657</v>
      </c>
      <c r="CS26" s="96">
        <f>'Agency North'!CT26+'Agency South'!CT26</f>
        <v>32168.310389908955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6">
        <f>'Agency North'!N27+'Agency South'!N27</f>
        <v>8764.4260000000104</v>
      </c>
      <c r="N27" s="269">
        <f>'Agency North'!O27+'Agency South'!O27</f>
        <v>1616.8400000000001</v>
      </c>
      <c r="O27" s="269">
        <f>'Agency North'!P27+'Agency South'!P27</f>
        <v>2068.085</v>
      </c>
      <c r="P27" s="269">
        <f>'Agency North'!Q27+'Agency South'!Q27</f>
        <v>5000.5460000000003</v>
      </c>
      <c r="Q27" s="269">
        <f>'Agency North'!R27+'Agency South'!R27</f>
        <v>3447.4809999999998</v>
      </c>
      <c r="R27" s="269">
        <f>'Agency North'!S27+'Agency South'!S27</f>
        <v>4656.9429999999993</v>
      </c>
      <c r="S27" s="269">
        <f>'Agency North'!T27+'Agency South'!T27</f>
        <v>5839.1910000000007</v>
      </c>
      <c r="T27" s="269">
        <f>'Agency North'!U27+'Agency South'!U27</f>
        <v>4157.2150000000001</v>
      </c>
      <c r="U27" s="269">
        <f>'Agency North'!V27+'Agency South'!V27</f>
        <v>3667.2645000000002</v>
      </c>
      <c r="V27" s="15">
        <f>'Agency North'!W27+'Agency South'!W27</f>
        <v>4722.7380000000003</v>
      </c>
      <c r="W27" s="15">
        <f>'Agency North'!X27+'Agency South'!X27</f>
        <v>3680.4931999999999</v>
      </c>
      <c r="X27" s="15">
        <f>'Agency North'!Y27+'Agency South'!Y27</f>
        <v>6411.24</v>
      </c>
      <c r="Y27" s="96">
        <f>'Agency North'!Z27+'Agency South'!Z27</f>
        <v>14162.591000000011</v>
      </c>
      <c r="Z27" s="15">
        <f>'Agency North'!AA27+'Agency South'!AA27</f>
        <v>3234.8789999999999</v>
      </c>
      <c r="AA27" s="15">
        <f>'Agency North'!AB27+'Agency South'!AB27</f>
        <v>4416.8050000000003</v>
      </c>
      <c r="AB27" s="15">
        <f>'Agency North'!AC27+'Agency South'!AC27</f>
        <v>10274.419977353675</v>
      </c>
      <c r="AC27" s="15">
        <f>'Agency North'!AD27+'Agency South'!AD27</f>
        <v>10175.109689052635</v>
      </c>
      <c r="AD27" s="15">
        <f>'Agency North'!AE27+'Agency South'!AE27</f>
        <v>10246.727640687559</v>
      </c>
      <c r="AE27" s="15">
        <f>'Agency North'!AF27+'Agency South'!AF27</f>
        <v>11078.538219304533</v>
      </c>
      <c r="AF27" s="15">
        <f>'Agency North'!AG27+'Agency South'!AG27</f>
        <v>9684.6730904306933</v>
      </c>
      <c r="AG27" s="15">
        <f>'Agency North'!AH27+'Agency South'!AH27</f>
        <v>11007.475580951002</v>
      </c>
      <c r="AH27" s="15">
        <f>'Agency North'!AI27+'Agency South'!AI27</f>
        <v>11487.715545040981</v>
      </c>
      <c r="AI27" s="15">
        <f>'Agency North'!AJ27+'Agency South'!AJ27</f>
        <v>10259.506299443572</v>
      </c>
      <c r="AJ27" s="15">
        <f>'Agency North'!AK27+'Agency South'!AK27</f>
        <v>9787.3588974396316</v>
      </c>
      <c r="AK27" s="96">
        <f>'Agency North'!AL27+'Agency South'!AL27</f>
        <v>12145.333886998797</v>
      </c>
      <c r="AL27" s="15">
        <f>'Agency North'!AM27+'Agency South'!AM27</f>
        <v>7797.7803250450233</v>
      </c>
      <c r="AM27" s="15">
        <f>'Agency North'!AN27+'Agency South'!AN27</f>
        <v>7043.1462462204845</v>
      </c>
      <c r="AN27" s="15">
        <f>'Agency North'!AO27+'Agency South'!AO27</f>
        <v>10395.74298536549</v>
      </c>
      <c r="AO27" s="15">
        <f>'Agency North'!AP27+'Agency South'!AP27</f>
        <v>8243.2770638510501</v>
      </c>
      <c r="AP27" s="15">
        <f>'Agency North'!AQ27+'Agency South'!AQ27</f>
        <v>5185.6339383038976</v>
      </c>
      <c r="AQ27" s="15">
        <f>'Agency North'!AR27+'Agency South'!AR27</f>
        <v>3765.9191472238572</v>
      </c>
      <c r="AR27" s="15">
        <f>'Agency North'!AS27+'Agency South'!AS27</f>
        <v>3467.3561217008864</v>
      </c>
      <c r="AS27" s="15">
        <f>'Agency North'!AT27+'Agency South'!AT27</f>
        <v>3588.3735659773656</v>
      </c>
      <c r="AT27" s="15">
        <f>'Agency North'!AU27+'Agency South'!AU27</f>
        <v>4244.8059746596518</v>
      </c>
      <c r="AU27" s="15">
        <f>'Agency North'!AV27+'Agency South'!AV27</f>
        <v>4503.542803402639</v>
      </c>
      <c r="AV27" s="15">
        <f>'Agency North'!AW27+'Agency South'!AW27</f>
        <v>5488.8615855807293</v>
      </c>
      <c r="AW27" s="96">
        <f>'Agency North'!AX27+'Agency South'!AX27</f>
        <v>5893.2403108835833</v>
      </c>
      <c r="AX27" s="15">
        <f>'Agency North'!AY27+'Agency South'!AY27</f>
        <v>4219.0242497722293</v>
      </c>
      <c r="AY27" s="15">
        <f>'Agency North'!AZ27+'Agency South'!AZ27</f>
        <v>5433.1183489388914</v>
      </c>
      <c r="AZ27" s="15">
        <f>'Agency North'!BA27+'Agency South'!BA27</f>
        <v>11259.543684089072</v>
      </c>
      <c r="BA27" s="15">
        <f>'Agency North'!BB27+'Agency South'!BB27</f>
        <v>10555.20212907494</v>
      </c>
      <c r="BB27" s="15">
        <f>'Agency North'!BC27+'Agency South'!BC27</f>
        <v>9627.0960895190528</v>
      </c>
      <c r="BC27" s="15">
        <f>'Agency North'!BD27+'Agency South'!BD27</f>
        <v>10011.225122755184</v>
      </c>
      <c r="BD27" s="15">
        <f>'Agency North'!BE27+'Agency South'!BE27</f>
        <v>8922.8084453004958</v>
      </c>
      <c r="BE27" s="15">
        <f>'Agency North'!BF27+'Agency South'!BF27</f>
        <v>7800.384264278423</v>
      </c>
      <c r="BF27" s="15">
        <f>'Agency North'!BG27+'Agency South'!BG27</f>
        <v>8761.9143920746137</v>
      </c>
      <c r="BG27" s="15">
        <f>'Agency North'!BH27+'Agency South'!BH27</f>
        <v>8892.267937417786</v>
      </c>
      <c r="BH27" s="15">
        <f>'Agency North'!BI27+'Agency South'!BI27</f>
        <v>10038.537676427346</v>
      </c>
      <c r="BI27" s="96">
        <f>'Agency North'!BJ27+'Agency South'!BJ27</f>
        <v>10723.586287634616</v>
      </c>
      <c r="BJ27" s="15">
        <f>'Agency North'!BK27+'Agency South'!BK27</f>
        <v>7324.6469862413433</v>
      </c>
      <c r="BK27" s="15">
        <f>'Agency North'!BL27+'Agency South'!BL27</f>
        <v>8956.4544666362508</v>
      </c>
      <c r="BL27" s="15">
        <f>'Agency North'!BM27+'Agency South'!BM27</f>
        <v>17723.613033710157</v>
      </c>
      <c r="BM27" s="15">
        <f>'Agency North'!BN27+'Agency South'!BN27</f>
        <v>16907.88555907004</v>
      </c>
      <c r="BN27" s="15">
        <f>'Agency North'!BO27+'Agency South'!BO27</f>
        <v>14947.76028746345</v>
      </c>
      <c r="BO27" s="15">
        <f>'Agency North'!BP27+'Agency South'!BP27</f>
        <v>15229.156548377465</v>
      </c>
      <c r="BP27" s="15">
        <f>'Agency North'!BQ27+'Agency South'!BQ27</f>
        <v>13455.984960298087</v>
      </c>
      <c r="BQ27" s="15">
        <f>'Agency North'!BR27+'Agency South'!BR27</f>
        <v>11479.134890879644</v>
      </c>
      <c r="BR27" s="15">
        <f>'Agency North'!BS27+'Agency South'!BS27</f>
        <v>12638.870396660566</v>
      </c>
      <c r="BS27" s="15">
        <f>'Agency North'!BT27+'Agency South'!BT27</f>
        <v>12482.659879243391</v>
      </c>
      <c r="BT27" s="15">
        <f>'Agency North'!BU27+'Agency South'!BU27</f>
        <v>13911.530230818926</v>
      </c>
      <c r="BU27" s="96">
        <f>'Agency North'!BV27+'Agency South'!BV27</f>
        <v>14945.111121400771</v>
      </c>
      <c r="BV27" s="15">
        <f>'Agency North'!BW27+'Agency South'!BW27</f>
        <v>10339.235649728325</v>
      </c>
      <c r="BW27" s="15">
        <f>'Agency North'!BX27+'Agency South'!BX27</f>
        <v>12397.177574670648</v>
      </c>
      <c r="BX27" s="15">
        <f>'Agency North'!BY27+'Agency South'!BY27</f>
        <v>24313.300855968722</v>
      </c>
      <c r="BY27" s="15">
        <f>'Agency North'!BZ27+'Agency South'!BZ27</f>
        <v>22889.136233665311</v>
      </c>
      <c r="BZ27" s="15">
        <f>'Agency North'!CA27+'Agency South'!CA27</f>
        <v>20015.410453519846</v>
      </c>
      <c r="CA27" s="15">
        <f>'Agency North'!CB27+'Agency South'!CB27</f>
        <v>20274.255704918331</v>
      </c>
      <c r="CB27" s="15">
        <f>'Agency North'!CC27+'Agency South'!CC27</f>
        <v>17799.922430279366</v>
      </c>
      <c r="CC27" s="15">
        <f>'Agency North'!CD27+'Agency South'!CD27</f>
        <v>15123.06726007189</v>
      </c>
      <c r="CD27" s="15">
        <f>'Agency North'!CE27+'Agency South'!CE27</f>
        <v>16827.024092427877</v>
      </c>
      <c r="CE27" s="15">
        <f>'Agency North'!CF27+'Agency South'!CF27</f>
        <v>16775.323998976513</v>
      </c>
      <c r="CF27" s="15">
        <f>'Agency North'!CG27+'Agency South'!CG27</f>
        <v>18799.283100880075</v>
      </c>
      <c r="CG27" s="96">
        <f>'Agency North'!CH27+'Agency South'!CH27</f>
        <v>20632.275907698055</v>
      </c>
      <c r="CH27" s="15">
        <f>'Agency North'!CI27+'Agency South'!CI27</f>
        <v>13936.860376527569</v>
      </c>
      <c r="CI27" s="15">
        <f>'Agency North'!CJ27+'Agency South'!CJ27</f>
        <v>16646.474434312386</v>
      </c>
      <c r="CJ27" s="15">
        <f>'Agency North'!CK27+'Agency South'!CK27</f>
        <v>32752.568655417861</v>
      </c>
      <c r="CK27" s="15">
        <f>'Agency North'!CL27+'Agency South'!CL27</f>
        <v>30948.940946796709</v>
      </c>
      <c r="CL27" s="15">
        <f>'Agency North'!CM27+'Agency South'!CM27</f>
        <v>27169.820685350674</v>
      </c>
      <c r="CM27" s="15">
        <f>'Agency North'!CN27+'Agency South'!CN27</f>
        <v>27605.920953991408</v>
      </c>
      <c r="CN27" s="15">
        <f>'Agency North'!CO27+'Agency South'!CO27</f>
        <v>24195.226666549075</v>
      </c>
      <c r="CO27" s="15">
        <f>'Agency North'!CP27+'Agency South'!CP27</f>
        <v>20521.199845620908</v>
      </c>
      <c r="CP27" s="15">
        <f>'Agency North'!CQ27+'Agency South'!CQ27</f>
        <v>22848.441359851109</v>
      </c>
      <c r="CQ27" s="15">
        <f>'Agency North'!CR27+'Agency South'!CR27</f>
        <v>22844.865940483207</v>
      </c>
      <c r="CR27" s="15">
        <f>'Agency North'!CS27+'Agency South'!CS27</f>
        <v>25925.711994243764</v>
      </c>
      <c r="CS27" s="96">
        <f>'Agency North'!CT27+'Agency South'!CT27</f>
        <v>28609.490550211085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6">
        <f>'Agency North'!N28+'Agency South'!N28</f>
        <v>6641.0084999999899</v>
      </c>
      <c r="N28" s="269">
        <f>'Agency North'!O28+'Agency South'!O28</f>
        <v>1390.241</v>
      </c>
      <c r="O28" s="269">
        <f>'Agency North'!P28+'Agency South'!P28</f>
        <v>2245.1</v>
      </c>
      <c r="P28" s="269">
        <f>'Agency North'!Q28+'Agency South'!Q28</f>
        <v>3288.703</v>
      </c>
      <c r="Q28" s="269">
        <f>'Agency North'!R28+'Agency South'!R28</f>
        <v>1626.6079999999999</v>
      </c>
      <c r="R28" s="269">
        <f>'Agency North'!S28+'Agency South'!S28</f>
        <v>2680.299</v>
      </c>
      <c r="S28" s="269">
        <f>'Agency North'!T28+'Agency South'!T28</f>
        <v>4180.3064999999997</v>
      </c>
      <c r="T28" s="269">
        <f>'Agency North'!U28+'Agency South'!U28</f>
        <v>2403.6120000000001</v>
      </c>
      <c r="U28" s="269">
        <f>'Agency North'!V28+'Agency South'!V28</f>
        <v>3551.4490000000005</v>
      </c>
      <c r="V28" s="15">
        <f>'Agency North'!W28+'Agency South'!W28</f>
        <v>5120.6695</v>
      </c>
      <c r="W28" s="15">
        <f>'Agency North'!X28+'Agency South'!X28</f>
        <v>5786.4124400000001</v>
      </c>
      <c r="X28" s="15">
        <f>'Agency North'!Y28+'Agency South'!Y28</f>
        <v>6072.9426000000003</v>
      </c>
      <c r="Y28" s="96">
        <f>'Agency North'!Z28+'Agency South'!Z28</f>
        <v>11274.20700000002</v>
      </c>
      <c r="Z28" s="15">
        <f>'Agency North'!AA28+'Agency South'!AA28</f>
        <v>2512.5039999999999</v>
      </c>
      <c r="AA28" s="15">
        <f>'Agency North'!AB28+'Agency South'!AB28</f>
        <v>2907.6284999999998</v>
      </c>
      <c r="AB28" s="15">
        <f>'Agency North'!AC28+'Agency South'!AC28</f>
        <v>4711.5636436642872</v>
      </c>
      <c r="AC28" s="15">
        <f>'Agency North'!AD28+'Agency South'!AD28</f>
        <v>4531.5635285944791</v>
      </c>
      <c r="AD28" s="15">
        <f>'Agency North'!AE28+'Agency South'!AE28</f>
        <v>4602.1618983071994</v>
      </c>
      <c r="AE28" s="15">
        <f>'Agency North'!AF28+'Agency South'!AF28</f>
        <v>5101.5441524040352</v>
      </c>
      <c r="AF28" s="15">
        <f>'Agency North'!AG28+'Agency South'!AG28</f>
        <v>4412.6433257358422</v>
      </c>
      <c r="AG28" s="15">
        <f>'Agency North'!AH28+'Agency South'!AH28</f>
        <v>7655.9153331667039</v>
      </c>
      <c r="AH28" s="15">
        <f>'Agency North'!AI28+'Agency South'!AI28</f>
        <v>9661.8329873137882</v>
      </c>
      <c r="AI28" s="15">
        <f>'Agency North'!AJ28+'Agency South'!AJ28</f>
        <v>9880.9812314054725</v>
      </c>
      <c r="AJ28" s="15">
        <f>'Agency North'!AK28+'Agency South'!AK28</f>
        <v>11832.150994558822</v>
      </c>
      <c r="AK28" s="96">
        <f>'Agency North'!AL28+'Agency South'!AL28</f>
        <v>13774.081213511918</v>
      </c>
      <c r="AL28" s="15">
        <f>'Agency North'!AM28+'Agency South'!AM28</f>
        <v>6962.359557023723</v>
      </c>
      <c r="AM28" s="15">
        <f>'Agency North'!AN28+'Agency South'!AN28</f>
        <v>7405.1313687661695</v>
      </c>
      <c r="AN28" s="15">
        <f>'Agency North'!AO28+'Agency South'!AO28</f>
        <v>12087.090233869409</v>
      </c>
      <c r="AO28" s="15">
        <f>'Agency North'!AP28+'Agency South'!AP28</f>
        <v>14275.594288704669</v>
      </c>
      <c r="AP28" s="15">
        <f>'Agency North'!AQ28+'Agency South'!AQ28</f>
        <v>12661.164566015967</v>
      </c>
      <c r="AQ28" s="15">
        <f>'Agency North'!AR28+'Agency South'!AR28</f>
        <v>12022.551791813627</v>
      </c>
      <c r="AR28" s="15">
        <f>'Agency North'!AS28+'Agency South'!AS28</f>
        <v>10174.116510239273</v>
      </c>
      <c r="AS28" s="15">
        <f>'Agency North'!AT28+'Agency South'!AT28</f>
        <v>11297.932057267446</v>
      </c>
      <c r="AT28" s="15">
        <f>'Agency North'!AU28+'Agency South'!AU28</f>
        <v>12002.768803378687</v>
      </c>
      <c r="AU28" s="15">
        <f>'Agency North'!AV28+'Agency South'!AV28</f>
        <v>10717.653857125955</v>
      </c>
      <c r="AV28" s="15">
        <f>'Agency North'!AW28+'Agency South'!AW28</f>
        <v>11248.312047973564</v>
      </c>
      <c r="AW28" s="96">
        <f>'Agency North'!AX28+'Agency South'!AX28</f>
        <v>11653.791132060927</v>
      </c>
      <c r="AX28" s="15">
        <f>'Agency North'!AY28+'Agency South'!AY28</f>
        <v>5764.9250317827682</v>
      </c>
      <c r="AY28" s="15">
        <f>'Agency North'!AZ28+'Agency South'!AZ28</f>
        <v>4965.7461342950701</v>
      </c>
      <c r="AZ28" s="15">
        <f>'Agency North'!BA28+'Agency South'!BA28</f>
        <v>9957.9101984427671</v>
      </c>
      <c r="BA28" s="15">
        <f>'Agency North'!BB28+'Agency South'!BB28</f>
        <v>10515.711614578968</v>
      </c>
      <c r="BB28" s="15">
        <f>'Agency North'!BC28+'Agency South'!BC28</f>
        <v>11115.287230355509</v>
      </c>
      <c r="BC28" s="15">
        <f>'Agency North'!BD28+'Agency South'!BD28</f>
        <v>11337.115172605367</v>
      </c>
      <c r="BD28" s="15">
        <f>'Agency North'!BE28+'Agency South'!BE28</f>
        <v>10546.722272113977</v>
      </c>
      <c r="BE28" s="15">
        <f>'Agency North'!BF28+'Agency South'!BF28</f>
        <v>12854.878879866075</v>
      </c>
      <c r="BF28" s="15">
        <f>'Agency North'!BG28+'Agency South'!BG28</f>
        <v>15007.783269697011</v>
      </c>
      <c r="BG28" s="15">
        <f>'Agency North'!BH28+'Agency South'!BH28</f>
        <v>14337.812505057202</v>
      </c>
      <c r="BH28" s="15">
        <f>'Agency North'!BI28+'Agency South'!BI28</f>
        <v>15650.819997004584</v>
      </c>
      <c r="BI28" s="96">
        <f>'Agency North'!BJ28+'Agency South'!BJ28</f>
        <v>16487.085518150183</v>
      </c>
      <c r="BJ28" s="15">
        <f>'Agency North'!BK28+'Agency South'!BK28</f>
        <v>8696.3784633087926</v>
      </c>
      <c r="BK28" s="15">
        <f>'Agency North'!BL28+'Agency South'!BL28</f>
        <v>8216.8073958828772</v>
      </c>
      <c r="BL28" s="15">
        <f>'Agency North'!BM28+'Agency South'!BM28</f>
        <v>14877.653678123184</v>
      </c>
      <c r="BM28" s="15">
        <f>'Agency North'!BN28+'Agency South'!BN28</f>
        <v>16040.399026154395</v>
      </c>
      <c r="BN28" s="15">
        <f>'Agency North'!BO28+'Agency South'!BO28</f>
        <v>15706.857817113723</v>
      </c>
      <c r="BO28" s="15">
        <f>'Agency North'!BP28+'Agency South'!BP28</f>
        <v>14938.57977706549</v>
      </c>
      <c r="BP28" s="15">
        <f>'Agency North'!BQ28+'Agency South'!BQ28</f>
        <v>13643.89964353273</v>
      </c>
      <c r="BQ28" s="15">
        <f>'Agency North'!BR28+'Agency South'!BR28</f>
        <v>16575.909932378498</v>
      </c>
      <c r="BR28" s="15">
        <f>'Agency North'!BS28+'Agency South'!BS28</f>
        <v>19536.757628168169</v>
      </c>
      <c r="BS28" s="15">
        <f>'Agency North'!BT28+'Agency South'!BT28</f>
        <v>18480.264592385021</v>
      </c>
      <c r="BT28" s="15">
        <f>'Agency North'!BU28+'Agency South'!BU28</f>
        <v>19972.384755313138</v>
      </c>
      <c r="BU28" s="96">
        <f>'Agency North'!BV28+'Agency South'!BV28</f>
        <v>21135.047851178002</v>
      </c>
      <c r="BV28" s="15">
        <f>'Agency North'!BW28+'Agency South'!BW28</f>
        <v>11630.316606040295</v>
      </c>
      <c r="BW28" s="15">
        <f>'Agency North'!BX28+'Agency South'!BX28</f>
        <v>11007.484206873778</v>
      </c>
      <c r="BX28" s="15">
        <f>'Agency North'!BY28+'Agency South'!BY28</f>
        <v>19622.355064300802</v>
      </c>
      <c r="BY28" s="15">
        <f>'Agency North'!BZ28+'Agency South'!BZ28</f>
        <v>21707.94932954037</v>
      </c>
      <c r="BZ28" s="15">
        <f>'Agency North'!CA28+'Agency South'!CA28</f>
        <v>20798.619003056032</v>
      </c>
      <c r="CA28" s="15">
        <f>'Agency North'!CB28+'Agency South'!CB28</f>
        <v>19514.110993713606</v>
      </c>
      <c r="CB28" s="15">
        <f>'Agency North'!CC28+'Agency South'!CC28</f>
        <v>17592.445037052941</v>
      </c>
      <c r="CC28" s="15">
        <f>'Agency North'!CD28+'Agency South'!CD28</f>
        <v>21376.38765035478</v>
      </c>
      <c r="CD28" s="15">
        <f>'Agency North'!CE28+'Agency South'!CE28</f>
        <v>24926.047768926175</v>
      </c>
      <c r="CE28" s="15">
        <f>'Agency North'!CF28+'Agency South'!CF28</f>
        <v>23325.337338020945</v>
      </c>
      <c r="CF28" s="15">
        <f>'Agency North'!CG28+'Agency South'!CG28</f>
        <v>25045.140299809114</v>
      </c>
      <c r="CG28" s="96">
        <f>'Agency North'!CH28+'Agency South'!CH28</f>
        <v>26157.484485611727</v>
      </c>
      <c r="CH28" s="15">
        <f>'Agency North'!CI28+'Agency South'!CI28</f>
        <v>14067.162424052944</v>
      </c>
      <c r="CI28" s="15">
        <f>'Agency North'!CJ28+'Agency South'!CJ28</f>
        <v>13311.348648762774</v>
      </c>
      <c r="CJ28" s="15">
        <f>'Agency North'!CK28+'Agency South'!CK28</f>
        <v>23522.422534409023</v>
      </c>
      <c r="CK28" s="15">
        <f>'Agency North'!CL28+'Agency South'!CL28</f>
        <v>26611.213003393561</v>
      </c>
      <c r="CL28" s="15">
        <f>'Agency North'!CM28+'Agency South'!CM28</f>
        <v>25490.357393483086</v>
      </c>
      <c r="CM28" s="15">
        <f>'Agency North'!CN28+'Agency South'!CN28</f>
        <v>23961.558864334846</v>
      </c>
      <c r="CN28" s="15">
        <f>'Agency North'!CO28+'Agency South'!CO28</f>
        <v>21866.663357672311</v>
      </c>
      <c r="CO28" s="15">
        <f>'Agency North'!CP28+'Agency South'!CP28</f>
        <v>26673.776274190022</v>
      </c>
      <c r="CP28" s="15">
        <f>'Agency North'!CQ28+'Agency South'!CQ28</f>
        <v>31219.492605877462</v>
      </c>
      <c r="CQ28" s="15">
        <f>'Agency North'!CR28+'Agency South'!CR28</f>
        <v>29614.213875188456</v>
      </c>
      <c r="CR28" s="15">
        <f>'Agency North'!CS28+'Agency South'!CS28</f>
        <v>32297.561274500193</v>
      </c>
      <c r="CS28" s="96">
        <f>'Agency North'!CT28+'Agency South'!CT28</f>
        <v>33905.470296367159</v>
      </c>
    </row>
    <row r="29" spans="1:97" s="16" customFormat="1" x14ac:dyDescent="0.25">
      <c r="A29" s="16" t="s">
        <v>3</v>
      </c>
      <c r="B29" s="16">
        <f>SUM(B22:B28)</f>
        <v>10417.638999999999</v>
      </c>
      <c r="C29" s="16">
        <f t="shared" ref="C29" si="10">SUM(C22:C28)</f>
        <v>9049.0069999999978</v>
      </c>
      <c r="D29" s="16">
        <f t="shared" ref="D29" si="11">SUM(D22:D28)</f>
        <v>19003.816999999999</v>
      </c>
      <c r="E29" s="16">
        <f t="shared" ref="E29" si="12">SUM(E22:E28)</f>
        <v>23838.465999999997</v>
      </c>
      <c r="F29" s="16">
        <f t="shared" ref="F29" si="13">SUM(F22:F28)</f>
        <v>18586.255000000001</v>
      </c>
      <c r="G29" s="16">
        <f t="shared" ref="G29" si="14">SUM(G22:G28)</f>
        <v>27305.806999999993</v>
      </c>
      <c r="H29" s="16">
        <f t="shared" ref="H29" si="15">SUM(H22:H28)</f>
        <v>29199.373999999996</v>
      </c>
      <c r="I29" s="16">
        <f t="shared" ref="I29" si="16">SUM(I22:I28)</f>
        <v>16805.392</v>
      </c>
      <c r="J29" s="16">
        <f t="shared" ref="J29" si="17">SUM(J22:J28)</f>
        <v>38876.936999999991</v>
      </c>
      <c r="K29" s="16">
        <f t="shared" ref="K29" si="18">SUM(K22:K28)</f>
        <v>25749.087999999992</v>
      </c>
      <c r="L29" s="16">
        <f t="shared" ref="L29" si="19">SUM(L22:L28)</f>
        <v>42738.083000000042</v>
      </c>
      <c r="M29" s="97">
        <f t="shared" ref="M29" si="20">SUM(M22:M28)</f>
        <v>58359.96899999999</v>
      </c>
      <c r="N29" s="273">
        <f t="shared" ref="N29" si="21">SUM(N22:N28)</f>
        <v>12838.284999999998</v>
      </c>
      <c r="O29" s="273">
        <f t="shared" ref="O29" si="22">SUM(O22:O28)</f>
        <v>13773.312999999971</v>
      </c>
      <c r="P29" s="273">
        <f t="shared" ref="P29" si="23">SUM(P22:P28)</f>
        <v>34185.045999999995</v>
      </c>
      <c r="Q29" s="273">
        <f t="shared" ref="Q29" si="24">SUM(Q22:Q28)</f>
        <v>30847.053000000011</v>
      </c>
      <c r="R29" s="273">
        <f t="shared" ref="R29" si="25">SUM(R22:R28)</f>
        <v>28153.600999999995</v>
      </c>
      <c r="S29" s="273">
        <f t="shared" ref="S29" si="26">SUM(S22:S28)</f>
        <v>42170.820000000072</v>
      </c>
      <c r="T29" s="273">
        <f t="shared" ref="T29" si="27">SUM(T22:T28)</f>
        <v>30013.258000000013</v>
      </c>
      <c r="U29" s="273">
        <f t="shared" ref="U29" si="28">SUM(U22:U28)</f>
        <v>31855.821000000029</v>
      </c>
      <c r="V29" s="16">
        <f t="shared" ref="V29" si="29">SUM(V22:V28)</f>
        <v>51368.951108721347</v>
      </c>
      <c r="W29" s="16">
        <f t="shared" ref="W29" si="30">SUM(W22:W28)</f>
        <v>44240.161823384464</v>
      </c>
      <c r="X29" s="16">
        <f t="shared" ref="X29" si="31">SUM(X22:X28)</f>
        <v>54690.952638442352</v>
      </c>
      <c r="Y29" s="97">
        <f t="shared" ref="Y29:CJ29" si="32">SUM(Y22:Y28)</f>
        <v>92259.619623907551</v>
      </c>
      <c r="Z29" s="16">
        <f t="shared" si="32"/>
        <v>22909.012008322941</v>
      </c>
      <c r="AA29" s="16">
        <f t="shared" si="32"/>
        <v>28749.192665856055</v>
      </c>
      <c r="AB29" s="16">
        <f t="shared" si="32"/>
        <v>55507.017756229179</v>
      </c>
      <c r="AC29" s="16">
        <f t="shared" si="32"/>
        <v>49477.867390993015</v>
      </c>
      <c r="AD29" s="16">
        <f t="shared" si="32"/>
        <v>49994.509786700335</v>
      </c>
      <c r="AE29" s="16">
        <f t="shared" si="32"/>
        <v>58149.362872447105</v>
      </c>
      <c r="AF29" s="16">
        <f t="shared" si="32"/>
        <v>51299.045647391875</v>
      </c>
      <c r="AG29" s="16">
        <f t="shared" si="32"/>
        <v>51308.875331270188</v>
      </c>
      <c r="AH29" s="16">
        <f t="shared" si="32"/>
        <v>53199.471964043536</v>
      </c>
      <c r="AI29" s="16">
        <f t="shared" si="32"/>
        <v>50013.036175860689</v>
      </c>
      <c r="AJ29" s="16">
        <f t="shared" si="32"/>
        <v>53527.350104358353</v>
      </c>
      <c r="AK29" s="97">
        <f t="shared" si="32"/>
        <v>58635.060043433892</v>
      </c>
      <c r="AL29" s="16">
        <f t="shared" si="32"/>
        <v>27537.049379727556</v>
      </c>
      <c r="AM29" s="16">
        <f t="shared" si="32"/>
        <v>26277.062484823568</v>
      </c>
      <c r="AN29" s="16">
        <f t="shared" si="32"/>
        <v>55280.992396842739</v>
      </c>
      <c r="AO29" s="16">
        <f t="shared" si="32"/>
        <v>54031.318548769996</v>
      </c>
      <c r="AP29" s="16">
        <f t="shared" si="32"/>
        <v>54824.903117657115</v>
      </c>
      <c r="AQ29" s="16">
        <f t="shared" si="32"/>
        <v>56310.339368864305</v>
      </c>
      <c r="AR29" s="16">
        <f t="shared" si="32"/>
        <v>51974.290190635293</v>
      </c>
      <c r="AS29" s="16">
        <f t="shared" si="32"/>
        <v>56102.580163829814</v>
      </c>
      <c r="AT29" s="16">
        <f t="shared" si="32"/>
        <v>60343.998586154004</v>
      </c>
      <c r="AU29" s="16">
        <f t="shared" si="32"/>
        <v>56646.68379552316</v>
      </c>
      <c r="AV29" s="16">
        <f t="shared" si="32"/>
        <v>61583.330278840789</v>
      </c>
      <c r="AW29" s="97">
        <f t="shared" si="32"/>
        <v>65327.428013815465</v>
      </c>
      <c r="AX29" s="16">
        <f t="shared" si="32"/>
        <v>30847.406783001861</v>
      </c>
      <c r="AY29" s="16">
        <f t="shared" si="32"/>
        <v>28989.638910928697</v>
      </c>
      <c r="AZ29" s="16">
        <f t="shared" si="32"/>
        <v>73651.271533396211</v>
      </c>
      <c r="BA29" s="16">
        <f t="shared" si="32"/>
        <v>68425.111197378239</v>
      </c>
      <c r="BB29" s="16">
        <f t="shared" si="32"/>
        <v>73041.132323339654</v>
      </c>
      <c r="BC29" s="16">
        <f t="shared" si="32"/>
        <v>77169.910317903268</v>
      </c>
      <c r="BD29" s="16">
        <f t="shared" si="32"/>
        <v>72019.767211911589</v>
      </c>
      <c r="BE29" s="16">
        <f t="shared" si="32"/>
        <v>75220.440030384634</v>
      </c>
      <c r="BF29" s="16">
        <f t="shared" si="32"/>
        <v>81349.137239896096</v>
      </c>
      <c r="BG29" s="16">
        <f t="shared" si="32"/>
        <v>77757.220335559832</v>
      </c>
      <c r="BH29" s="16">
        <f t="shared" si="32"/>
        <v>84238.96772649436</v>
      </c>
      <c r="BI29" s="97">
        <f t="shared" si="32"/>
        <v>89035.58706022863</v>
      </c>
      <c r="BJ29" s="16">
        <f t="shared" si="32"/>
        <v>42476.696494425538</v>
      </c>
      <c r="BK29" s="16">
        <f t="shared" si="32"/>
        <v>41015.248450435982</v>
      </c>
      <c r="BL29" s="16">
        <f t="shared" si="32"/>
        <v>99943.121795463943</v>
      </c>
      <c r="BM29" s="16">
        <f t="shared" si="32"/>
        <v>93649.49279518715</v>
      </c>
      <c r="BN29" s="16">
        <f t="shared" si="32"/>
        <v>97083.823966273485</v>
      </c>
      <c r="BO29" s="16">
        <f t="shared" si="32"/>
        <v>100198.13741701528</v>
      </c>
      <c r="BP29" s="16">
        <f t="shared" si="32"/>
        <v>92933.153600341277</v>
      </c>
      <c r="BQ29" s="16">
        <f t="shared" si="32"/>
        <v>95365.436935437145</v>
      </c>
      <c r="BR29" s="16">
        <f t="shared" si="32"/>
        <v>103327.52296328454</v>
      </c>
      <c r="BS29" s="16">
        <f t="shared" si="32"/>
        <v>97768.257050828528</v>
      </c>
      <c r="BT29" s="16">
        <f t="shared" si="32"/>
        <v>105005.86748287038</v>
      </c>
      <c r="BU29" s="97">
        <f t="shared" si="32"/>
        <v>110453.28743071554</v>
      </c>
      <c r="BV29" s="16">
        <f t="shared" si="32"/>
        <v>54575.854284705376</v>
      </c>
      <c r="BW29" s="16">
        <f t="shared" si="32"/>
        <v>52941.85844468289</v>
      </c>
      <c r="BX29" s="16">
        <f t="shared" si="32"/>
        <v>128310.47588701399</v>
      </c>
      <c r="BY29" s="16">
        <f t="shared" si="32"/>
        <v>121087.94836969094</v>
      </c>
      <c r="BZ29" s="16">
        <f t="shared" si="32"/>
        <v>125451.87142259761</v>
      </c>
      <c r="CA29" s="16">
        <f t="shared" si="32"/>
        <v>129688.91471217948</v>
      </c>
      <c r="CB29" s="16">
        <f t="shared" si="32"/>
        <v>119923.35622121746</v>
      </c>
      <c r="CC29" s="16">
        <f t="shared" si="32"/>
        <v>123367.55852239903</v>
      </c>
      <c r="CD29" s="16">
        <f t="shared" si="32"/>
        <v>133928.71178097394</v>
      </c>
      <c r="CE29" s="16">
        <f t="shared" si="32"/>
        <v>127011.56326194468</v>
      </c>
      <c r="CF29" s="16">
        <f t="shared" si="32"/>
        <v>136983.31198210077</v>
      </c>
      <c r="CG29" s="97">
        <f t="shared" si="32"/>
        <v>144819.80985828248</v>
      </c>
      <c r="CH29" s="16">
        <f t="shared" si="32"/>
        <v>69968.118144803186</v>
      </c>
      <c r="CI29" s="16">
        <f t="shared" si="32"/>
        <v>68073.624728869443</v>
      </c>
      <c r="CJ29" s="16">
        <f t="shared" si="32"/>
        <v>165617.15636086644</v>
      </c>
      <c r="CK29" s="16">
        <f t="shared" ref="CK29:CS29" si="33">SUM(CK22:CK28)</f>
        <v>156299.78837161625</v>
      </c>
      <c r="CL29" s="16">
        <f t="shared" si="33"/>
        <v>161407.43752463436</v>
      </c>
      <c r="CM29" s="16">
        <f t="shared" si="33"/>
        <v>167234.61608567223</v>
      </c>
      <c r="CN29" s="16">
        <f t="shared" si="33"/>
        <v>154310.33768048833</v>
      </c>
      <c r="CO29" s="16">
        <f t="shared" si="33"/>
        <v>157966.70930761367</v>
      </c>
      <c r="CP29" s="16">
        <f t="shared" si="33"/>
        <v>171725.90765233821</v>
      </c>
      <c r="CQ29" s="16">
        <f t="shared" si="33"/>
        <v>164181.18183981656</v>
      </c>
      <c r="CR29" s="16">
        <f t="shared" si="33"/>
        <v>179443.5818991776</v>
      </c>
      <c r="CS29" s="97">
        <f t="shared" si="33"/>
        <v>190279.37779058647</v>
      </c>
    </row>
    <row r="30" spans="1:97" s="17" customFormat="1" x14ac:dyDescent="0.25">
      <c r="G30" s="18"/>
      <c r="H30" s="18"/>
      <c r="I30" s="18"/>
      <c r="J30" s="18"/>
      <c r="K30" s="18"/>
      <c r="L30" s="18"/>
      <c r="M30" s="121"/>
      <c r="N30" s="274"/>
      <c r="O30" s="274"/>
      <c r="P30" s="274"/>
      <c r="Q30" s="274"/>
      <c r="R30" s="274"/>
      <c r="S30" s="275"/>
      <c r="T30" s="275"/>
      <c r="U30" s="275"/>
      <c r="Y30" s="36"/>
      <c r="AK30" s="36"/>
      <c r="AW30" s="36"/>
      <c r="BI30" s="36"/>
      <c r="BU30" s="36"/>
      <c r="CG30" s="36"/>
      <c r="CS30" s="36"/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12">
        <v>12</v>
      </c>
      <c r="N31" s="266">
        <v>13</v>
      </c>
      <c r="O31" s="266">
        <v>14</v>
      </c>
      <c r="P31" s="266">
        <v>15</v>
      </c>
      <c r="Q31" s="266">
        <v>16</v>
      </c>
      <c r="R31" s="266">
        <v>17</v>
      </c>
      <c r="S31" s="266">
        <v>18</v>
      </c>
      <c r="T31" s="266">
        <v>19</v>
      </c>
      <c r="U31" s="266">
        <v>20</v>
      </c>
      <c r="V31" s="12">
        <v>21</v>
      </c>
      <c r="W31" s="12">
        <v>22</v>
      </c>
      <c r="X31" s="12">
        <v>23</v>
      </c>
      <c r="Y31" s="112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12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12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12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12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12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12">
        <v>96</v>
      </c>
    </row>
    <row r="32" spans="1:97" s="2" customFormat="1" x14ac:dyDescent="0.25">
      <c r="A32" s="2" t="s">
        <v>9</v>
      </c>
      <c r="B32" s="3">
        <f t="shared" ref="B32:BM32" si="34">B21</f>
        <v>42005</v>
      </c>
      <c r="C32" s="3">
        <f t="shared" si="34"/>
        <v>42036</v>
      </c>
      <c r="D32" s="3">
        <f t="shared" si="34"/>
        <v>42064</v>
      </c>
      <c r="E32" s="3">
        <f t="shared" si="34"/>
        <v>42095</v>
      </c>
      <c r="F32" s="3">
        <f t="shared" si="34"/>
        <v>42125</v>
      </c>
      <c r="G32" s="3">
        <f t="shared" si="34"/>
        <v>42156</v>
      </c>
      <c r="H32" s="3">
        <f t="shared" si="34"/>
        <v>42186</v>
      </c>
      <c r="I32" s="3">
        <f t="shared" si="34"/>
        <v>42217</v>
      </c>
      <c r="J32" s="3">
        <f t="shared" si="34"/>
        <v>42248</v>
      </c>
      <c r="K32" s="3">
        <f t="shared" si="34"/>
        <v>42278</v>
      </c>
      <c r="L32" s="3">
        <f t="shared" si="34"/>
        <v>42309</v>
      </c>
      <c r="M32" s="95">
        <f t="shared" si="34"/>
        <v>42339</v>
      </c>
      <c r="N32" s="276">
        <f t="shared" si="34"/>
        <v>42370</v>
      </c>
      <c r="O32" s="276">
        <f t="shared" si="34"/>
        <v>42401</v>
      </c>
      <c r="P32" s="276">
        <f t="shared" si="34"/>
        <v>42430</v>
      </c>
      <c r="Q32" s="276">
        <f t="shared" si="34"/>
        <v>42461</v>
      </c>
      <c r="R32" s="276">
        <f t="shared" si="34"/>
        <v>42491</v>
      </c>
      <c r="S32" s="276">
        <f t="shared" si="34"/>
        <v>42522</v>
      </c>
      <c r="T32" s="276">
        <f t="shared" si="34"/>
        <v>42552</v>
      </c>
      <c r="U32" s="276">
        <f t="shared" si="34"/>
        <v>42583</v>
      </c>
      <c r="V32" s="3">
        <f t="shared" si="34"/>
        <v>42614</v>
      </c>
      <c r="W32" s="3">
        <f t="shared" si="34"/>
        <v>42644</v>
      </c>
      <c r="X32" s="3">
        <f t="shared" si="34"/>
        <v>42675</v>
      </c>
      <c r="Y32" s="95">
        <f t="shared" si="34"/>
        <v>42705</v>
      </c>
      <c r="Z32" s="3">
        <f t="shared" si="34"/>
        <v>42752</v>
      </c>
      <c r="AA32" s="3">
        <f t="shared" si="34"/>
        <v>42783</v>
      </c>
      <c r="AB32" s="3">
        <f t="shared" si="34"/>
        <v>42811</v>
      </c>
      <c r="AC32" s="3">
        <f t="shared" si="34"/>
        <v>42842</v>
      </c>
      <c r="AD32" s="3">
        <f t="shared" si="34"/>
        <v>42872</v>
      </c>
      <c r="AE32" s="3">
        <f t="shared" si="34"/>
        <v>42903</v>
      </c>
      <c r="AF32" s="3">
        <f t="shared" si="34"/>
        <v>42933</v>
      </c>
      <c r="AG32" s="3">
        <f t="shared" si="34"/>
        <v>42964</v>
      </c>
      <c r="AH32" s="3">
        <f t="shared" si="34"/>
        <v>42995</v>
      </c>
      <c r="AI32" s="3">
        <f t="shared" si="34"/>
        <v>43025</v>
      </c>
      <c r="AJ32" s="3">
        <f t="shared" si="34"/>
        <v>43056</v>
      </c>
      <c r="AK32" s="95">
        <f t="shared" si="34"/>
        <v>43086</v>
      </c>
      <c r="AL32" s="3">
        <f t="shared" si="34"/>
        <v>43118</v>
      </c>
      <c r="AM32" s="3">
        <f t="shared" si="34"/>
        <v>43149</v>
      </c>
      <c r="AN32" s="3">
        <f t="shared" si="34"/>
        <v>43177</v>
      </c>
      <c r="AO32" s="3">
        <f t="shared" si="34"/>
        <v>43208</v>
      </c>
      <c r="AP32" s="3">
        <f t="shared" si="34"/>
        <v>43238</v>
      </c>
      <c r="AQ32" s="3">
        <f t="shared" si="34"/>
        <v>43269</v>
      </c>
      <c r="AR32" s="3">
        <f t="shared" si="34"/>
        <v>43299</v>
      </c>
      <c r="AS32" s="3">
        <f t="shared" si="34"/>
        <v>43330</v>
      </c>
      <c r="AT32" s="3">
        <f t="shared" si="34"/>
        <v>43361</v>
      </c>
      <c r="AU32" s="3">
        <f t="shared" si="34"/>
        <v>43391</v>
      </c>
      <c r="AV32" s="3">
        <f t="shared" si="34"/>
        <v>43422</v>
      </c>
      <c r="AW32" s="95">
        <f t="shared" si="34"/>
        <v>43452</v>
      </c>
      <c r="AX32" s="3">
        <f t="shared" si="34"/>
        <v>43483</v>
      </c>
      <c r="AY32" s="3">
        <f t="shared" si="34"/>
        <v>43514</v>
      </c>
      <c r="AZ32" s="3">
        <f t="shared" si="34"/>
        <v>43542</v>
      </c>
      <c r="BA32" s="3">
        <f t="shared" si="34"/>
        <v>43573</v>
      </c>
      <c r="BB32" s="3">
        <f t="shared" si="34"/>
        <v>43603</v>
      </c>
      <c r="BC32" s="3">
        <f t="shared" si="34"/>
        <v>43634</v>
      </c>
      <c r="BD32" s="3">
        <f t="shared" si="34"/>
        <v>43664</v>
      </c>
      <c r="BE32" s="3">
        <f t="shared" si="34"/>
        <v>43695</v>
      </c>
      <c r="BF32" s="3">
        <f t="shared" si="34"/>
        <v>43726</v>
      </c>
      <c r="BG32" s="3">
        <f t="shared" si="34"/>
        <v>43756</v>
      </c>
      <c r="BH32" s="3">
        <f t="shared" si="34"/>
        <v>43787</v>
      </c>
      <c r="BI32" s="95">
        <f t="shared" si="34"/>
        <v>43817</v>
      </c>
      <c r="BJ32" s="3">
        <f t="shared" si="34"/>
        <v>43848</v>
      </c>
      <c r="BK32" s="3">
        <f t="shared" si="34"/>
        <v>43879</v>
      </c>
      <c r="BL32" s="3">
        <f t="shared" si="34"/>
        <v>43908</v>
      </c>
      <c r="BM32" s="3">
        <f t="shared" si="34"/>
        <v>43939</v>
      </c>
      <c r="BN32" s="3">
        <f t="shared" ref="BN32:CS32" si="35">BN21</f>
        <v>43969</v>
      </c>
      <c r="BO32" s="3">
        <f t="shared" si="35"/>
        <v>44000</v>
      </c>
      <c r="BP32" s="3">
        <f t="shared" si="35"/>
        <v>44030</v>
      </c>
      <c r="BQ32" s="3">
        <f t="shared" si="35"/>
        <v>44061</v>
      </c>
      <c r="BR32" s="3">
        <f t="shared" si="35"/>
        <v>44092</v>
      </c>
      <c r="BS32" s="3">
        <f t="shared" si="35"/>
        <v>44122</v>
      </c>
      <c r="BT32" s="3">
        <f t="shared" si="35"/>
        <v>44153</v>
      </c>
      <c r="BU32" s="95">
        <f t="shared" si="35"/>
        <v>44183</v>
      </c>
      <c r="BV32" s="3">
        <f t="shared" si="35"/>
        <v>44214</v>
      </c>
      <c r="BW32" s="3">
        <f t="shared" si="35"/>
        <v>44245</v>
      </c>
      <c r="BX32" s="3">
        <f t="shared" si="35"/>
        <v>44273</v>
      </c>
      <c r="BY32" s="3">
        <f t="shared" si="35"/>
        <v>44304</v>
      </c>
      <c r="BZ32" s="3">
        <f t="shared" si="35"/>
        <v>44334</v>
      </c>
      <c r="CA32" s="3">
        <f t="shared" si="35"/>
        <v>44365</v>
      </c>
      <c r="CB32" s="3">
        <f t="shared" si="35"/>
        <v>44395</v>
      </c>
      <c r="CC32" s="3">
        <f t="shared" si="35"/>
        <v>44426</v>
      </c>
      <c r="CD32" s="3">
        <f t="shared" si="35"/>
        <v>44457</v>
      </c>
      <c r="CE32" s="3">
        <f t="shared" si="35"/>
        <v>44487</v>
      </c>
      <c r="CF32" s="3">
        <f t="shared" si="35"/>
        <v>44518</v>
      </c>
      <c r="CG32" s="95">
        <f t="shared" si="35"/>
        <v>44548</v>
      </c>
      <c r="CH32" s="3">
        <f t="shared" si="35"/>
        <v>44579</v>
      </c>
      <c r="CI32" s="3">
        <f t="shared" si="35"/>
        <v>44610</v>
      </c>
      <c r="CJ32" s="3">
        <f t="shared" si="35"/>
        <v>44638</v>
      </c>
      <c r="CK32" s="3">
        <f t="shared" si="35"/>
        <v>44669</v>
      </c>
      <c r="CL32" s="3">
        <f t="shared" si="35"/>
        <v>44699</v>
      </c>
      <c r="CM32" s="3">
        <f t="shared" si="35"/>
        <v>44730</v>
      </c>
      <c r="CN32" s="3">
        <f t="shared" si="35"/>
        <v>44760</v>
      </c>
      <c r="CO32" s="3">
        <f t="shared" si="35"/>
        <v>44791</v>
      </c>
      <c r="CP32" s="3">
        <f t="shared" si="35"/>
        <v>44822</v>
      </c>
      <c r="CQ32" s="3">
        <f t="shared" si="35"/>
        <v>44852</v>
      </c>
      <c r="CR32" s="3">
        <f t="shared" si="35"/>
        <v>44883</v>
      </c>
      <c r="CS32" s="95">
        <f t="shared" si="35"/>
        <v>44913</v>
      </c>
    </row>
    <row r="33" spans="1:97" s="15" customFormat="1" x14ac:dyDescent="0.25">
      <c r="A33" s="15" t="s">
        <v>4</v>
      </c>
      <c r="B33" s="15">
        <f>'Agency North'!C33+'Agency South'!C33</f>
        <v>52</v>
      </c>
      <c r="C33" s="15">
        <f>'Agency North'!D33+'Agency South'!D33</f>
        <v>57</v>
      </c>
      <c r="D33" s="15">
        <f>'Agency North'!E33+'Agency South'!E33</f>
        <v>63</v>
      </c>
      <c r="E33" s="15">
        <f>'Agency North'!F33+'Agency South'!F33</f>
        <v>70</v>
      </c>
      <c r="F33" s="15">
        <f>'Agency North'!G33+'Agency South'!G33</f>
        <v>71</v>
      </c>
      <c r="G33" s="15">
        <f>'Agency North'!H33+'Agency South'!H33</f>
        <v>71</v>
      </c>
      <c r="H33" s="15">
        <f>'Agency North'!I33+'Agency South'!I33</f>
        <v>76</v>
      </c>
      <c r="I33" s="15">
        <f>'Agency North'!J33+'Agency South'!J33</f>
        <v>76</v>
      </c>
      <c r="J33" s="15">
        <f>'Agency North'!K33+'Agency South'!K33</f>
        <v>77</v>
      </c>
      <c r="K33" s="15">
        <f>'Agency North'!L33+'Agency South'!L33</f>
        <v>77</v>
      </c>
      <c r="L33" s="15">
        <f>'Agency North'!M33+'Agency South'!M33</f>
        <v>73</v>
      </c>
      <c r="M33" s="96">
        <f>'Agency North'!N33+'Agency South'!N33</f>
        <v>76</v>
      </c>
      <c r="N33" s="269">
        <f>'Agency North'!O33+'Agency South'!O33</f>
        <v>117</v>
      </c>
      <c r="O33" s="269">
        <f>'Agency North'!P33+'Agency South'!P33</f>
        <v>116</v>
      </c>
      <c r="P33" s="269">
        <f>'Agency North'!Q33+'Agency South'!Q33</f>
        <v>118</v>
      </c>
      <c r="Q33" s="269">
        <f>'Agency North'!R33+'Agency South'!R33</f>
        <v>117</v>
      </c>
      <c r="R33" s="269">
        <f>'Agency North'!S33+'Agency South'!S33</f>
        <v>112</v>
      </c>
      <c r="S33" s="269">
        <f>'Agency North'!T33+'Agency South'!T33</f>
        <v>107</v>
      </c>
      <c r="T33" s="269">
        <f>'Agency North'!U33+'Agency South'!U33</f>
        <v>99</v>
      </c>
      <c r="U33" s="269">
        <f>'Agency North'!V33+'Agency South'!V33</f>
        <v>96</v>
      </c>
      <c r="V33" s="15">
        <f>'Agency North'!W33+'Agency South'!W33</f>
        <v>96</v>
      </c>
      <c r="W33" s="15">
        <f>'Agency North'!X33+'Agency South'!X33</f>
        <v>96</v>
      </c>
      <c r="X33" s="15">
        <f>'Agency North'!Y33+'Agency South'!Y33</f>
        <v>95</v>
      </c>
      <c r="Y33" s="96">
        <f>'Agency North'!Z33+'Agency South'!Z33</f>
        <v>92</v>
      </c>
      <c r="Z33" s="15">
        <f>'Agency North'!AA33+'Agency South'!AA33</f>
        <v>138</v>
      </c>
      <c r="AA33" s="15">
        <f>'Agency North'!AB33+'Agency South'!AB33</f>
        <v>138</v>
      </c>
      <c r="AB33" s="15">
        <f>'Agency North'!AC33+'Agency South'!AC33</f>
        <v>138</v>
      </c>
      <c r="AC33" s="15">
        <f>'Agency North'!AD33+'Agency South'!AD33</f>
        <v>137</v>
      </c>
      <c r="AD33" s="15">
        <f>'Agency North'!AE33+'Agency South'!AE33</f>
        <v>136</v>
      </c>
      <c r="AE33" s="15">
        <f>'Agency North'!AF33+'Agency South'!AF33</f>
        <v>137</v>
      </c>
      <c r="AF33" s="15">
        <f>'Agency North'!AG33+'Agency South'!AG33</f>
        <v>136</v>
      </c>
      <c r="AG33" s="15">
        <f>'Agency North'!AH33+'Agency South'!AH33</f>
        <v>136</v>
      </c>
      <c r="AH33" s="15">
        <f>'Agency North'!AI33+'Agency South'!AI33</f>
        <v>136</v>
      </c>
      <c r="AI33" s="15">
        <f>'Agency North'!AJ33+'Agency South'!AJ33</f>
        <v>136</v>
      </c>
      <c r="AJ33" s="15">
        <f>'Agency North'!AK33+'Agency South'!AK33</f>
        <v>136</v>
      </c>
      <c r="AK33" s="96">
        <f>'Agency North'!AL33+'Agency South'!AL33</f>
        <v>136</v>
      </c>
      <c r="AL33" s="15">
        <f>'Agency North'!AM33+'Agency South'!AM33</f>
        <v>170</v>
      </c>
      <c r="AM33" s="15">
        <f>'Agency North'!AN33+'Agency South'!AN33</f>
        <v>170</v>
      </c>
      <c r="AN33" s="15">
        <f>'Agency North'!AO33+'Agency South'!AO33</f>
        <v>170</v>
      </c>
      <c r="AO33" s="15">
        <f>'Agency North'!AP33+'Agency South'!AP33</f>
        <v>170</v>
      </c>
      <c r="AP33" s="15">
        <f>'Agency North'!AQ33+'Agency South'!AQ33</f>
        <v>170</v>
      </c>
      <c r="AQ33" s="15">
        <f>'Agency North'!AR33+'Agency South'!AR33</f>
        <v>170</v>
      </c>
      <c r="AR33" s="15">
        <f>'Agency North'!AS33+'Agency South'!AS33</f>
        <v>170</v>
      </c>
      <c r="AS33" s="15">
        <f>'Agency North'!AT33+'Agency South'!AT33</f>
        <v>170</v>
      </c>
      <c r="AT33" s="15">
        <f>'Agency North'!AU33+'Agency South'!AU33</f>
        <v>170</v>
      </c>
      <c r="AU33" s="15">
        <f>'Agency North'!AV33+'Agency South'!AV33</f>
        <v>170</v>
      </c>
      <c r="AV33" s="15">
        <f>'Agency North'!AW33+'Agency South'!AW33</f>
        <v>170</v>
      </c>
      <c r="AW33" s="96">
        <f>'Agency North'!AX33+'Agency South'!AX33</f>
        <v>170</v>
      </c>
      <c r="AX33" s="15">
        <f>'Agency North'!AY33+'Agency South'!AY33</f>
        <v>210</v>
      </c>
      <c r="AY33" s="15">
        <f>'Agency North'!AZ33+'Agency South'!AZ33</f>
        <v>210</v>
      </c>
      <c r="AZ33" s="15">
        <f>'Agency North'!BA33+'Agency South'!BA33</f>
        <v>210</v>
      </c>
      <c r="BA33" s="15">
        <f>'Agency North'!BB33+'Agency South'!BB33</f>
        <v>210</v>
      </c>
      <c r="BB33" s="15">
        <f>'Agency North'!BC33+'Agency South'!BC33</f>
        <v>210</v>
      </c>
      <c r="BC33" s="15">
        <f>'Agency North'!BD33+'Agency South'!BD33</f>
        <v>210</v>
      </c>
      <c r="BD33" s="15">
        <f>'Agency North'!BE33+'Agency South'!BE33</f>
        <v>210</v>
      </c>
      <c r="BE33" s="15">
        <f>'Agency North'!BF33+'Agency South'!BF33</f>
        <v>210</v>
      </c>
      <c r="BF33" s="15">
        <f>'Agency North'!BG33+'Agency South'!BG33</f>
        <v>210</v>
      </c>
      <c r="BG33" s="15">
        <f>'Agency North'!BH33+'Agency South'!BH33</f>
        <v>210</v>
      </c>
      <c r="BH33" s="15">
        <f>'Agency North'!BI33+'Agency South'!BI33</f>
        <v>210</v>
      </c>
      <c r="BI33" s="96">
        <f>'Agency North'!BJ33+'Agency South'!BJ33</f>
        <v>210</v>
      </c>
      <c r="BJ33" s="15">
        <f>'Agency North'!BK33+'Agency South'!BK33</f>
        <v>250</v>
      </c>
      <c r="BK33" s="15">
        <f>'Agency North'!BL33+'Agency South'!BL33</f>
        <v>250</v>
      </c>
      <c r="BL33" s="15">
        <f>'Agency North'!BM33+'Agency South'!BM33</f>
        <v>250</v>
      </c>
      <c r="BM33" s="15">
        <f>'Agency North'!BN33+'Agency South'!BN33</f>
        <v>250</v>
      </c>
      <c r="BN33" s="15">
        <f>'Agency North'!BO33+'Agency South'!BO33</f>
        <v>250</v>
      </c>
      <c r="BO33" s="15">
        <f>'Agency North'!BP33+'Agency South'!BP33</f>
        <v>250</v>
      </c>
      <c r="BP33" s="15">
        <f>'Agency North'!BQ33+'Agency South'!BQ33</f>
        <v>250</v>
      </c>
      <c r="BQ33" s="15">
        <f>'Agency North'!BR33+'Agency South'!BR33</f>
        <v>250</v>
      </c>
      <c r="BR33" s="15">
        <f>'Agency North'!BS33+'Agency South'!BS33</f>
        <v>250</v>
      </c>
      <c r="BS33" s="15">
        <f>'Agency North'!BT33+'Agency South'!BT33</f>
        <v>250</v>
      </c>
      <c r="BT33" s="15">
        <f>'Agency North'!BU33+'Agency South'!BU33</f>
        <v>250</v>
      </c>
      <c r="BU33" s="96">
        <f>'Agency North'!BV33+'Agency South'!BV33</f>
        <v>250</v>
      </c>
      <c r="BV33" s="15">
        <f>'Agency North'!BW33+'Agency South'!BW33</f>
        <v>290</v>
      </c>
      <c r="BW33" s="15">
        <f>'Agency North'!BX33+'Agency South'!BX33</f>
        <v>290</v>
      </c>
      <c r="BX33" s="15">
        <f>'Agency North'!BY33+'Agency South'!BY33</f>
        <v>290</v>
      </c>
      <c r="BY33" s="15">
        <f>'Agency North'!BZ33+'Agency South'!BZ33</f>
        <v>290</v>
      </c>
      <c r="BZ33" s="15">
        <f>'Agency North'!CA33+'Agency South'!CA33</f>
        <v>290</v>
      </c>
      <c r="CA33" s="15">
        <f>'Agency North'!CB33+'Agency South'!CB33</f>
        <v>290</v>
      </c>
      <c r="CB33" s="15">
        <f>'Agency North'!CC33+'Agency South'!CC33</f>
        <v>290</v>
      </c>
      <c r="CC33" s="15">
        <f>'Agency North'!CD33+'Agency South'!CD33</f>
        <v>290</v>
      </c>
      <c r="CD33" s="15">
        <f>'Agency North'!CE33+'Agency South'!CE33</f>
        <v>290</v>
      </c>
      <c r="CE33" s="15">
        <f>'Agency North'!CF33+'Agency South'!CF33</f>
        <v>290</v>
      </c>
      <c r="CF33" s="15">
        <f>'Agency North'!CG33+'Agency South'!CG33</f>
        <v>290</v>
      </c>
      <c r="CG33" s="96">
        <f>'Agency North'!CH33+'Agency South'!CH33</f>
        <v>290</v>
      </c>
      <c r="CH33" s="15">
        <f>'Agency North'!CI33+'Agency South'!CI33</f>
        <v>330</v>
      </c>
      <c r="CI33" s="15">
        <f>'Agency North'!CJ33+'Agency South'!CJ33</f>
        <v>330</v>
      </c>
      <c r="CJ33" s="15">
        <f>'Agency North'!CK33+'Agency South'!CK33</f>
        <v>330</v>
      </c>
      <c r="CK33" s="15">
        <f>'Agency North'!CL33+'Agency South'!CL33</f>
        <v>330</v>
      </c>
      <c r="CL33" s="15">
        <f>'Agency North'!CM33+'Agency South'!CM33</f>
        <v>330</v>
      </c>
      <c r="CM33" s="15">
        <f>'Agency North'!CN33+'Agency South'!CN33</f>
        <v>330</v>
      </c>
      <c r="CN33" s="15">
        <f>'Agency North'!CO33+'Agency South'!CO33</f>
        <v>330</v>
      </c>
      <c r="CO33" s="15">
        <f>'Agency North'!CP33+'Agency South'!CP33</f>
        <v>330</v>
      </c>
      <c r="CP33" s="15">
        <f>'Agency North'!CQ33+'Agency South'!CQ33</f>
        <v>330</v>
      </c>
      <c r="CQ33" s="15">
        <f>'Agency North'!CR33+'Agency South'!CR33</f>
        <v>330</v>
      </c>
      <c r="CR33" s="15">
        <f>'Agency North'!CS33+'Agency South'!CS33</f>
        <v>330</v>
      </c>
      <c r="CS33" s="96">
        <f>'Agency North'!CT33+'Agency South'!CT33</f>
        <v>330</v>
      </c>
    </row>
    <row r="34" spans="1:97" s="15" customFormat="1" x14ac:dyDescent="0.25">
      <c r="A34" s="15" t="s">
        <v>5</v>
      </c>
      <c r="B34" s="15">
        <f>'Agency North'!C34+'Agency South'!C34</f>
        <v>434</v>
      </c>
      <c r="C34" s="15">
        <f>'Agency North'!D34+'Agency South'!D34</f>
        <v>211</v>
      </c>
      <c r="D34" s="15">
        <f>'Agency North'!E34+'Agency South'!E34</f>
        <v>452</v>
      </c>
      <c r="E34" s="15">
        <f>'Agency North'!F34+'Agency South'!F34</f>
        <v>580</v>
      </c>
      <c r="F34" s="15">
        <f>'Agency North'!G34+'Agency South'!G34</f>
        <v>470</v>
      </c>
      <c r="G34" s="15">
        <f>'Agency North'!H34+'Agency South'!H34</f>
        <v>502</v>
      </c>
      <c r="H34" s="15">
        <f>'Agency North'!I34+'Agency South'!I34</f>
        <v>498</v>
      </c>
      <c r="I34" s="15">
        <f>'Agency North'!J34+'Agency South'!J34</f>
        <v>488</v>
      </c>
      <c r="J34" s="15">
        <f>'Agency North'!K34+'Agency South'!K34</f>
        <v>574</v>
      </c>
      <c r="K34" s="15">
        <f>'Agency North'!L34+'Agency South'!L34</f>
        <v>464</v>
      </c>
      <c r="L34" s="15">
        <f>'Agency North'!M34+'Agency South'!M34</f>
        <v>805</v>
      </c>
      <c r="M34" s="96">
        <f>'Agency North'!N34+'Agency South'!N34</f>
        <v>592</v>
      </c>
      <c r="N34" s="269">
        <f>'Agency North'!O34+'Agency South'!O34</f>
        <v>205</v>
      </c>
      <c r="O34" s="269">
        <f>'Agency North'!P34+'Agency South'!P34</f>
        <v>196</v>
      </c>
      <c r="P34" s="269">
        <f>'Agency North'!Q34+'Agency South'!Q34</f>
        <v>683</v>
      </c>
      <c r="Q34" s="269">
        <f>'Agency North'!R34+'Agency South'!R34</f>
        <v>545</v>
      </c>
      <c r="R34" s="269">
        <f>'Agency North'!S34+'Agency South'!S34</f>
        <v>748</v>
      </c>
      <c r="S34" s="269">
        <f>'Agency North'!T34+'Agency South'!T34</f>
        <v>1300</v>
      </c>
      <c r="T34" s="269">
        <f>'Agency North'!U34+'Agency South'!U34</f>
        <v>926</v>
      </c>
      <c r="U34" s="269">
        <f>'Agency North'!V34+'Agency South'!V34</f>
        <v>1052</v>
      </c>
      <c r="V34" s="15">
        <f>'Agency North'!W34+'Agency South'!W34</f>
        <v>1330.96088224</v>
      </c>
      <c r="W34" s="15">
        <f>'Agency North'!X34+'Agency South'!X34</f>
        <v>1363.9308587519999</v>
      </c>
      <c r="X34" s="15">
        <f>'Agency North'!Y34+'Agency South'!Y34</f>
        <v>1458.7019661644799</v>
      </c>
      <c r="Y34" s="96">
        <f>'Agency North'!Z34+'Agency South'!Z34</f>
        <v>1642.90884958116</v>
      </c>
      <c r="Z34" s="15">
        <f>'Agency North'!AA34+'Agency South'!AA34</f>
        <v>499.57836748299371</v>
      </c>
      <c r="AA34" s="15">
        <f>'Agency North'!AB34+'Agency South'!AB34</f>
        <v>853.51031064081826</v>
      </c>
      <c r="AB34" s="15">
        <f>'Agency North'!AC34+'Agency South'!AC34</f>
        <v>1293.5850682659566</v>
      </c>
      <c r="AC34" s="15">
        <f>'Agency North'!AD34+'Agency South'!AD34</f>
        <v>1067.3819849425231</v>
      </c>
      <c r="AD34" s="15">
        <f>'Agency North'!AE34+'Agency South'!AE34</f>
        <v>1092.8050003561261</v>
      </c>
      <c r="AE34" s="15">
        <f>'Agency North'!AF34+'Agency South'!AF34</f>
        <v>1926.4692092452901</v>
      </c>
      <c r="AF34" s="15">
        <f>'Agency North'!AG34+'Agency South'!AG34</f>
        <v>1285.658946135828</v>
      </c>
      <c r="AG34" s="15">
        <f>'Agency North'!AH34+'Agency South'!AH34</f>
        <v>580.14980490290714</v>
      </c>
      <c r="AH34" s="15">
        <f>'Agency North'!AI34+'Agency South'!AI34</f>
        <v>763.33325884753515</v>
      </c>
      <c r="AI34" s="15">
        <f>'Agency North'!AJ34+'Agency South'!AJ34</f>
        <v>704.03054908008255</v>
      </c>
      <c r="AJ34" s="15">
        <f>'Agency North'!AK34+'Agency South'!AK34</f>
        <v>836.62023522494917</v>
      </c>
      <c r="AK34" s="96">
        <f>'Agency North'!AL34+'Agency South'!AL34</f>
        <v>1020.459484688988</v>
      </c>
      <c r="AL34" s="15">
        <f>'Agency North'!AM34+'Agency South'!AM34</f>
        <v>324.09398736856622</v>
      </c>
      <c r="AM34" s="15">
        <f>'Agency North'!AN34+'Agency South'!AN34</f>
        <v>342.94262245106364</v>
      </c>
      <c r="AN34" s="15">
        <f>'Agency North'!AO34+'Agency South'!AO34</f>
        <v>1041.9988759331447</v>
      </c>
      <c r="AO34" s="15">
        <f>'Agency North'!AP34+'Agency South'!AP34</f>
        <v>1010.7489907985421</v>
      </c>
      <c r="AP34" s="15">
        <f>'Agency North'!AQ34+'Agency South'!AQ34</f>
        <v>1121.0428823736133</v>
      </c>
      <c r="AQ34" s="15">
        <f>'Agency North'!AR34+'Agency South'!AR34</f>
        <v>1248.2247032031773</v>
      </c>
      <c r="AR34" s="15">
        <f>'Agency North'!AS34+'Agency South'!AS34</f>
        <v>1076.542637918991</v>
      </c>
      <c r="AS34" s="15">
        <f>'Agency North'!AT34+'Agency South'!AT34</f>
        <v>1204.2132080568585</v>
      </c>
      <c r="AT34" s="15">
        <f>'Agency North'!AU34+'Agency South'!AU34</f>
        <v>1339.4535668357171</v>
      </c>
      <c r="AU34" s="15">
        <f>'Agency North'!AV34+'Agency South'!AV34</f>
        <v>1154.2048707802144</v>
      </c>
      <c r="AV34" s="15">
        <f>'Agency North'!AW34+'Agency South'!AW34</f>
        <v>1293.2173876648167</v>
      </c>
      <c r="AW34" s="96">
        <f>'Agency North'!AX34+'Agency South'!AX34</f>
        <v>1363.0067195720615</v>
      </c>
      <c r="AX34" s="15">
        <f>'Agency North'!AY34+'Agency South'!AY34</f>
        <v>392.57476827277077</v>
      </c>
      <c r="AY34" s="15">
        <f>'Agency North'!AZ34+'Agency South'!AZ34</f>
        <v>406.03336935406526</v>
      </c>
      <c r="AZ34" s="15">
        <f>'Agency North'!BA34+'Agency South'!BA34</f>
        <v>1371.676022724173</v>
      </c>
      <c r="BA34" s="15">
        <f>'Agency North'!BB34+'Agency South'!BB34</f>
        <v>1301.2969284951109</v>
      </c>
      <c r="BB34" s="15">
        <f>'Agency North'!BC34+'Agency South'!BC34</f>
        <v>1353.7909326544041</v>
      </c>
      <c r="BC34" s="15">
        <f>'Agency North'!BD34+'Agency South'!BD34</f>
        <v>1445.7776125728597</v>
      </c>
      <c r="BD34" s="15">
        <f>'Agency North'!BE34+'Agency South'!BE34</f>
        <v>1356.9762082780521</v>
      </c>
      <c r="BE34" s="15">
        <f>'Agency North'!BF34+'Agency South'!BF34</f>
        <v>1417.6550363269553</v>
      </c>
      <c r="BF34" s="15">
        <f>'Agency North'!BG34+'Agency South'!BG34</f>
        <v>1519.7819375566901</v>
      </c>
      <c r="BG34" s="15">
        <f>'Agency North'!BH34+'Agency South'!BH34</f>
        <v>1435.9565149639154</v>
      </c>
      <c r="BH34" s="15">
        <f>'Agency North'!BI34+'Agency South'!BI34</f>
        <v>1503.2675502615512</v>
      </c>
      <c r="BI34" s="96">
        <f>'Agency North'!BJ34+'Agency South'!BJ34</f>
        <v>1611.6094402998183</v>
      </c>
      <c r="BJ34" s="15">
        <f>'Agency North'!BK34+'Agency South'!BK34</f>
        <v>470.65319971838733</v>
      </c>
      <c r="BK34" s="15">
        <f>'Agency North'!BL34+'Agency South'!BL34</f>
        <v>488.597469214282</v>
      </c>
      <c r="BL34" s="15">
        <f>'Agency North'!BM34+'Agency South'!BM34</f>
        <v>1586.1756435195011</v>
      </c>
      <c r="BM34" s="15">
        <f>'Agency North'!BN34+'Agency South'!BN34</f>
        <v>1498.90076155424</v>
      </c>
      <c r="BN34" s="15">
        <f>'Agency North'!BO34+'Agency South'!BO34</f>
        <v>1549.397491988452</v>
      </c>
      <c r="BO34" s="15">
        <f>'Agency North'!BP34+'Agency South'!BP34</f>
        <v>1601.6834249281524</v>
      </c>
      <c r="BP34" s="15">
        <f>'Agency North'!BQ34+'Agency South'!BQ34</f>
        <v>1513.1245959701109</v>
      </c>
      <c r="BQ34" s="15">
        <f>'Agency North'!BR34+'Agency South'!BR34</f>
        <v>1570.4099303299786</v>
      </c>
      <c r="BR34" s="15">
        <f>'Agency North'!BS34+'Agency South'!BS34</f>
        <v>1630.7107506336986</v>
      </c>
      <c r="BS34" s="15">
        <f>'Agency North'!BT34+'Agency South'!BT34</f>
        <v>1547.4843271387554</v>
      </c>
      <c r="BT34" s="15">
        <f>'Agency North'!BU34+'Agency South'!BU34</f>
        <v>1610.6125781721994</v>
      </c>
      <c r="BU34" s="96">
        <f>'Agency North'!BV34+'Agency South'!BV34</f>
        <v>1674.8632166834759</v>
      </c>
      <c r="BV34" s="15">
        <f>'Agency North'!BW34+'Agency South'!BW34</f>
        <v>516.00431362580525</v>
      </c>
      <c r="BW34" s="15">
        <f>'Agency North'!BX34+'Agency South'!BX34</f>
        <v>536.39471888162916</v>
      </c>
      <c r="BX34" s="15">
        <f>'Agency North'!BY34+'Agency South'!BY34</f>
        <v>1749.1557453717523</v>
      </c>
      <c r="BY34" s="15">
        <f>'Agency North'!BZ34+'Agency South'!BZ34</f>
        <v>1678.6819549008621</v>
      </c>
      <c r="BZ34" s="15">
        <f>'Agency North'!CA34+'Agency South'!CA34</f>
        <v>1735.000854075759</v>
      </c>
      <c r="CA34" s="15">
        <f>'Agency North'!CB34+'Agency South'!CB34</f>
        <v>1793.3336415327212</v>
      </c>
      <c r="CB34" s="15">
        <f>'Agency North'!CC34+'Agency South'!CC34</f>
        <v>1717.5299026788798</v>
      </c>
      <c r="CC34" s="15">
        <f>'Agency North'!CD34+'Agency South'!CD34</f>
        <v>1780.6881792355152</v>
      </c>
      <c r="CD34" s="15">
        <f>'Agency North'!CE34+'Agency South'!CE34</f>
        <v>1847.3137025327924</v>
      </c>
      <c r="CE34" s="15">
        <f>'Agency North'!CF34+'Agency South'!CF34</f>
        <v>1779.4480279703221</v>
      </c>
      <c r="CF34" s="15">
        <f>'Agency North'!CG34+'Agency South'!CG34</f>
        <v>1849.1369656752036</v>
      </c>
      <c r="CG34" s="96">
        <f>'Agency North'!CH34+'Agency South'!CH34</f>
        <v>1920.2845579804844</v>
      </c>
      <c r="CH34" s="15">
        <f>'Agency North'!CI34+'Agency South'!CI34</f>
        <v>588.65423084424651</v>
      </c>
      <c r="CI34" s="15">
        <f>'Agency North'!CJ34+'Agency South'!CJ34</f>
        <v>611.4181834379292</v>
      </c>
      <c r="CJ34" s="15">
        <f>'Agency North'!CK34+'Agency South'!CK34</f>
        <v>2000.3543547846593</v>
      </c>
      <c r="CK34" s="15">
        <f>'Agency North'!CL34+'Agency South'!CL34</f>
        <v>1919.4672654299338</v>
      </c>
      <c r="CL34" s="15">
        <f>'Agency North'!CM34+'Agency South'!CM34</f>
        <v>1982.659199848852</v>
      </c>
      <c r="CM34" s="15">
        <f>'Agency North'!CN34+'Agency South'!CN34</f>
        <v>2048.4245805090968</v>
      </c>
      <c r="CN34" s="15">
        <f>'Agency North'!CO34+'Agency South'!CO34</f>
        <v>1962.4472710726031</v>
      </c>
      <c r="CO34" s="15">
        <f>'Agency North'!CP34+'Agency South'!CP34</f>
        <v>2033.6762314621255</v>
      </c>
      <c r="CP34" s="15">
        <f>'Agency North'!CQ34+'Agency South'!CQ34</f>
        <v>2108.9646861051529</v>
      </c>
      <c r="CQ34" s="15">
        <f>'Agency North'!CR34+'Agency South'!CR34</f>
        <v>2032.250766954915</v>
      </c>
      <c r="CR34" s="15">
        <f>'Agency North'!CS34+'Agency South'!CS34</f>
        <v>2111.2754214532433</v>
      </c>
      <c r="CS34" s="96">
        <f>'Agency North'!CT34+'Agency South'!CT34</f>
        <v>2192.2062521958487</v>
      </c>
    </row>
    <row r="35" spans="1:97" s="15" customFormat="1" x14ac:dyDescent="0.25">
      <c r="A35" s="15" t="s">
        <v>6</v>
      </c>
      <c r="B35" s="15">
        <f>'Agency North'!C35+'Agency South'!C35</f>
        <v>407</v>
      </c>
      <c r="C35" s="15">
        <f>'Agency North'!D35+'Agency South'!D35</f>
        <v>432</v>
      </c>
      <c r="D35" s="15">
        <f>'Agency North'!E35+'Agency South'!E35</f>
        <v>208</v>
      </c>
      <c r="E35" s="15">
        <f>'Agency North'!F35+'Agency South'!F35</f>
        <v>449</v>
      </c>
      <c r="F35" s="15">
        <f>'Agency North'!G35+'Agency South'!G35</f>
        <v>563</v>
      </c>
      <c r="G35" s="15">
        <f>'Agency North'!H35+'Agency South'!H35</f>
        <v>442</v>
      </c>
      <c r="H35" s="15">
        <f>'Agency North'!I35+'Agency South'!I35</f>
        <v>483</v>
      </c>
      <c r="I35" s="15">
        <f>'Agency North'!J35+'Agency South'!J35</f>
        <v>490</v>
      </c>
      <c r="J35" s="15">
        <f>'Agency North'!K35+'Agency South'!K35</f>
        <v>472</v>
      </c>
      <c r="K35" s="15">
        <f>'Agency North'!L35+'Agency South'!L35</f>
        <v>567</v>
      </c>
      <c r="L35" s="15">
        <f>'Agency North'!M35+'Agency South'!M35</f>
        <v>452</v>
      </c>
      <c r="M35" s="96">
        <f>'Agency North'!N35+'Agency South'!N35</f>
        <v>773</v>
      </c>
      <c r="N35" s="269">
        <f>'Agency North'!O35+'Agency South'!O35</f>
        <v>590</v>
      </c>
      <c r="O35" s="269">
        <f>'Agency North'!P35+'Agency South'!P35</f>
        <v>205</v>
      </c>
      <c r="P35" s="269">
        <f>'Agency North'!Q35+'Agency South'!Q35</f>
        <v>192</v>
      </c>
      <c r="Q35" s="269">
        <f>'Agency North'!R35+'Agency South'!R35</f>
        <v>676</v>
      </c>
      <c r="R35" s="269">
        <f>'Agency North'!S35+'Agency South'!S35</f>
        <v>544</v>
      </c>
      <c r="S35" s="269">
        <f>'Agency North'!T35+'Agency South'!T35</f>
        <v>737</v>
      </c>
      <c r="T35" s="269">
        <f>'Agency North'!U35+'Agency South'!U35</f>
        <v>1290</v>
      </c>
      <c r="U35" s="269">
        <f>'Agency North'!V35+'Agency South'!V35</f>
        <v>914</v>
      </c>
      <c r="V35" s="15">
        <f>'Agency North'!W35+'Agency South'!W35</f>
        <v>1046</v>
      </c>
      <c r="W35" s="15">
        <f>'Agency North'!X35+'Agency South'!X35</f>
        <v>1327.96088224</v>
      </c>
      <c r="X35" s="15">
        <f>'Agency North'!Y35+'Agency South'!Y35</f>
        <v>1355.9308587519999</v>
      </c>
      <c r="Y35" s="96">
        <f>'Agency North'!Z35+'Agency South'!Z35</f>
        <v>1437.7019661644799</v>
      </c>
      <c r="Z35" s="15">
        <f>'Agency North'!AA35+'Agency South'!AA35</f>
        <v>1642.90884958116</v>
      </c>
      <c r="AA35" s="15">
        <f>'Agency North'!AB35+'Agency South'!AB35</f>
        <v>498.57836748299371</v>
      </c>
      <c r="AB35" s="15">
        <f>'Agency North'!AC35+'Agency South'!AC35</f>
        <v>848.51031064081826</v>
      </c>
      <c r="AC35" s="15">
        <f>'Agency North'!AD35+'Agency South'!AD35</f>
        <v>1288.5850682659566</v>
      </c>
      <c r="AD35" s="15">
        <f>'Agency North'!AE35+'Agency South'!AE35</f>
        <v>1067.3819849425231</v>
      </c>
      <c r="AE35" s="15">
        <f>'Agency North'!AF35+'Agency South'!AF35</f>
        <v>1068.8050003561261</v>
      </c>
      <c r="AF35" s="15">
        <f>'Agency North'!AG35+'Agency South'!AG35</f>
        <v>1920.4692092452901</v>
      </c>
      <c r="AG35" s="15">
        <f>'Agency North'!AH35+'Agency South'!AH35</f>
        <v>1285.658946135828</v>
      </c>
      <c r="AH35" s="15">
        <f>'Agency North'!AI35+'Agency South'!AI35</f>
        <v>580.14980490290714</v>
      </c>
      <c r="AI35" s="15">
        <f>'Agency North'!AJ35+'Agency South'!AJ35</f>
        <v>763.33325884753515</v>
      </c>
      <c r="AJ35" s="15">
        <f>'Agency North'!AK35+'Agency South'!AK35</f>
        <v>704.03054908008255</v>
      </c>
      <c r="AK35" s="96">
        <f>'Agency North'!AL35+'Agency South'!AL35</f>
        <v>836.62023522494917</v>
      </c>
      <c r="AL35" s="15">
        <f>'Agency North'!AM35+'Agency South'!AM35</f>
        <v>1020.459484688988</v>
      </c>
      <c r="AM35" s="15">
        <f>'Agency North'!AN35+'Agency South'!AN35</f>
        <v>324.09398736856622</v>
      </c>
      <c r="AN35" s="15">
        <f>'Agency North'!AO35+'Agency South'!AO35</f>
        <v>342.94262245106364</v>
      </c>
      <c r="AO35" s="15">
        <f>'Agency North'!AP35+'Agency South'!AP35</f>
        <v>1041.9988759331447</v>
      </c>
      <c r="AP35" s="15">
        <f>'Agency North'!AQ35+'Agency South'!AQ35</f>
        <v>1010.7489907985421</v>
      </c>
      <c r="AQ35" s="15">
        <f>'Agency North'!AR35+'Agency South'!AR35</f>
        <v>1121.0428823736133</v>
      </c>
      <c r="AR35" s="15">
        <f>'Agency North'!AS35+'Agency South'!AS35</f>
        <v>1248.2247032031773</v>
      </c>
      <c r="AS35" s="15">
        <f>'Agency North'!AT35+'Agency South'!AT35</f>
        <v>1076.542637918991</v>
      </c>
      <c r="AT35" s="15">
        <f>'Agency North'!AU35+'Agency South'!AU35</f>
        <v>1204.2132080568585</v>
      </c>
      <c r="AU35" s="15">
        <f>'Agency North'!AV35+'Agency South'!AV35</f>
        <v>1339.4535668357171</v>
      </c>
      <c r="AV35" s="15">
        <f>'Agency North'!AW35+'Agency South'!AW35</f>
        <v>1154.2048707802144</v>
      </c>
      <c r="AW35" s="96">
        <f>'Agency North'!AX35+'Agency South'!AX35</f>
        <v>1293.2173876648167</v>
      </c>
      <c r="AX35" s="15">
        <f>'Agency North'!AY35+'Agency South'!AY35</f>
        <v>1363.0067195720615</v>
      </c>
      <c r="AY35" s="15">
        <f>'Agency North'!AZ35+'Agency South'!AZ35</f>
        <v>392.57476827277077</v>
      </c>
      <c r="AZ35" s="15">
        <f>'Agency North'!BA35+'Agency South'!BA35</f>
        <v>406.03336935406526</v>
      </c>
      <c r="BA35" s="15">
        <f>'Agency North'!BB35+'Agency South'!BB35</f>
        <v>1371.676022724173</v>
      </c>
      <c r="BB35" s="15">
        <f>'Agency North'!BC35+'Agency South'!BC35</f>
        <v>1301.2969284951109</v>
      </c>
      <c r="BC35" s="15">
        <f>'Agency North'!BD35+'Agency South'!BD35</f>
        <v>1353.7909326544041</v>
      </c>
      <c r="BD35" s="15">
        <f>'Agency North'!BE35+'Agency South'!BE35</f>
        <v>1445.7776125728597</v>
      </c>
      <c r="BE35" s="15">
        <f>'Agency North'!BF35+'Agency South'!BF35</f>
        <v>1356.9762082780521</v>
      </c>
      <c r="BF35" s="15">
        <f>'Agency North'!BG35+'Agency South'!BG35</f>
        <v>1417.6550363269553</v>
      </c>
      <c r="BG35" s="15">
        <f>'Agency North'!BH35+'Agency South'!BH35</f>
        <v>1519.7819375566901</v>
      </c>
      <c r="BH35" s="15">
        <f>'Agency North'!BI35+'Agency South'!BI35</f>
        <v>1435.9565149639154</v>
      </c>
      <c r="BI35" s="96">
        <f>'Agency North'!BJ35+'Agency South'!BJ35</f>
        <v>1503.2675502615512</v>
      </c>
      <c r="BJ35" s="15">
        <f>'Agency North'!BK35+'Agency South'!BK35</f>
        <v>1611.6094402998183</v>
      </c>
      <c r="BK35" s="15">
        <f>'Agency North'!BL35+'Agency South'!BL35</f>
        <v>470.65319971838733</v>
      </c>
      <c r="BL35" s="15">
        <f>'Agency North'!BM35+'Agency South'!BM35</f>
        <v>488.597469214282</v>
      </c>
      <c r="BM35" s="15">
        <f>'Agency North'!BN35+'Agency South'!BN35</f>
        <v>1586.1756435195011</v>
      </c>
      <c r="BN35" s="15">
        <f>'Agency North'!BO35+'Agency South'!BO35</f>
        <v>1498.90076155424</v>
      </c>
      <c r="BO35" s="15">
        <f>'Agency North'!BP35+'Agency South'!BP35</f>
        <v>1549.397491988452</v>
      </c>
      <c r="BP35" s="15">
        <f>'Agency North'!BQ35+'Agency South'!BQ35</f>
        <v>1601.6834249281524</v>
      </c>
      <c r="BQ35" s="15">
        <f>'Agency North'!BR35+'Agency South'!BR35</f>
        <v>1513.1245959701109</v>
      </c>
      <c r="BR35" s="15">
        <f>'Agency North'!BS35+'Agency South'!BS35</f>
        <v>1570.4099303299786</v>
      </c>
      <c r="BS35" s="15">
        <f>'Agency North'!BT35+'Agency South'!BT35</f>
        <v>1630.7107506336986</v>
      </c>
      <c r="BT35" s="15">
        <f>'Agency North'!BU35+'Agency South'!BU35</f>
        <v>1547.4843271387554</v>
      </c>
      <c r="BU35" s="96">
        <f>'Agency North'!BV35+'Agency South'!BV35</f>
        <v>1610.6125781721994</v>
      </c>
      <c r="BV35" s="15">
        <f>'Agency North'!BW35+'Agency South'!BW35</f>
        <v>1674.8632166834759</v>
      </c>
      <c r="BW35" s="15">
        <f>'Agency North'!BX35+'Agency South'!BX35</f>
        <v>516.00431362580525</v>
      </c>
      <c r="BX35" s="15">
        <f>'Agency North'!BY35+'Agency South'!BY35</f>
        <v>536.39471888162916</v>
      </c>
      <c r="BY35" s="15">
        <f>'Agency North'!BZ35+'Agency South'!BZ35</f>
        <v>1749.1557453717523</v>
      </c>
      <c r="BZ35" s="15">
        <f>'Agency North'!CA35+'Agency South'!CA35</f>
        <v>1678.6819549008621</v>
      </c>
      <c r="CA35" s="15">
        <f>'Agency North'!CB35+'Agency South'!CB35</f>
        <v>1735.000854075759</v>
      </c>
      <c r="CB35" s="15">
        <f>'Agency North'!CC35+'Agency South'!CC35</f>
        <v>1793.3336415327212</v>
      </c>
      <c r="CC35" s="15">
        <f>'Agency North'!CD35+'Agency South'!CD35</f>
        <v>1717.5299026788798</v>
      </c>
      <c r="CD35" s="15">
        <f>'Agency North'!CE35+'Agency South'!CE35</f>
        <v>1780.6881792355152</v>
      </c>
      <c r="CE35" s="15">
        <f>'Agency North'!CF35+'Agency South'!CF35</f>
        <v>1847.3137025327924</v>
      </c>
      <c r="CF35" s="15">
        <f>'Agency North'!CG35+'Agency South'!CG35</f>
        <v>1779.4480279703221</v>
      </c>
      <c r="CG35" s="96">
        <f>'Agency North'!CH35+'Agency South'!CH35</f>
        <v>1849.1369656752036</v>
      </c>
      <c r="CH35" s="15">
        <f>'Agency North'!CI35+'Agency South'!CI35</f>
        <v>1920.2845579804844</v>
      </c>
      <c r="CI35" s="15">
        <f>'Agency North'!CJ35+'Agency South'!CJ35</f>
        <v>588.65423084424651</v>
      </c>
      <c r="CJ35" s="15">
        <f>'Agency North'!CK35+'Agency South'!CK35</f>
        <v>611.4181834379292</v>
      </c>
      <c r="CK35" s="15">
        <f>'Agency North'!CL35+'Agency South'!CL35</f>
        <v>2000.3543547846593</v>
      </c>
      <c r="CL35" s="15">
        <f>'Agency North'!CM35+'Agency South'!CM35</f>
        <v>1919.4672654299338</v>
      </c>
      <c r="CM35" s="15">
        <f>'Agency North'!CN35+'Agency South'!CN35</f>
        <v>1982.659199848852</v>
      </c>
      <c r="CN35" s="15">
        <f>'Agency North'!CO35+'Agency South'!CO35</f>
        <v>2048.4245805090968</v>
      </c>
      <c r="CO35" s="15">
        <f>'Agency North'!CP35+'Agency South'!CP35</f>
        <v>1962.4472710726031</v>
      </c>
      <c r="CP35" s="15">
        <f>'Agency North'!CQ35+'Agency South'!CQ35</f>
        <v>2033.6762314621255</v>
      </c>
      <c r="CQ35" s="15">
        <f>'Agency North'!CR35+'Agency South'!CR35</f>
        <v>2108.9646861051529</v>
      </c>
      <c r="CR35" s="15">
        <f>'Agency North'!CS35+'Agency South'!CS35</f>
        <v>2032.250766954915</v>
      </c>
      <c r="CS35" s="96">
        <f>'Agency North'!CT35+'Agency South'!CT35</f>
        <v>2111.2754214532433</v>
      </c>
    </row>
    <row r="36" spans="1:97" s="15" customFormat="1" x14ac:dyDescent="0.25">
      <c r="A36" s="15" t="s">
        <v>7</v>
      </c>
      <c r="B36" s="15">
        <f>'Agency North'!C36+'Agency South'!C36</f>
        <v>567</v>
      </c>
      <c r="C36" s="15">
        <f>'Agency North'!D36+'Agency South'!D36</f>
        <v>770</v>
      </c>
      <c r="D36" s="15">
        <f>'Agency North'!E36+'Agency South'!E36</f>
        <v>803</v>
      </c>
      <c r="E36" s="15">
        <f>'Agency North'!F36+'Agency South'!F36</f>
        <v>613</v>
      </c>
      <c r="F36" s="15">
        <f>'Agency North'!G36+'Agency South'!G36</f>
        <v>533</v>
      </c>
      <c r="G36" s="15">
        <f>'Agency North'!H36+'Agency South'!H36</f>
        <v>807</v>
      </c>
      <c r="H36" s="15">
        <f>'Agency North'!I36+'Agency South'!I36</f>
        <v>830</v>
      </c>
      <c r="I36" s="15">
        <f>'Agency North'!J36+'Agency South'!J36</f>
        <v>827</v>
      </c>
      <c r="J36" s="15">
        <f>'Agency North'!K36+'Agency South'!K36</f>
        <v>836</v>
      </c>
      <c r="K36" s="15">
        <f>'Agency North'!L36+'Agency South'!L36</f>
        <v>848</v>
      </c>
      <c r="L36" s="15">
        <f>'Agency North'!M36+'Agency South'!M36</f>
        <v>907</v>
      </c>
      <c r="M36" s="96">
        <f>'Agency North'!N36+'Agency South'!N36</f>
        <v>838</v>
      </c>
      <c r="N36" s="269">
        <f>'Agency North'!O36+'Agency South'!O36</f>
        <v>1091</v>
      </c>
      <c r="O36" s="269">
        <f>'Agency North'!P36+'Agency South'!P36</f>
        <v>1241</v>
      </c>
      <c r="P36" s="269">
        <f>'Agency North'!Q36+'Agency South'!Q36</f>
        <v>707</v>
      </c>
      <c r="Q36" s="269">
        <f>'Agency North'!R36+'Agency South'!R36</f>
        <v>370</v>
      </c>
      <c r="R36" s="269">
        <f>'Agency North'!S36+'Agency South'!S36</f>
        <v>812</v>
      </c>
      <c r="S36" s="269">
        <f>'Agency North'!T36+'Agency South'!T36</f>
        <v>1126</v>
      </c>
      <c r="T36" s="269">
        <f>'Agency North'!U36+'Agency South'!U36</f>
        <v>1221</v>
      </c>
      <c r="U36" s="269">
        <f>'Agency North'!V36+'Agency South'!V36</f>
        <v>1902</v>
      </c>
      <c r="V36" s="15">
        <f>'Agency North'!W36+'Agency South'!W36</f>
        <v>1740.7</v>
      </c>
      <c r="W36" s="15">
        <f>'Agency North'!X36+'Agency South'!X36</f>
        <v>1616.1</v>
      </c>
      <c r="X36" s="15">
        <f>'Agency North'!Y36+'Agency South'!Y36</f>
        <v>2014.2628381280001</v>
      </c>
      <c r="Y36" s="96">
        <f>'Agency North'!Z36+'Agency South'!Z36</f>
        <v>2148.7843158144001</v>
      </c>
      <c r="Z36" s="15">
        <f>'Agency North'!AA36+'Agency South'!AA36</f>
        <v>2224.5168678562559</v>
      </c>
      <c r="AA36" s="15">
        <f>'Agency North'!AB36+'Agency South'!AB36</f>
        <v>2489.5634071021018</v>
      </c>
      <c r="AB36" s="15">
        <f>'Agency North'!AC36+'Agency South'!AC36</f>
        <v>1542.5994491088441</v>
      </c>
      <c r="AC36" s="15">
        <f>'Agency North'!AD36+'Agency South'!AD36</f>
        <v>1104.1347951087773</v>
      </c>
      <c r="AD36" s="15">
        <f>'Agency North'!AE36+'Agency South'!AE36</f>
        <v>1907.6558148526588</v>
      </c>
      <c r="AE36" s="15">
        <f>'Agency North'!AF36+'Agency South'!AF36</f>
        <v>1833.512885695397</v>
      </c>
      <c r="AF36" s="15">
        <f>'Agency North'!AG36+'Agency South'!AG36</f>
        <v>1623.5147503383196</v>
      </c>
      <c r="AG36" s="15">
        <f>'Agency North'!AH36+'Agency South'!AH36</f>
        <v>1830.1457487830255</v>
      </c>
      <c r="AH36" s="15">
        <f>'Agency North'!AI36+'Agency South'!AI36</f>
        <v>1221.3759988290367</v>
      </c>
      <c r="AI36" s="15">
        <f>'Agency North'!AJ36+'Agency South'!AJ36</f>
        <v>551.14231465776174</v>
      </c>
      <c r="AJ36" s="15">
        <f>'Agency North'!AK36+'Agency South'!AK36</f>
        <v>725.16659590515837</v>
      </c>
      <c r="AK36" s="96">
        <f>'Agency North'!AL36+'Agency South'!AL36</f>
        <v>668.82902162607843</v>
      </c>
      <c r="AL36" s="15">
        <f>'Agency North'!AM36+'Agency South'!AM36</f>
        <v>794.78922346370166</v>
      </c>
      <c r="AM36" s="15">
        <f>'Agency North'!AN36+'Agency South'!AN36</f>
        <v>969.43651045453862</v>
      </c>
      <c r="AN36" s="15">
        <f>'Agency North'!AO36+'Agency South'!AO36</f>
        <v>307.88928800013787</v>
      </c>
      <c r="AO36" s="15">
        <f>'Agency North'!AP36+'Agency South'!AP36</f>
        <v>325.79549132851042</v>
      </c>
      <c r="AP36" s="15">
        <f>'Agency North'!AQ36+'Agency South'!AQ36</f>
        <v>989.89893213648747</v>
      </c>
      <c r="AQ36" s="15">
        <f>'Agency North'!AR36+'Agency South'!AR36</f>
        <v>960.21154125861494</v>
      </c>
      <c r="AR36" s="15">
        <f>'Agency North'!AS36+'Agency South'!AS36</f>
        <v>1064.9907382549327</v>
      </c>
      <c r="AS36" s="15">
        <f>'Agency North'!AT36+'Agency South'!AT36</f>
        <v>1185.8134680430185</v>
      </c>
      <c r="AT36" s="15">
        <f>'Agency North'!AU36+'Agency South'!AU36</f>
        <v>1022.7155060230414</v>
      </c>
      <c r="AU36" s="15">
        <f>'Agency North'!AV36+'Agency South'!AV36</f>
        <v>1144.0025476540154</v>
      </c>
      <c r="AV36" s="15">
        <f>'Agency North'!AW36+'Agency South'!AW36</f>
        <v>1272.4808884939312</v>
      </c>
      <c r="AW36" s="96">
        <f>'Agency North'!AX36+'Agency South'!AX36</f>
        <v>1096.4946272412037</v>
      </c>
      <c r="AX36" s="15">
        <f>'Agency North'!AY36+'Agency South'!AY36</f>
        <v>1228.5565182815758</v>
      </c>
      <c r="AY36" s="15">
        <f>'Agency North'!AZ36+'Agency South'!AZ36</f>
        <v>1294.8563835934583</v>
      </c>
      <c r="AZ36" s="15">
        <f>'Agency North'!BA36+'Agency South'!BA36</f>
        <v>372.94602985913218</v>
      </c>
      <c r="BA36" s="15">
        <f>'Agency North'!BB36+'Agency South'!BB36</f>
        <v>385.73170088636198</v>
      </c>
      <c r="BB36" s="15">
        <f>'Agency North'!BC36+'Agency South'!BC36</f>
        <v>1303.0922215879646</v>
      </c>
      <c r="BC36" s="15">
        <f>'Agency North'!BD36+'Agency South'!BD36</f>
        <v>1236.2320820703553</v>
      </c>
      <c r="BD36" s="15">
        <f>'Agency North'!BE36+'Agency South'!BE36</f>
        <v>1286.101386021684</v>
      </c>
      <c r="BE36" s="15">
        <f>'Agency North'!BF36+'Agency South'!BF36</f>
        <v>1373.4887319442164</v>
      </c>
      <c r="BF36" s="15">
        <f>'Agency North'!BG36+'Agency South'!BG36</f>
        <v>1289.1273978641495</v>
      </c>
      <c r="BG36" s="15">
        <f>'Agency North'!BH36+'Agency South'!BH36</f>
        <v>1346.7722845106073</v>
      </c>
      <c r="BH36" s="15">
        <f>'Agency North'!BI36+'Agency South'!BI36</f>
        <v>1443.7928406788556</v>
      </c>
      <c r="BI36" s="96">
        <f>'Agency North'!BJ36+'Agency South'!BJ36</f>
        <v>1364.1586892157197</v>
      </c>
      <c r="BJ36" s="15">
        <f>'Agency North'!BK36+'Agency South'!BK36</f>
        <v>1428.1041727484735</v>
      </c>
      <c r="BK36" s="15">
        <f>'Agency North'!BL36+'Agency South'!BL36</f>
        <v>1531.0289682848272</v>
      </c>
      <c r="BL36" s="15">
        <f>'Agency North'!BM36+'Agency South'!BM36</f>
        <v>447.12053973246793</v>
      </c>
      <c r="BM36" s="15">
        <f>'Agency North'!BN36+'Agency South'!BN36</f>
        <v>464.16759575356787</v>
      </c>
      <c r="BN36" s="15">
        <f>'Agency North'!BO36+'Agency South'!BO36</f>
        <v>1506.8668613435261</v>
      </c>
      <c r="BO36" s="15">
        <f>'Agency North'!BP36+'Agency South'!BP36</f>
        <v>1423.955723476528</v>
      </c>
      <c r="BP36" s="15">
        <f>'Agency North'!BQ36+'Agency South'!BQ36</f>
        <v>1471.9276173890294</v>
      </c>
      <c r="BQ36" s="15">
        <f>'Agency North'!BR36+'Agency South'!BR36</f>
        <v>1521.5992536817448</v>
      </c>
      <c r="BR36" s="15">
        <f>'Agency North'!BS36+'Agency South'!BS36</f>
        <v>1437.4683661716053</v>
      </c>
      <c r="BS36" s="15">
        <f>'Agency North'!BT36+'Agency South'!BT36</f>
        <v>1491.8894338134796</v>
      </c>
      <c r="BT36" s="15">
        <f>'Agency North'!BU36+'Agency South'!BU36</f>
        <v>1549.1752131020137</v>
      </c>
      <c r="BU36" s="96">
        <f>'Agency North'!BV36+'Agency South'!BV36</f>
        <v>1470.1101107818176</v>
      </c>
      <c r="BV36" s="15">
        <f>'Agency North'!BW36+'Agency South'!BW36</f>
        <v>1530.0819492635896</v>
      </c>
      <c r="BW36" s="15">
        <f>'Agency North'!BX36+'Agency South'!BX36</f>
        <v>1591.1200558493022</v>
      </c>
      <c r="BX36" s="15">
        <f>'Agency North'!BY36+'Agency South'!BY36</f>
        <v>490.20409794451501</v>
      </c>
      <c r="BY36" s="15">
        <f>'Agency North'!BZ36+'Agency South'!BZ36</f>
        <v>509.57498293754776</v>
      </c>
      <c r="BZ36" s="15">
        <f>'Agency North'!CA36+'Agency South'!CA36</f>
        <v>1661.6979581031646</v>
      </c>
      <c r="CA36" s="15">
        <f>'Agency North'!CB36+'Agency South'!CB36</f>
        <v>1594.747857155819</v>
      </c>
      <c r="CB36" s="15">
        <f>'Agency North'!CC36+'Agency South'!CC36</f>
        <v>1648.2508113719709</v>
      </c>
      <c r="CC36" s="15">
        <f>'Agency North'!CD36+'Agency South'!CD36</f>
        <v>1703.6669594560849</v>
      </c>
      <c r="CD36" s="15">
        <f>'Agency North'!CE36+'Agency South'!CE36</f>
        <v>1631.6534075449358</v>
      </c>
      <c r="CE36" s="15">
        <f>'Agency North'!CF36+'Agency South'!CF36</f>
        <v>1691.6537702737396</v>
      </c>
      <c r="CF36" s="15">
        <f>'Agency North'!CG36+'Agency South'!CG36</f>
        <v>1754.9480174061525</v>
      </c>
      <c r="CG36" s="96">
        <f>'Agency North'!CH36+'Agency South'!CH36</f>
        <v>1690.4756265718061</v>
      </c>
      <c r="CH36" s="15">
        <f>'Agency North'!CI36+'Agency South'!CI36</f>
        <v>1756.6801173914432</v>
      </c>
      <c r="CI36" s="15">
        <f>'Agency North'!CJ36+'Agency South'!CJ36</f>
        <v>1824.2703300814601</v>
      </c>
      <c r="CJ36" s="15">
        <f>'Agency North'!CK36+'Agency South'!CK36</f>
        <v>559.22151930203427</v>
      </c>
      <c r="CK36" s="15">
        <f>'Agency North'!CL36+'Agency South'!CL36</f>
        <v>580.84727426603274</v>
      </c>
      <c r="CL36" s="15">
        <f>'Agency North'!CM36+'Agency South'!CM36</f>
        <v>1900.3366370454264</v>
      </c>
      <c r="CM36" s="15">
        <f>'Agency North'!CN36+'Agency South'!CN36</f>
        <v>1823.4939021584369</v>
      </c>
      <c r="CN36" s="15">
        <f>'Agency North'!CO36+'Agency South'!CO36</f>
        <v>1883.5262398564096</v>
      </c>
      <c r="CO36" s="15">
        <f>'Agency North'!CP36+'Agency South'!CP36</f>
        <v>1946.0033514836416</v>
      </c>
      <c r="CP36" s="15">
        <f>'Agency North'!CQ36+'Agency South'!CQ36</f>
        <v>1864.3249075189729</v>
      </c>
      <c r="CQ36" s="15">
        <f>'Agency North'!CR36+'Agency South'!CR36</f>
        <v>1931.9924198890189</v>
      </c>
      <c r="CR36" s="15">
        <f>'Agency North'!CS36+'Agency South'!CS36</f>
        <v>2003.5164517998951</v>
      </c>
      <c r="CS36" s="96">
        <f>'Agency North'!CT36+'Agency South'!CT36</f>
        <v>1930.6382286071691</v>
      </c>
    </row>
    <row r="37" spans="1:97" s="15" customFormat="1" x14ac:dyDescent="0.25">
      <c r="A37" s="15" t="s">
        <v>8</v>
      </c>
      <c r="B37" s="15">
        <f>'Agency North'!C37+'Agency South'!C37</f>
        <v>507</v>
      </c>
      <c r="C37" s="15">
        <f>'Agency North'!D37+'Agency South'!D37</f>
        <v>511</v>
      </c>
      <c r="D37" s="15">
        <f>'Agency North'!E37+'Agency South'!E37</f>
        <v>588</v>
      </c>
      <c r="E37" s="15">
        <f>'Agency North'!F37+'Agency South'!F37</f>
        <v>659</v>
      </c>
      <c r="F37" s="15">
        <f>'Agency North'!G37+'Agency South'!G37</f>
        <v>668</v>
      </c>
      <c r="G37" s="15">
        <f>'Agency North'!H37+'Agency South'!H37</f>
        <v>496</v>
      </c>
      <c r="H37" s="15">
        <f>'Agency North'!I37+'Agency South'!I37</f>
        <v>488</v>
      </c>
      <c r="I37" s="15">
        <f>'Agency North'!J37+'Agency South'!J37</f>
        <v>633</v>
      </c>
      <c r="J37" s="15">
        <f>'Agency North'!K37+'Agency South'!K37</f>
        <v>711</v>
      </c>
      <c r="K37" s="15">
        <f>'Agency North'!L37+'Agency South'!L37</f>
        <v>782</v>
      </c>
      <c r="L37" s="15">
        <f>'Agency North'!M37+'Agency South'!M37</f>
        <v>724</v>
      </c>
      <c r="M37" s="96">
        <f>'Agency North'!N37+'Agency South'!N37</f>
        <v>735</v>
      </c>
      <c r="N37" s="269">
        <f>'Agency North'!O37+'Agency South'!O37</f>
        <v>894</v>
      </c>
      <c r="O37" s="269">
        <f>'Agency North'!P37+'Agency South'!P37</f>
        <v>899</v>
      </c>
      <c r="P37" s="269">
        <f>'Agency North'!Q37+'Agency South'!Q37</f>
        <v>1134</v>
      </c>
      <c r="Q37" s="269">
        <f>'Agency North'!R37+'Agency South'!R37</f>
        <v>1093</v>
      </c>
      <c r="R37" s="269">
        <f>'Agency North'!S37+'Agency South'!S37</f>
        <v>941</v>
      </c>
      <c r="S37" s="269">
        <f>'Agency North'!T37+'Agency South'!T37</f>
        <v>569</v>
      </c>
      <c r="T37" s="269">
        <f>'Agency North'!U37+'Agency South'!U37</f>
        <v>730</v>
      </c>
      <c r="U37" s="269">
        <f>'Agency North'!V37+'Agency South'!V37</f>
        <v>972</v>
      </c>
      <c r="V37" s="15">
        <f>'Agency North'!W37+'Agency South'!W37</f>
        <v>1296.7</v>
      </c>
      <c r="W37" s="15">
        <f>'Agency North'!X37+'Agency South'!X37</f>
        <v>1806.1</v>
      </c>
      <c r="X37" s="15">
        <f>'Agency North'!Y37+'Agency South'!Y37</f>
        <v>1915.6</v>
      </c>
      <c r="Y37" s="96">
        <f>'Agency North'!Z37+'Agency South'!Z37</f>
        <v>2212.3687057920001</v>
      </c>
      <c r="Z37" s="15">
        <f>'Agency North'!AA37+'Agency South'!AA37</f>
        <v>2582.9173045695998</v>
      </c>
      <c r="AA37" s="15">
        <f>'Agency North'!AB37+'Agency South'!AB37</f>
        <v>2013.389703401984</v>
      </c>
      <c r="AB37" s="15">
        <f>'Agency North'!AC37+'Agency South'!AC37</f>
        <v>2215.8769712312637</v>
      </c>
      <c r="AC37" s="15">
        <f>'Agency North'!AD37+'Agency South'!AD37</f>
        <v>1852.720068391895</v>
      </c>
      <c r="AD37" s="15">
        <f>'Agency North'!AE37+'Agency South'!AE37</f>
        <v>1353.8584154994462</v>
      </c>
      <c r="AE37" s="15">
        <f>'Agency North'!AF37+'Agency South'!AF37</f>
        <v>1240.8722925511343</v>
      </c>
      <c r="AF37" s="15">
        <f>'Agency North'!AG37+'Agency South'!AG37</f>
        <v>1307.4213221246791</v>
      </c>
      <c r="AG37" s="15">
        <f>'Agency North'!AH37+'Agency South'!AH37</f>
        <v>2397.5624307042408</v>
      </c>
      <c r="AH37" s="15">
        <f>'Agency North'!AI37+'Agency South'!AI37</f>
        <v>2946.5680586110343</v>
      </c>
      <c r="AI37" s="15">
        <f>'Agency North'!AJ37+'Agency South'!AJ37</f>
        <v>3032.7386035940413</v>
      </c>
      <c r="AJ37" s="15">
        <f>'Agency North'!AK37+'Agency South'!AK37</f>
        <v>2519.9626317645793</v>
      </c>
      <c r="AK37" s="96">
        <f>'Agency North'!AL37+'Agency South'!AL37</f>
        <v>1788.1668381915601</v>
      </c>
      <c r="AL37" s="15">
        <f>'Agency North'!AM37+'Agency South'!AM37</f>
        <v>1445.647603399085</v>
      </c>
      <c r="AM37" s="15">
        <f>'Agency North'!AN37+'Agency South'!AN37</f>
        <v>1620.1175278445382</v>
      </c>
      <c r="AN37" s="15">
        <f>'Agency North'!AO37+'Agency South'!AO37</f>
        <v>1824.4200818567044</v>
      </c>
      <c r="AO37" s="15">
        <f>'Agency North'!AP37+'Agency South'!AP37</f>
        <v>1475.5689703121141</v>
      </c>
      <c r="AP37" s="15">
        <f>'Agency North'!AQ37+'Agency South'!AQ37</f>
        <v>1113.4955799322402</v>
      </c>
      <c r="AQ37" s="15">
        <f>'Agency North'!AR37+'Agency South'!AR37</f>
        <v>1268.1153288834</v>
      </c>
      <c r="AR37" s="15">
        <f>'Agency North'!AS37+'Agency South'!AS37</f>
        <v>1743.763979262673</v>
      </c>
      <c r="AS37" s="15">
        <f>'Agency North'!AT37+'Agency South'!AT37</f>
        <v>2229.557925017757</v>
      </c>
      <c r="AT37" s="15">
        <f>'Agency North'!AU37+'Agency South'!AU37</f>
        <v>2389.7591747031965</v>
      </c>
      <c r="AU37" s="15">
        <f>'Agency North'!AV37+'Agency South'!AV37</f>
        <v>2407.6171320015847</v>
      </c>
      <c r="AV37" s="15">
        <f>'Agency North'!AW37+'Agency South'!AW37</f>
        <v>2465.8852349106869</v>
      </c>
      <c r="AW37" s="96">
        <f>'Agency North'!AX37+'Agency South'!AX37</f>
        <v>2560.4376818597693</v>
      </c>
      <c r="AX37" s="15">
        <f>'Agency North'!AY37+'Agency South'!AY37</f>
        <v>2583.5093182432884</v>
      </c>
      <c r="AY37" s="15">
        <f>'Agency North'!AZ37+'Agency South'!AZ37</f>
        <v>2646.1894597794339</v>
      </c>
      <c r="AZ37" s="15">
        <f>'Agency North'!BA37+'Agency South'!BA37</f>
        <v>2688.1804694911498</v>
      </c>
      <c r="BA37" s="15">
        <f>'Agency North'!BB37+'Agency South'!BB37</f>
        <v>2044.0949509175498</v>
      </c>
      <c r="BB37" s="15">
        <f>'Agency North'!BC37+'Agency South'!BC37</f>
        <v>1417.4330650174286</v>
      </c>
      <c r="BC37" s="15">
        <f>'Agency North'!BD37+'Agency South'!BD37</f>
        <v>1617.1090376908464</v>
      </c>
      <c r="BD37" s="15">
        <f>'Agency North'!BE37+'Agency South'!BE37</f>
        <v>2244.8307803154489</v>
      </c>
      <c r="BE37" s="15">
        <f>'Agency North'!BF37+'Agency South'!BF37</f>
        <v>2816.9462097046048</v>
      </c>
      <c r="BF37" s="15">
        <f>'Agency North'!BG37+'Agency South'!BG37</f>
        <v>2885.0539000134372</v>
      </c>
      <c r="BG37" s="15">
        <f>'Agency North'!BH37+'Agency South'!BH37</f>
        <v>2909.8998550160859</v>
      </c>
      <c r="BH37" s="15">
        <f>'Agency North'!BI37+'Agency South'!BI37</f>
        <v>2951.4739423999163</v>
      </c>
      <c r="BI37" s="96">
        <f>'Agency North'!BJ37+'Agency South'!BJ37</f>
        <v>3022.3698004410521</v>
      </c>
      <c r="BJ37" s="15">
        <f>'Agency North'!BK37+'Agency South'!BK37</f>
        <v>3063.2055900569885</v>
      </c>
      <c r="BK37" s="15">
        <f>'Agency North'!BL37+'Agency South'!BL37</f>
        <v>3119.6527632179959</v>
      </c>
      <c r="BL37" s="15">
        <f>'Agency North'!BM37+'Agency South'!BM37</f>
        <v>3203.1487464012894</v>
      </c>
      <c r="BM37" s="15">
        <f>'Agency North'!BN37+'Agency South'!BN37</f>
        <v>2406.609698141513</v>
      </c>
      <c r="BN37" s="15">
        <f>'Agency North'!BO37+'Agency South'!BO37</f>
        <v>1687.3008793541876</v>
      </c>
      <c r="BO37" s="15">
        <f>'Agency North'!BP37+'Agency South'!BP37</f>
        <v>1893.3506630966308</v>
      </c>
      <c r="BP37" s="15">
        <f>'Agency North'!BQ37+'Agency South'!BQ37</f>
        <v>2602.602041235612</v>
      </c>
      <c r="BQ37" s="15">
        <f>'Agency North'!BR37+'Agency South'!BR37</f>
        <v>3240.45391279043</v>
      </c>
      <c r="BR37" s="15">
        <f>'Agency North'!BS37+'Agency South'!BS37</f>
        <v>3265.2654412669822</v>
      </c>
      <c r="BS37" s="15">
        <f>'Agency North'!BT37+'Agency South'!BT37</f>
        <v>3261.3165694188665</v>
      </c>
      <c r="BT37" s="15">
        <f>'Agency North'!BU37+'Agency South'!BU37</f>
        <v>3276.5252163999521</v>
      </c>
      <c r="BU37" s="96">
        <f>'Agency North'!BV37+'Agency South'!BV37</f>
        <v>3311.7303093200103</v>
      </c>
      <c r="BV37" s="15">
        <f>'Agency North'!BW37+'Agency South'!BW37</f>
        <v>3321.7309453525804</v>
      </c>
      <c r="BW37" s="15">
        <f>'Agency North'!BX37+'Agency South'!BX37</f>
        <v>3350.1555419151077</v>
      </c>
      <c r="BX37" s="15">
        <f>'Agency North'!BY37+'Agency South'!BY37</f>
        <v>3395.8099743505736</v>
      </c>
      <c r="BY37" s="15">
        <f>'Agency North'!BZ37+'Agency South'!BZ37</f>
        <v>2551.5752494823973</v>
      </c>
      <c r="BZ37" s="15">
        <f>'Agency North'!CA37+'Agency South'!CA37</f>
        <v>1795.2367246534527</v>
      </c>
      <c r="CA37" s="15">
        <f>'Agency North'!CB37+'Agency South'!CB37</f>
        <v>2084.4034876900255</v>
      </c>
      <c r="CB37" s="15">
        <f>'Agency North'!CC37+'Agency South'!CC37</f>
        <v>2889.1914170098935</v>
      </c>
      <c r="CC37" s="15">
        <f>'Agency North'!CD37+'Agency South'!CD37</f>
        <v>3612.5714989142621</v>
      </c>
      <c r="CD37" s="15">
        <f>'Agency North'!CE37+'Agency South'!CE37</f>
        <v>3656.3766840197254</v>
      </c>
      <c r="CE37" s="15">
        <f>'Agency North'!CF37+'Agency South'!CF37</f>
        <v>3670.3579836614645</v>
      </c>
      <c r="CF37" s="15">
        <f>'Agency North'!CG37+'Agency South'!CG37</f>
        <v>3702.821660183261</v>
      </c>
      <c r="CG37" s="96">
        <f>'Agency North'!CH37+'Agency South'!CH37</f>
        <v>3754.8506290984228</v>
      </c>
      <c r="CH37" s="15">
        <f>'Agency North'!CI37+'Agency South'!CI37</f>
        <v>3785.0909216905216</v>
      </c>
      <c r="CI37" s="15">
        <f>'Agency North'!CJ37+'Agency South'!CJ37</f>
        <v>3833.3114136390632</v>
      </c>
      <c r="CJ37" s="15">
        <f>'Agency North'!CK37+'Agency South'!CK37</f>
        <v>3898.2923391392233</v>
      </c>
      <c r="CK37" s="15">
        <f>'Agency North'!CL37+'Agency South'!CL37</f>
        <v>2924.6047546668588</v>
      </c>
      <c r="CL37" s="15">
        <f>'Agency North'!CM37+'Agency South'!CM37</f>
        <v>2053.3632431296064</v>
      </c>
      <c r="CM37" s="15">
        <f>'Agency North'!CN37+'Agency South'!CN37</f>
        <v>2381.4687507408257</v>
      </c>
      <c r="CN37" s="15">
        <f>'Agency North'!CO37+'Agency South'!CO37</f>
        <v>3302.6727707559662</v>
      </c>
      <c r="CO37" s="15">
        <f>'Agency North'!CP37+'Agency South'!CP37</f>
        <v>4129.967058550832</v>
      </c>
      <c r="CP37" s="15">
        <f>'Agency North'!CQ37+'Agency South'!CQ37</f>
        <v>4178.2814635594341</v>
      </c>
      <c r="CQ37" s="15">
        <f>'Agency North'!CR37+'Agency South'!CR37</f>
        <v>4193.4505431237612</v>
      </c>
      <c r="CR37" s="15">
        <f>'Agency North'!CS37+'Agency South'!CS37</f>
        <v>4229.7088232259812</v>
      </c>
      <c r="CS37" s="96">
        <f>'Agency North'!CT37+'Agency South'!CT37</f>
        <v>4288.2134735511718</v>
      </c>
    </row>
    <row r="38" spans="1:97" s="15" customFormat="1" x14ac:dyDescent="0.25">
      <c r="A38" s="15" t="s">
        <v>1</v>
      </c>
      <c r="B38" s="15">
        <f>'Agency North'!C38+'Agency South'!C38</f>
        <v>367</v>
      </c>
      <c r="C38" s="15">
        <f>'Agency North'!D38+'Agency South'!D38</f>
        <v>437</v>
      </c>
      <c r="D38" s="15">
        <f>'Agency North'!E38+'Agency South'!E38</f>
        <v>524</v>
      </c>
      <c r="E38" s="15">
        <f>'Agency North'!F38+'Agency South'!F38</f>
        <v>596</v>
      </c>
      <c r="F38" s="15">
        <f>'Agency North'!G38+'Agency South'!G38</f>
        <v>548</v>
      </c>
      <c r="G38" s="15">
        <f>'Agency North'!H38+'Agency South'!H38</f>
        <v>547</v>
      </c>
      <c r="H38" s="15">
        <f>'Agency North'!I38+'Agency South'!I38</f>
        <v>522</v>
      </c>
      <c r="I38" s="15">
        <f>'Agency North'!J38+'Agency South'!J38</f>
        <v>556</v>
      </c>
      <c r="J38" s="15">
        <f>'Agency North'!K38+'Agency South'!K38</f>
        <v>511</v>
      </c>
      <c r="K38" s="15">
        <f>'Agency North'!L38+'Agency South'!L38</f>
        <v>604</v>
      </c>
      <c r="L38" s="15">
        <f>'Agency North'!M38+'Agency South'!M38</f>
        <v>711</v>
      </c>
      <c r="M38" s="96">
        <f>'Agency North'!N38+'Agency South'!N38</f>
        <v>717</v>
      </c>
      <c r="N38" s="269">
        <f>'Agency North'!O38+'Agency South'!O38</f>
        <v>797</v>
      </c>
      <c r="O38" s="269">
        <f>'Agency North'!P38+'Agency South'!P38</f>
        <v>874</v>
      </c>
      <c r="P38" s="269">
        <f>'Agency North'!Q38+'Agency South'!Q38</f>
        <v>944</v>
      </c>
      <c r="Q38" s="269">
        <f>'Agency North'!R38+'Agency South'!R38</f>
        <v>1082</v>
      </c>
      <c r="R38" s="269">
        <f>'Agency North'!S38+'Agency South'!S38</f>
        <v>1029</v>
      </c>
      <c r="S38" s="269">
        <f>'Agency North'!T38+'Agency South'!T38</f>
        <v>1202</v>
      </c>
      <c r="T38" s="269">
        <f>'Agency North'!U38+'Agency South'!U38</f>
        <v>1213</v>
      </c>
      <c r="U38" s="269">
        <f>'Agency North'!V38+'Agency South'!V38</f>
        <v>1093</v>
      </c>
      <c r="V38" s="15">
        <f>'Agency North'!W38+'Agency South'!W38</f>
        <v>1236.95</v>
      </c>
      <c r="W38" s="15">
        <f>'Agency North'!X38+'Agency South'!X38</f>
        <v>1220.1500000000001</v>
      </c>
      <c r="X38" s="15">
        <f>'Agency North'!Y38+'Agency South'!Y38</f>
        <v>1380.2</v>
      </c>
      <c r="Y38" s="96">
        <f>'Agency North'!Z38+'Agency South'!Z38</f>
        <v>1843</v>
      </c>
      <c r="Z38" s="15">
        <f>'Agency North'!AA38+'Agency South'!AA38</f>
        <v>2440.1000000000004</v>
      </c>
      <c r="AA38" s="15">
        <f>'Agency North'!AB38+'Agency South'!AB38</f>
        <v>2268.6000000000004</v>
      </c>
      <c r="AB38" s="15">
        <f>'Agency North'!AC38+'Agency South'!AC38</f>
        <v>2605.4</v>
      </c>
      <c r="AC38" s="15">
        <f>'Agency North'!AD38+'Agency South'!AD38</f>
        <v>2794</v>
      </c>
      <c r="AD38" s="15">
        <f>'Agency North'!AE38+'Agency South'!AE38</f>
        <v>2983.5</v>
      </c>
      <c r="AE38" s="15">
        <f>'Agency North'!AF38+'Agency South'!AF38</f>
        <v>3225.25</v>
      </c>
      <c r="AF38" s="15">
        <f>'Agency North'!AG38+'Agency South'!AG38</f>
        <v>2907.5</v>
      </c>
      <c r="AG38" s="15">
        <f>'Agency North'!AH38+'Agency South'!AH38</f>
        <v>3820.9882646719998</v>
      </c>
      <c r="AH38" s="15">
        <f>'Agency North'!AI38+'Agency South'!AI38</f>
        <v>3850.9792576256</v>
      </c>
      <c r="AI38" s="15">
        <f>'Agency North'!AJ38+'Agency South'!AJ38</f>
        <v>3644.2105898493437</v>
      </c>
      <c r="AJ38" s="15">
        <f>'Agency North'!AK38+'Agency South'!AK38</f>
        <v>3314.8726548743484</v>
      </c>
      <c r="AK38" s="96">
        <f>'Agency North'!AL38+'Agency South'!AL38</f>
        <v>3915.2735102448978</v>
      </c>
      <c r="AL38" s="15">
        <f>'Agency North'!AM38+'Agency South'!AM38</f>
        <v>4122.353093192246</v>
      </c>
      <c r="AM38" s="15">
        <f>'Agency North'!AN38+'Agency South'!AN38</f>
        <v>3351.4755204797866</v>
      </c>
      <c r="AN38" s="15">
        <f>'Agency North'!AO38+'Agency South'!AO38</f>
        <v>2658.2964129827569</v>
      </c>
      <c r="AO38" s="15">
        <f>'Agency North'!AP38+'Agency South'!AP38</f>
        <v>2224.2762438568379</v>
      </c>
      <c r="AP38" s="15">
        <f>'Agency North'!AQ38+'Agency South'!AQ38</f>
        <v>1708.2754934298368</v>
      </c>
      <c r="AQ38" s="15">
        <f>'Agency North'!AR38+'Agency South'!AR38</f>
        <v>1228.7939305037046</v>
      </c>
      <c r="AR38" s="15">
        <f>'Agency North'!AS38+'Agency South'!AS38</f>
        <v>1019.0958618536325</v>
      </c>
      <c r="AS38" s="15">
        <f>'Agency North'!AT38+'Agency South'!AT38</f>
        <v>1041.1920298808157</v>
      </c>
      <c r="AT38" s="15">
        <f>'Agency North'!AU38+'Agency South'!AU38</f>
        <v>1242.9407494674342</v>
      </c>
      <c r="AU38" s="15">
        <f>'Agency North'!AV38+'Agency South'!AV38</f>
        <v>1401.7308726509686</v>
      </c>
      <c r="AV38" s="15">
        <f>'Agency North'!AW38+'Agency South'!AW38</f>
        <v>1614.7355099724523</v>
      </c>
      <c r="AW38" s="96">
        <f>'Agency North'!AX38+'Agency South'!AX38</f>
        <v>1723.0745798525186</v>
      </c>
      <c r="AX38" s="15">
        <f>'Agency North'!AY38+'Agency South'!AY38</f>
        <v>1929.9983570015329</v>
      </c>
      <c r="AY38" s="15">
        <f>'Agency North'!AZ38+'Agency South'!AZ38</f>
        <v>2253.8825389822205</v>
      </c>
      <c r="AZ38" s="15">
        <f>'Agency North'!BA38+'Agency South'!BA38</f>
        <v>2409.9757782011475</v>
      </c>
      <c r="BA38" s="15">
        <f>'Agency North'!BB38+'Agency South'!BB38</f>
        <v>2448.9784737680984</v>
      </c>
      <c r="BB38" s="15">
        <f>'Agency North'!BC38+'Agency South'!BC38</f>
        <v>2584.4439406800443</v>
      </c>
      <c r="BC38" s="15">
        <f>'Agency North'!BD38+'Agency South'!BD38</f>
        <v>2700.119890512331</v>
      </c>
      <c r="BD38" s="15">
        <f>'Agency North'!BE38+'Agency South'!BE38</f>
        <v>2381.7637677789253</v>
      </c>
      <c r="BE38" s="15">
        <f>'Agency North'!BF38+'Agency South'!BF38</f>
        <v>2082.0771068806216</v>
      </c>
      <c r="BF38" s="15">
        <f>'Agency North'!BG38+'Agency South'!BG38</f>
        <v>2280.6242865126769</v>
      </c>
      <c r="BG38" s="15">
        <f>'Agency North'!BH38+'Agency South'!BH38</f>
        <v>2464.914507318701</v>
      </c>
      <c r="BH38" s="15">
        <f>'Agency North'!BI38+'Agency South'!BI38</f>
        <v>2629.5860032701685</v>
      </c>
      <c r="BI38" s="96">
        <f>'Agency North'!BJ38+'Agency South'!BJ38</f>
        <v>2750.6240450681512</v>
      </c>
      <c r="BJ38" s="15">
        <f>'Agency North'!BK38+'Agency South'!BK38</f>
        <v>3095.6938333954577</v>
      </c>
      <c r="BK38" s="15">
        <f>'Agency North'!BL38+'Agency South'!BL38</f>
        <v>3434.8023358257619</v>
      </c>
      <c r="BL38" s="15">
        <f>'Agency North'!BM38+'Agency South'!BM38</f>
        <v>3510.4284024409667</v>
      </c>
      <c r="BM38" s="15">
        <f>'Agency North'!BN38+'Agency South'!BN38</f>
        <v>3581.4465091824695</v>
      </c>
      <c r="BN38" s="15">
        <f>'Agency North'!BO38+'Agency South'!BO38</f>
        <v>3679.6583025008413</v>
      </c>
      <c r="BO38" s="15">
        <f>'Agency North'!BP38+'Agency South'!BP38</f>
        <v>3766.023540963452</v>
      </c>
      <c r="BP38" s="15">
        <f>'Agency North'!BQ38+'Agency South'!BQ38</f>
        <v>3253.238414155066</v>
      </c>
      <c r="BQ38" s="15">
        <f>'Agency North'!BR38+'Agency South'!BR38</f>
        <v>2789.7660028741179</v>
      </c>
      <c r="BR38" s="15">
        <f>'Agency North'!BS38+'Agency South'!BS38</f>
        <v>2952.3934496187439</v>
      </c>
      <c r="BS38" s="15">
        <f>'Agency North'!BT38+'Agency South'!BT38</f>
        <v>3090.8672530086351</v>
      </c>
      <c r="BT38" s="15">
        <f>'Agency North'!BU38+'Agency South'!BU38</f>
        <v>3247.8658300256193</v>
      </c>
      <c r="BU38" s="96">
        <f>'Agency North'!BV38+'Agency South'!BV38</f>
        <v>3394.6316096254709</v>
      </c>
      <c r="BV38" s="15">
        <f>'Agency North'!BW38+'Agency South'!BW38</f>
        <v>3783.395289701954</v>
      </c>
      <c r="BW38" s="15">
        <f>'Agency North'!BX38+'Agency South'!BX38</f>
        <v>4134.919096400582</v>
      </c>
      <c r="BX38" s="15">
        <f>'Agency North'!BY38+'Agency South'!BY38</f>
        <v>4187.4854753876334</v>
      </c>
      <c r="BY38" s="15">
        <f>'Agency North'!BZ38+'Agency South'!BZ38</f>
        <v>4218.3979812922089</v>
      </c>
      <c r="BZ38" s="15">
        <f>'Agency North'!CA38+'Agency South'!CA38</f>
        <v>4268.9705885749472</v>
      </c>
      <c r="CA38" s="15">
        <f>'Agency North'!CB38+'Agency South'!CB38</f>
        <v>4335.7680195903695</v>
      </c>
      <c r="CB38" s="15">
        <f>'Agency North'!CC38+'Agency South'!CC38</f>
        <v>3728.7691393916975</v>
      </c>
      <c r="CC38" s="15">
        <f>'Agency North'!CD38+'Agency South'!CD38</f>
        <v>3170.4853926029896</v>
      </c>
      <c r="CD38" s="15">
        <f>'Agency North'!CE38+'Agency South'!CE38</f>
        <v>3382.7378275933661</v>
      </c>
      <c r="CE38" s="15">
        <f>'Agency North'!CF38+'Agency South'!CF38</f>
        <v>3573.9163554200504</v>
      </c>
      <c r="CF38" s="15">
        <f>'Agency North'!CG38+'Agency South'!CG38</f>
        <v>3772.4700916945403</v>
      </c>
      <c r="CG38" s="96">
        <f>'Agency North'!CH38+'Agency South'!CH38</f>
        <v>4010.0183161588366</v>
      </c>
      <c r="CH38" s="15">
        <f>'Agency North'!CI38+'Agency South'!CI38</f>
        <v>4488.1584788152795</v>
      </c>
      <c r="CI38" s="15">
        <f>'Agency North'!CJ38+'Agency South'!CJ38</f>
        <v>4895.6894306652848</v>
      </c>
      <c r="CJ38" s="15">
        <f>'Agency North'!CK38+'Agency South'!CK38</f>
        <v>4973.4283131836619</v>
      </c>
      <c r="CK38" s="15">
        <f>'Agency North'!CL38+'Agency South'!CL38</f>
        <v>5029.2362187097824</v>
      </c>
      <c r="CL38" s="15">
        <f>'Agency North'!CM38+'Agency South'!CM38</f>
        <v>5105.2794087589755</v>
      </c>
      <c r="CM38" s="15">
        <f>'Agency North'!CN38+'Agency South'!CN38</f>
        <v>5199.699177097109</v>
      </c>
      <c r="CN38" s="15">
        <f>'Agency North'!CO38+'Agency South'!CO38</f>
        <v>4467.0992911223539</v>
      </c>
      <c r="CO38" s="15">
        <f>'Agency North'!CP38+'Agency South'!CP38</f>
        <v>3793.4176981779729</v>
      </c>
      <c r="CP38" s="15">
        <f>'Agency North'!CQ38+'Agency South'!CQ38</f>
        <v>4048.5236171752595</v>
      </c>
      <c r="CQ38" s="15">
        <f>'Agency North'!CR38+'Agency South'!CR38</f>
        <v>4266.8621501030902</v>
      </c>
      <c r="CR38" s="15">
        <f>'Agency North'!CS38+'Agency South'!CS38</f>
        <v>4494.5577833002717</v>
      </c>
      <c r="CS38" s="96">
        <f>'Agency North'!CT38+'Agency South'!CT38</f>
        <v>4792.3211769357913</v>
      </c>
    </row>
    <row r="39" spans="1:97" s="15" customFormat="1" x14ac:dyDescent="0.25">
      <c r="A39" s="15" t="s">
        <v>2</v>
      </c>
      <c r="B39" s="15">
        <f>'Agency North'!C39+'Agency South'!C39</f>
        <v>162</v>
      </c>
      <c r="C39" s="15">
        <f>'Agency North'!D39+'Agency South'!D39</f>
        <v>168</v>
      </c>
      <c r="D39" s="15">
        <f>'Agency North'!E39+'Agency South'!E39</f>
        <v>167</v>
      </c>
      <c r="E39" s="15">
        <f>'Agency North'!F39+'Agency South'!F39</f>
        <v>166</v>
      </c>
      <c r="F39" s="15">
        <f>'Agency North'!G39+'Agency South'!G39</f>
        <v>193</v>
      </c>
      <c r="G39" s="15">
        <f>'Agency North'!H39+'Agency South'!H39</f>
        <v>236</v>
      </c>
      <c r="H39" s="15">
        <f>'Agency North'!I39+'Agency South'!I39</f>
        <v>230</v>
      </c>
      <c r="I39" s="15">
        <f>'Agency North'!J39+'Agency South'!J39</f>
        <v>245</v>
      </c>
      <c r="J39" s="15">
        <f>'Agency North'!K39+'Agency South'!K39</f>
        <v>280</v>
      </c>
      <c r="K39" s="15">
        <f>'Agency North'!L39+'Agency South'!L39</f>
        <v>308</v>
      </c>
      <c r="L39" s="15">
        <f>'Agency North'!M39+'Agency South'!M39</f>
        <v>328</v>
      </c>
      <c r="M39" s="96">
        <f>'Agency North'!N39+'Agency South'!N39</f>
        <v>386</v>
      </c>
      <c r="N39" s="269">
        <f>'Agency North'!O39+'Agency South'!O39</f>
        <v>462</v>
      </c>
      <c r="O39" s="269">
        <f>'Agency North'!P39+'Agency South'!P39</f>
        <v>536</v>
      </c>
      <c r="P39" s="269">
        <f>'Agency North'!Q39+'Agency South'!Q39</f>
        <v>548</v>
      </c>
      <c r="Q39" s="269">
        <f>'Agency North'!R39+'Agency South'!R39</f>
        <v>622</v>
      </c>
      <c r="R39" s="269">
        <f>'Agency North'!S39+'Agency South'!S39</f>
        <v>744</v>
      </c>
      <c r="S39" s="269">
        <f>'Agency North'!T39+'Agency South'!T39</f>
        <v>778</v>
      </c>
      <c r="T39" s="269">
        <f>'Agency North'!U39+'Agency South'!U39</f>
        <v>856</v>
      </c>
      <c r="U39" s="269">
        <f>'Agency North'!V39+'Agency South'!V39</f>
        <v>941</v>
      </c>
      <c r="V39" s="15">
        <f>'Agency North'!W39+'Agency South'!W39</f>
        <v>1070.6999999999998</v>
      </c>
      <c r="W39" s="15">
        <f>'Agency North'!X39+'Agency South'!X39</f>
        <v>1181.9099999999999</v>
      </c>
      <c r="X39" s="15">
        <f>'Agency North'!Y39+'Agency South'!Y39</f>
        <v>1228.1399999999999</v>
      </c>
      <c r="Y39" s="96">
        <f>'Agency North'!Z39+'Agency South'!Z39</f>
        <v>1376</v>
      </c>
      <c r="Z39" s="15">
        <f>'Agency North'!AA39+'Agency South'!AA39</f>
        <v>1371</v>
      </c>
      <c r="AA39" s="15">
        <f>'Agency North'!AB39+'Agency South'!AB39</f>
        <v>997</v>
      </c>
      <c r="AB39" s="15">
        <f>'Agency North'!AC39+'Agency South'!AC39</f>
        <v>1008.2</v>
      </c>
      <c r="AC39" s="15">
        <f>'Agency North'!AD39+'Agency South'!AD39</f>
        <v>1003</v>
      </c>
      <c r="AD39" s="15">
        <f>'Agency North'!AE39+'Agency South'!AE39</f>
        <v>1036.2</v>
      </c>
      <c r="AE39" s="15">
        <f>'Agency North'!AF39+'Agency South'!AF39</f>
        <v>1078.8000000000002</v>
      </c>
      <c r="AF39" s="15">
        <f>'Agency North'!AG39+'Agency South'!AG39</f>
        <v>1156</v>
      </c>
      <c r="AG39" s="15">
        <f>'Agency North'!AH39+'Agency South'!AH39</f>
        <v>1988.1</v>
      </c>
      <c r="AH39" s="15">
        <f>'Agency North'!AI39+'Agency South'!AI39</f>
        <v>2401.3343528959999</v>
      </c>
      <c r="AI39" s="15">
        <f>'Agency North'!AJ39+'Agency South'!AJ39</f>
        <v>2647.8066963967999</v>
      </c>
      <c r="AJ39" s="15">
        <f>'Agency North'!AK39+'Agency South'!AK39</f>
        <v>2983.4874828625916</v>
      </c>
      <c r="AK39" s="96">
        <f>'Agency North'!AL39+'Agency South'!AL39</f>
        <v>3312.4010226950559</v>
      </c>
      <c r="AL39" s="15">
        <f>'Agency North'!AM39+'Agency South'!AM39</f>
        <v>2611.7783234772214</v>
      </c>
      <c r="AM39" s="15">
        <f>'Agency North'!AN39+'Agency South'!AN39</f>
        <v>2587.1069322015082</v>
      </c>
      <c r="AN39" s="15">
        <f>'Agency North'!AO39+'Agency South'!AO39</f>
        <v>2669.611706094593</v>
      </c>
      <c r="AO39" s="15">
        <f>'Agency North'!AP39+'Agency South'!AP39</f>
        <v>2591.7090920404758</v>
      </c>
      <c r="AP39" s="15">
        <f>'Agency North'!AQ39+'Agency South'!AQ39</f>
        <v>2511.5150416019201</v>
      </c>
      <c r="AQ39" s="15">
        <f>'Agency North'!AR39+'Agency South'!AR39</f>
        <v>2656.3835766802035</v>
      </c>
      <c r="AR39" s="15">
        <f>'Agency North'!AS39+'Agency South'!AS39</f>
        <v>2545.8961104743375</v>
      </c>
      <c r="AS39" s="15">
        <f>'Agency North'!AT39+'Agency South'!AT39</f>
        <v>2588.5961135713069</v>
      </c>
      <c r="AT39" s="15">
        <f>'Agency North'!AU39+'Agency South'!AU39</f>
        <v>2585.5576991936582</v>
      </c>
      <c r="AU39" s="15">
        <f>'Agency North'!AV39+'Agency South'!AV39</f>
        <v>2413.0769893536026</v>
      </c>
      <c r="AV39" s="15">
        <f>'Agency North'!AW39+'Agency South'!AW39</f>
        <v>2352.7591889680762</v>
      </c>
      <c r="AW39" s="96">
        <f>'Agency North'!AX39+'Agency South'!AX39</f>
        <v>2341.1205293606936</v>
      </c>
      <c r="AX39" s="15">
        <f>'Agency North'!AY39+'Agency South'!AY39</f>
        <v>1841.0838082180985</v>
      </c>
      <c r="AY39" s="15">
        <f>'Agency North'!AZ39+'Agency South'!AZ39</f>
        <v>1547.0724923474399</v>
      </c>
      <c r="AZ39" s="15">
        <f>'Agency North'!BA39+'Agency South'!BA39</f>
        <v>1691.1459329981667</v>
      </c>
      <c r="BA39" s="15">
        <f>'Agency North'!BB39+'Agency South'!BB39</f>
        <v>1765.3613050709159</v>
      </c>
      <c r="BB39" s="15">
        <f>'Agency North'!BC39+'Agency South'!BC39</f>
        <v>1898.8434456900138</v>
      </c>
      <c r="BC39" s="15">
        <f>'Agency North'!BD39+'Agency South'!BD39</f>
        <v>2031.7596669896889</v>
      </c>
      <c r="BD39" s="15">
        <f>'Agency North'!BE39+'Agency South'!BE39</f>
        <v>2047.1842760545517</v>
      </c>
      <c r="BE39" s="15">
        <f>'Agency North'!BF39+'Agency South'!BF39</f>
        <v>2335.2874030427984</v>
      </c>
      <c r="BF39" s="15">
        <f>'Agency North'!BG39+'Agency South'!BG39</f>
        <v>2662.8312255253259</v>
      </c>
      <c r="BG39" s="15">
        <f>'Agency North'!BH39+'Agency South'!BH39</f>
        <v>2698.7382168684048</v>
      </c>
      <c r="BH39" s="15">
        <f>'Agency North'!BI39+'Agency South'!BI39</f>
        <v>2787.0649322412169</v>
      </c>
      <c r="BI39" s="96">
        <f>'Agency North'!BJ39+'Agency South'!BJ39</f>
        <v>2863.6457976137972</v>
      </c>
      <c r="BJ39" s="15">
        <f>'Agency North'!BK39+'Agency South'!BK39</f>
        <v>2578.1809557130764</v>
      </c>
      <c r="BK39" s="15">
        <f>'Agency North'!BL39+'Agency South'!BL39</f>
        <v>2353.8775070342317</v>
      </c>
      <c r="BL39" s="15">
        <f>'Agency North'!BM39+'Agency South'!BM39</f>
        <v>2404.508650371105</v>
      </c>
      <c r="BM39" s="15">
        <f>'Agency North'!BN39+'Agency South'!BN39</f>
        <v>2386.242955678882</v>
      </c>
      <c r="BN39" s="15">
        <f>'Agency North'!BO39+'Agency South'!BO39</f>
        <v>2445.7199218715336</v>
      </c>
      <c r="BO39" s="15">
        <f>'Agency North'!BP39+'Agency South'!BP39</f>
        <v>2492.5491842982551</v>
      </c>
      <c r="BP39" s="15">
        <f>'Agency North'!BQ39+'Agency South'!BQ39</f>
        <v>2486.4258747194754</v>
      </c>
      <c r="BQ39" s="15">
        <f>'Agency North'!BR39+'Agency South'!BR39</f>
        <v>2819.315707963247</v>
      </c>
      <c r="BR39" s="15">
        <f>'Agency North'!BS39+'Agency South'!BS39</f>
        <v>3181.8803210546666</v>
      </c>
      <c r="BS39" s="15">
        <f>'Agency North'!BT39+'Agency South'!BT39</f>
        <v>3201.0206533351788</v>
      </c>
      <c r="BT39" s="15">
        <f>'Agency North'!BU39+'Agency South'!BU39</f>
        <v>3265.3023261513681</v>
      </c>
      <c r="BU39" s="96">
        <f>'Agency North'!BV39+'Agency South'!BV39</f>
        <v>3348.6637649884292</v>
      </c>
      <c r="BV39" s="15">
        <f>'Agency North'!BW39+'Agency South'!BW39</f>
        <v>3029.7767721034793</v>
      </c>
      <c r="BW39" s="15">
        <f>'Agency North'!BX39+'Agency South'!BX39</f>
        <v>2746.9901472802248</v>
      </c>
      <c r="BX39" s="15">
        <f>'Agency North'!BY39+'Agency South'!BY39</f>
        <v>2800.2982541836982</v>
      </c>
      <c r="BY39" s="15">
        <f>'Agency North'!BZ39+'Agency South'!BZ39</f>
        <v>2790.751358804444</v>
      </c>
      <c r="BZ39" s="15">
        <f>'Agency North'!CA39+'Agency South'!CA39</f>
        <v>2826.1740254851347</v>
      </c>
      <c r="CA39" s="15">
        <f>'Agency North'!CB39+'Agency South'!CB39</f>
        <v>2856.672227005894</v>
      </c>
      <c r="CB39" s="15">
        <f>'Agency North'!CC39+'Agency South'!CC39</f>
        <v>2821.901854028893</v>
      </c>
      <c r="CC39" s="15">
        <f>'Agency North'!CD39+'Agency South'!CD39</f>
        <v>3177.0797556299567</v>
      </c>
      <c r="CD39" s="15">
        <f>'Agency North'!CE39+'Agency South'!CE39</f>
        <v>3545.8770668061097</v>
      </c>
      <c r="CE39" s="15">
        <f>'Agency North'!CF39+'Agency South'!CF39</f>
        <v>3531.5266281565755</v>
      </c>
      <c r="CF39" s="15">
        <f>'Agency North'!CG39+'Agency South'!CG39</f>
        <v>3566.2873006638174</v>
      </c>
      <c r="CG39" s="96">
        <f>'Agency North'!CH39+'Agency South'!CH39</f>
        <v>3605.4398034217265</v>
      </c>
      <c r="CH39" s="15">
        <f>'Agency North'!CI39+'Agency South'!CI39</f>
        <v>3253.4166697311957</v>
      </c>
      <c r="CI39" s="15">
        <f>'Agency North'!CJ39+'Agency South'!CJ39</f>
        <v>2937.1373898378533</v>
      </c>
      <c r="CJ39" s="15">
        <f>'Agency North'!CK39+'Agency South'!CK39</f>
        <v>2993.4527359141766</v>
      </c>
      <c r="CK39" s="15">
        <f>'Agency North'!CL39+'Agency South'!CL39</f>
        <v>3007.0989932845878</v>
      </c>
      <c r="CL39" s="15">
        <f>'Agency North'!CM39+'Agency South'!CM39</f>
        <v>3066.2816271553284</v>
      </c>
      <c r="CM39" s="15">
        <f>'Agency North'!CN39+'Agency South'!CN39</f>
        <v>3123.9004562483906</v>
      </c>
      <c r="CN39" s="15">
        <f>'Agency North'!CO39+'Agency South'!CO39</f>
        <v>3135.8822701625299</v>
      </c>
      <c r="CO39" s="15">
        <f>'Agency North'!CP39+'Agency South'!CP39</f>
        <v>3542.472507628604</v>
      </c>
      <c r="CP39" s="15">
        <f>'Agency North'!CQ39+'Agency South'!CQ39</f>
        <v>3963.8927436834829</v>
      </c>
      <c r="CQ39" s="15">
        <f>'Agency North'!CR39+'Agency South'!CR39</f>
        <v>3971.8842622515645</v>
      </c>
      <c r="CR39" s="15">
        <f>'Agency North'!CS39+'Agency South'!CS39</f>
        <v>4025.498126706621</v>
      </c>
      <c r="CS39" s="96">
        <f>'Agency North'!CT39+'Agency South'!CT39</f>
        <v>4083.8284640456304</v>
      </c>
    </row>
    <row r="40" spans="1:97" s="16" customFormat="1" x14ac:dyDescent="0.25">
      <c r="A40" s="16" t="s">
        <v>3</v>
      </c>
      <c r="B40" s="16">
        <f>SUM(B33:B39)</f>
        <v>2496</v>
      </c>
      <c r="C40" s="16">
        <f t="shared" ref="C40:Y40" si="36">SUM(C33:C39)</f>
        <v>2586</v>
      </c>
      <c r="D40" s="16">
        <f t="shared" si="36"/>
        <v>2805</v>
      </c>
      <c r="E40" s="16">
        <f t="shared" si="36"/>
        <v>3133</v>
      </c>
      <c r="F40" s="16">
        <f t="shared" si="36"/>
        <v>3046</v>
      </c>
      <c r="G40" s="16">
        <f t="shared" si="36"/>
        <v>3101</v>
      </c>
      <c r="H40" s="16">
        <f t="shared" si="36"/>
        <v>3127</v>
      </c>
      <c r="I40" s="16">
        <f t="shared" si="36"/>
        <v>3315</v>
      </c>
      <c r="J40" s="16">
        <f t="shared" si="36"/>
        <v>3461</v>
      </c>
      <c r="K40" s="16">
        <f t="shared" si="36"/>
        <v>3650</v>
      </c>
      <c r="L40" s="16">
        <f t="shared" si="36"/>
        <v>4000</v>
      </c>
      <c r="M40" s="97">
        <f t="shared" si="36"/>
        <v>4117</v>
      </c>
      <c r="N40" s="273">
        <f t="shared" si="36"/>
        <v>4156</v>
      </c>
      <c r="O40" s="273">
        <f t="shared" si="36"/>
        <v>4067</v>
      </c>
      <c r="P40" s="273">
        <f t="shared" si="36"/>
        <v>4326</v>
      </c>
      <c r="Q40" s="273">
        <f t="shared" si="36"/>
        <v>4505</v>
      </c>
      <c r="R40" s="273">
        <f t="shared" si="36"/>
        <v>4930</v>
      </c>
      <c r="S40" s="273">
        <f t="shared" si="36"/>
        <v>5819</v>
      </c>
      <c r="T40" s="273">
        <f t="shared" si="36"/>
        <v>6335</v>
      </c>
      <c r="U40" s="273">
        <f t="shared" si="36"/>
        <v>6970</v>
      </c>
      <c r="V40" s="16">
        <f t="shared" si="36"/>
        <v>7818.0108822399998</v>
      </c>
      <c r="W40" s="16">
        <f t="shared" si="36"/>
        <v>8612.1517409919998</v>
      </c>
      <c r="X40" s="16">
        <f t="shared" si="36"/>
        <v>9447.8356630444796</v>
      </c>
      <c r="Y40" s="97">
        <f t="shared" si="36"/>
        <v>10752.76383735204</v>
      </c>
      <c r="Z40" s="16">
        <f t="shared" ref="Z40:CK40" si="37">SUM(Z33:Z39)</f>
        <v>10899.02138949001</v>
      </c>
      <c r="AA40" s="16">
        <f t="shared" si="37"/>
        <v>9258.6417886278978</v>
      </c>
      <c r="AB40" s="16">
        <f t="shared" si="37"/>
        <v>9652.1717992468839</v>
      </c>
      <c r="AC40" s="16">
        <f t="shared" si="37"/>
        <v>9246.821916709152</v>
      </c>
      <c r="AD40" s="16">
        <f t="shared" si="37"/>
        <v>9577.4012156507542</v>
      </c>
      <c r="AE40" s="16">
        <f t="shared" si="37"/>
        <v>10510.709387847946</v>
      </c>
      <c r="AF40" s="16">
        <f t="shared" si="37"/>
        <v>10336.564227844117</v>
      </c>
      <c r="AG40" s="16">
        <f t="shared" si="37"/>
        <v>12038.605195198003</v>
      </c>
      <c r="AH40" s="16">
        <f t="shared" si="37"/>
        <v>11899.740731712112</v>
      </c>
      <c r="AI40" s="16">
        <f t="shared" si="37"/>
        <v>11479.262012425565</v>
      </c>
      <c r="AJ40" s="16">
        <f t="shared" si="37"/>
        <v>11220.140149711711</v>
      </c>
      <c r="AK40" s="97">
        <f t="shared" si="37"/>
        <v>11677.750112671529</v>
      </c>
      <c r="AL40" s="16">
        <f t="shared" si="37"/>
        <v>10489.121715589808</v>
      </c>
      <c r="AM40" s="16">
        <f t="shared" si="37"/>
        <v>9365.1731008000024</v>
      </c>
      <c r="AN40" s="16">
        <f t="shared" si="37"/>
        <v>9015.1589873184002</v>
      </c>
      <c r="AO40" s="16">
        <f t="shared" si="37"/>
        <v>8840.0976642696241</v>
      </c>
      <c r="AP40" s="16">
        <f t="shared" si="37"/>
        <v>8624.9769202726402</v>
      </c>
      <c r="AQ40" s="16">
        <f t="shared" si="37"/>
        <v>8652.7719629027142</v>
      </c>
      <c r="AR40" s="16">
        <f t="shared" si="37"/>
        <v>8868.5140309677445</v>
      </c>
      <c r="AS40" s="16">
        <f t="shared" si="37"/>
        <v>9495.9153824887471</v>
      </c>
      <c r="AT40" s="16">
        <f t="shared" si="37"/>
        <v>9954.6399042799057</v>
      </c>
      <c r="AU40" s="16">
        <f t="shared" si="37"/>
        <v>10030.085979276104</v>
      </c>
      <c r="AV40" s="16">
        <f t="shared" si="37"/>
        <v>10323.283080790177</v>
      </c>
      <c r="AW40" s="97">
        <f t="shared" si="37"/>
        <v>10547.351525551065</v>
      </c>
      <c r="AX40" s="16">
        <f t="shared" si="37"/>
        <v>9548.7294895893283</v>
      </c>
      <c r="AY40" s="16">
        <f t="shared" si="37"/>
        <v>8750.6090123293889</v>
      </c>
      <c r="AZ40" s="16">
        <f t="shared" si="37"/>
        <v>9149.9576026278337</v>
      </c>
      <c r="BA40" s="16">
        <f t="shared" si="37"/>
        <v>9527.1393818622091</v>
      </c>
      <c r="BB40" s="16">
        <f t="shared" si="37"/>
        <v>10068.900534124967</v>
      </c>
      <c r="BC40" s="16">
        <f t="shared" si="37"/>
        <v>10594.789222490484</v>
      </c>
      <c r="BD40" s="16">
        <f t="shared" si="37"/>
        <v>10972.63403102152</v>
      </c>
      <c r="BE40" s="16">
        <f t="shared" si="37"/>
        <v>11592.430696177249</v>
      </c>
      <c r="BF40" s="16">
        <f t="shared" si="37"/>
        <v>12265.073783799235</v>
      </c>
      <c r="BG40" s="16">
        <f t="shared" si="37"/>
        <v>12586.063316234406</v>
      </c>
      <c r="BH40" s="16">
        <f t="shared" si="37"/>
        <v>12961.141783815623</v>
      </c>
      <c r="BI40" s="97">
        <f t="shared" si="37"/>
        <v>13325.67532290009</v>
      </c>
      <c r="BJ40" s="16">
        <f t="shared" si="37"/>
        <v>12497.447191932202</v>
      </c>
      <c r="BK40" s="16">
        <f t="shared" si="37"/>
        <v>11648.612243295487</v>
      </c>
      <c r="BL40" s="16">
        <f t="shared" si="37"/>
        <v>11889.979451679612</v>
      </c>
      <c r="BM40" s="16">
        <f t="shared" si="37"/>
        <v>12173.543163830174</v>
      </c>
      <c r="BN40" s="16">
        <f t="shared" si="37"/>
        <v>12617.844218612781</v>
      </c>
      <c r="BO40" s="16">
        <f t="shared" si="37"/>
        <v>12976.96002875147</v>
      </c>
      <c r="BP40" s="16">
        <f t="shared" si="37"/>
        <v>13179.001968397446</v>
      </c>
      <c r="BQ40" s="16">
        <f t="shared" si="37"/>
        <v>13704.669403609629</v>
      </c>
      <c r="BR40" s="16">
        <f t="shared" si="37"/>
        <v>14288.128259075676</v>
      </c>
      <c r="BS40" s="16">
        <f t="shared" si="37"/>
        <v>14473.288987348615</v>
      </c>
      <c r="BT40" s="16">
        <f t="shared" si="37"/>
        <v>14746.965490989907</v>
      </c>
      <c r="BU40" s="97">
        <f t="shared" si="37"/>
        <v>15060.611589571403</v>
      </c>
      <c r="BV40" s="16">
        <f t="shared" si="37"/>
        <v>14145.852486730884</v>
      </c>
      <c r="BW40" s="16">
        <f t="shared" si="37"/>
        <v>13165.58387395265</v>
      </c>
      <c r="BX40" s="16">
        <f t="shared" si="37"/>
        <v>13449.348266119803</v>
      </c>
      <c r="BY40" s="16">
        <f t="shared" si="37"/>
        <v>13788.137272789214</v>
      </c>
      <c r="BZ40" s="16">
        <f t="shared" si="37"/>
        <v>14255.762105793321</v>
      </c>
      <c r="CA40" s="16">
        <f t="shared" si="37"/>
        <v>14689.926087050588</v>
      </c>
      <c r="CB40" s="16">
        <f t="shared" si="37"/>
        <v>14888.976766014055</v>
      </c>
      <c r="CC40" s="16">
        <f t="shared" si="37"/>
        <v>15452.021688517689</v>
      </c>
      <c r="CD40" s="16">
        <f t="shared" si="37"/>
        <v>16134.646867732445</v>
      </c>
      <c r="CE40" s="16">
        <f t="shared" si="37"/>
        <v>16384.216468014944</v>
      </c>
      <c r="CF40" s="16">
        <f t="shared" si="37"/>
        <v>16715.112063593297</v>
      </c>
      <c r="CG40" s="97">
        <f t="shared" si="37"/>
        <v>17120.205898906479</v>
      </c>
      <c r="CH40" s="16">
        <f t="shared" si="37"/>
        <v>16122.284976453171</v>
      </c>
      <c r="CI40" s="16">
        <f t="shared" si="37"/>
        <v>15020.480978505837</v>
      </c>
      <c r="CJ40" s="16">
        <f t="shared" si="37"/>
        <v>15366.167445761683</v>
      </c>
      <c r="CK40" s="16">
        <f t="shared" si="37"/>
        <v>15791.608861141855</v>
      </c>
      <c r="CL40" s="16">
        <f t="shared" ref="CL40:CS40" si="38">SUM(CL33:CL39)</f>
        <v>16357.387381368124</v>
      </c>
      <c r="CM40" s="16">
        <f t="shared" si="38"/>
        <v>16889.646066602712</v>
      </c>
      <c r="CN40" s="16">
        <f t="shared" si="38"/>
        <v>17130.052423478959</v>
      </c>
      <c r="CO40" s="16">
        <f t="shared" si="38"/>
        <v>17737.984118375778</v>
      </c>
      <c r="CP40" s="16">
        <f t="shared" si="38"/>
        <v>18527.663649504426</v>
      </c>
      <c r="CQ40" s="16">
        <f t="shared" si="38"/>
        <v>18835.404828427501</v>
      </c>
      <c r="CR40" s="16">
        <f t="shared" si="38"/>
        <v>19226.807373440926</v>
      </c>
      <c r="CS40" s="97">
        <f t="shared" si="38"/>
        <v>19728.483016788854</v>
      </c>
    </row>
    <row r="42" spans="1:97" s="15" customFormat="1" x14ac:dyDescent="0.25">
      <c r="A42" s="16" t="s">
        <v>89</v>
      </c>
      <c r="B42" s="15">
        <f>'Agency North'!C42+'Agency South'!C42</f>
        <v>0</v>
      </c>
      <c r="C42" s="15">
        <f>'Agency North'!D42+'Agency South'!D42</f>
        <v>2496</v>
      </c>
      <c r="D42" s="15">
        <f>'Agency North'!E42+'Agency South'!E42</f>
        <v>2586</v>
      </c>
      <c r="E42" s="15">
        <f>'Agency North'!F42+'Agency South'!F42</f>
        <v>2805</v>
      </c>
      <c r="F42" s="15">
        <f>'Agency North'!G42+'Agency South'!G42</f>
        <v>3133</v>
      </c>
      <c r="G42" s="15">
        <f>'Agency North'!H42+'Agency South'!H42</f>
        <v>3046</v>
      </c>
      <c r="H42" s="15">
        <f>'Agency North'!I42+'Agency South'!I42</f>
        <v>3101</v>
      </c>
      <c r="I42" s="15">
        <f>'Agency North'!J42+'Agency South'!J42</f>
        <v>3127</v>
      </c>
      <c r="J42" s="15">
        <f>'Agency North'!K42+'Agency South'!K42</f>
        <v>3315</v>
      </c>
      <c r="K42" s="15">
        <f>'Agency North'!L42+'Agency South'!L42</f>
        <v>3461</v>
      </c>
      <c r="L42" s="15">
        <f>'Agency North'!M42+'Agency South'!M42</f>
        <v>3650</v>
      </c>
      <c r="M42" s="96">
        <f>'Agency North'!N42+'Agency South'!N42</f>
        <v>4000</v>
      </c>
      <c r="N42" s="269">
        <f>'Agency North'!O42+'Agency South'!O42</f>
        <v>4117</v>
      </c>
      <c r="O42" s="269">
        <f>'Agency North'!P42+'Agency South'!P42</f>
        <v>4156</v>
      </c>
      <c r="P42" s="269">
        <f>'Agency North'!Q42+'Agency South'!Q42</f>
        <v>4067</v>
      </c>
      <c r="Q42" s="269">
        <f>'Agency North'!R42+'Agency South'!R42</f>
        <v>4326</v>
      </c>
      <c r="R42" s="269">
        <f>'Agency North'!S42+'Agency South'!S42</f>
        <v>4505</v>
      </c>
      <c r="S42" s="269">
        <f>'Agency North'!T42+'Agency South'!T42</f>
        <v>4930</v>
      </c>
      <c r="T42" s="269">
        <f>'Agency North'!U42+'Agency South'!U42</f>
        <v>5819</v>
      </c>
      <c r="U42" s="269">
        <f>'Agency North'!V42+'Agency South'!V42</f>
        <v>6335</v>
      </c>
      <c r="V42" s="15">
        <f>'Agency North'!W42+'Agency South'!W42</f>
        <v>6970</v>
      </c>
      <c r="W42" s="15">
        <f>'Agency North'!X42+'Agency South'!X42</f>
        <v>7818.0108822399998</v>
      </c>
      <c r="X42" s="15">
        <f>'Agency North'!Y42+'Agency South'!Y42</f>
        <v>8612.1517409919998</v>
      </c>
      <c r="Y42" s="96">
        <f>'Agency North'!Z42+'Agency South'!Z42</f>
        <v>9447.8356630444796</v>
      </c>
      <c r="Z42" s="15">
        <f>'Agency North'!AA42+'Agency South'!AA42</f>
        <v>10752.76383735204</v>
      </c>
      <c r="AA42" s="15">
        <f>'Agency North'!AB42+'Agency South'!AB42</f>
        <v>10899.02138949001</v>
      </c>
      <c r="AB42" s="15">
        <f>'Agency North'!AC42+'Agency South'!AC42</f>
        <v>9258.6417886278978</v>
      </c>
      <c r="AC42" s="15">
        <f>'Agency North'!AD42+'Agency South'!AD42</f>
        <v>9652.1717992468839</v>
      </c>
      <c r="AD42" s="15">
        <f>'Agency North'!AE42+'Agency South'!AE42</f>
        <v>9246.821916709152</v>
      </c>
      <c r="AE42" s="15">
        <f>'Agency North'!AF42+'Agency South'!AF42</f>
        <v>9577.4012156507542</v>
      </c>
      <c r="AF42" s="15">
        <f>'Agency North'!AG42+'Agency South'!AG42</f>
        <v>10510.709387847946</v>
      </c>
      <c r="AG42" s="15">
        <f>'Agency North'!AH42+'Agency South'!AH42</f>
        <v>10336.564227844117</v>
      </c>
      <c r="AH42" s="15">
        <f>'Agency North'!AI42+'Agency South'!AI42</f>
        <v>12038.605195198001</v>
      </c>
      <c r="AI42" s="15">
        <f>'Agency North'!AJ42+'Agency South'!AJ42</f>
        <v>11899.740731712114</v>
      </c>
      <c r="AJ42" s="15">
        <f>'Agency North'!AK42+'Agency South'!AK42</f>
        <v>11479.262012425566</v>
      </c>
      <c r="AK42" s="96">
        <f>'Agency North'!AL42+'Agency South'!AL42</f>
        <v>11220.140149711709</v>
      </c>
      <c r="AL42" s="15">
        <f>'Agency North'!AM42+'Agency South'!AM42</f>
        <v>11677.750112671529</v>
      </c>
      <c r="AM42" s="15">
        <f>'Agency North'!AN42+'Agency South'!AN42</f>
        <v>10489.121715589808</v>
      </c>
      <c r="AN42" s="15">
        <f>'Agency North'!AO42+'Agency South'!AO42</f>
        <v>9365.1731008000024</v>
      </c>
      <c r="AO42" s="15">
        <f>'Agency North'!AP42+'Agency South'!AP42</f>
        <v>9015.1589873184002</v>
      </c>
      <c r="AP42" s="15">
        <f>'Agency North'!AQ42+'Agency South'!AQ42</f>
        <v>8840.0976642696241</v>
      </c>
      <c r="AQ42" s="15">
        <f>'Agency North'!AR42+'Agency South'!AR42</f>
        <v>8624.9769202726384</v>
      </c>
      <c r="AR42" s="15">
        <f>'Agency North'!AS42+'Agency South'!AS42</f>
        <v>8652.7719629027142</v>
      </c>
      <c r="AS42" s="15">
        <f>'Agency North'!AT42+'Agency South'!AT42</f>
        <v>8868.5140309677445</v>
      </c>
      <c r="AT42" s="15">
        <f>'Agency North'!AU42+'Agency South'!AU42</f>
        <v>9495.9153824887471</v>
      </c>
      <c r="AU42" s="15">
        <f>'Agency North'!AV42+'Agency South'!AV42</f>
        <v>9954.6399042799057</v>
      </c>
      <c r="AV42" s="15">
        <f>'Agency North'!AW42+'Agency South'!AW42</f>
        <v>10030.085979276104</v>
      </c>
      <c r="AW42" s="96">
        <f>'Agency North'!AX42+'Agency South'!AX42</f>
        <v>10323.283080790177</v>
      </c>
      <c r="AX42" s="15">
        <f>'Agency North'!AY42+'Agency South'!AY42</f>
        <v>10547.351525551065</v>
      </c>
      <c r="AY42" s="15">
        <f>'Agency North'!AZ42+'Agency South'!AZ42</f>
        <v>9548.7294895893283</v>
      </c>
      <c r="AZ42" s="15">
        <f>'Agency North'!BA42+'Agency South'!BA42</f>
        <v>8750.6090123293889</v>
      </c>
      <c r="BA42" s="15">
        <f>'Agency North'!BB42+'Agency South'!BB42</f>
        <v>9149.9576026278337</v>
      </c>
      <c r="BB42" s="15">
        <f>'Agency North'!BC42+'Agency South'!BC42</f>
        <v>9527.1393818622109</v>
      </c>
      <c r="BC42" s="15">
        <f>'Agency North'!BD42+'Agency South'!BD42</f>
        <v>10068.900534124965</v>
      </c>
      <c r="BD42" s="15">
        <f>'Agency North'!BE42+'Agency South'!BE42</f>
        <v>10594.789222490486</v>
      </c>
      <c r="BE42" s="15">
        <f>'Agency North'!BF42+'Agency South'!BF42</f>
        <v>10972.634031021522</v>
      </c>
      <c r="BF42" s="15">
        <f>'Agency North'!BG42+'Agency South'!BG42</f>
        <v>11592.430696177249</v>
      </c>
      <c r="BG42" s="15">
        <f>'Agency North'!BH42+'Agency South'!BH42</f>
        <v>12265.073783799235</v>
      </c>
      <c r="BH42" s="15">
        <f>'Agency North'!BI42+'Agency South'!BI42</f>
        <v>12586.063316234404</v>
      </c>
      <c r="BI42" s="96">
        <f>'Agency North'!BJ42+'Agency South'!BJ42</f>
        <v>12961.141783815623</v>
      </c>
      <c r="BJ42" s="15">
        <f>'Agency North'!BK42+'Agency South'!BK42</f>
        <v>13325.67532290009</v>
      </c>
      <c r="BK42" s="15">
        <f>'Agency North'!BL42+'Agency South'!BL42</f>
        <v>12497.4471919322</v>
      </c>
      <c r="BL42" s="15">
        <f>'Agency North'!BM42+'Agency South'!BM42</f>
        <v>11648.612243295487</v>
      </c>
      <c r="BM42" s="15">
        <f>'Agency North'!BN42+'Agency South'!BN42</f>
        <v>11889.979451679614</v>
      </c>
      <c r="BN42" s="15">
        <f>'Agency North'!BO42+'Agency South'!BO42</f>
        <v>12173.543163830174</v>
      </c>
      <c r="BO42" s="15">
        <f>'Agency North'!BP42+'Agency South'!BP42</f>
        <v>12617.84421861278</v>
      </c>
      <c r="BP42" s="15">
        <f>'Agency North'!BQ42+'Agency South'!BQ42</f>
        <v>12976.960028751471</v>
      </c>
      <c r="BQ42" s="15">
        <f>'Agency North'!BR42+'Agency South'!BR42</f>
        <v>13179.001968397446</v>
      </c>
      <c r="BR42" s="15">
        <f>'Agency North'!BS42+'Agency South'!BS42</f>
        <v>13704.669403609629</v>
      </c>
      <c r="BS42" s="15">
        <f>'Agency North'!BT42+'Agency South'!BT42</f>
        <v>14288.128259075675</v>
      </c>
      <c r="BT42" s="15">
        <f>'Agency North'!BU42+'Agency South'!BU42</f>
        <v>14473.288987348613</v>
      </c>
      <c r="BU42" s="96">
        <f>'Agency North'!BV42+'Agency South'!BV42</f>
        <v>14746.965490989907</v>
      </c>
      <c r="BV42" s="15">
        <f>'Agency North'!BW42+'Agency South'!BW42</f>
        <v>15060.611589571403</v>
      </c>
      <c r="BW42" s="15">
        <f>'Agency North'!BX42+'Agency South'!BX42</f>
        <v>14145.852486730884</v>
      </c>
      <c r="BX42" s="15">
        <f>'Agency North'!BY42+'Agency South'!BY42</f>
        <v>13165.583873952652</v>
      </c>
      <c r="BY42" s="15">
        <f>'Agency North'!BZ42+'Agency South'!BZ42</f>
        <v>13449.348266119801</v>
      </c>
      <c r="BZ42" s="15">
        <f>'Agency North'!CA42+'Agency South'!CA42</f>
        <v>13788.137272789212</v>
      </c>
      <c r="CA42" s="15">
        <f>'Agency North'!CB42+'Agency South'!CB42</f>
        <v>14255.762105793321</v>
      </c>
      <c r="CB42" s="15">
        <f>'Agency North'!CC42+'Agency South'!CC42</f>
        <v>14689.926087050588</v>
      </c>
      <c r="CC42" s="15">
        <f>'Agency North'!CD42+'Agency South'!CD42</f>
        <v>14888.976766014057</v>
      </c>
      <c r="CD42" s="15">
        <f>'Agency North'!CE42+'Agency South'!CE42</f>
        <v>15452.021688517689</v>
      </c>
      <c r="CE42" s="15">
        <f>'Agency North'!CF42+'Agency South'!CF42</f>
        <v>16134.646867732445</v>
      </c>
      <c r="CF42" s="15">
        <f>'Agency North'!CG42+'Agency South'!CG42</f>
        <v>16384.216468014944</v>
      </c>
      <c r="CG42" s="96">
        <f>'Agency North'!CH42+'Agency South'!CH42</f>
        <v>16715.112063593297</v>
      </c>
      <c r="CH42" s="15">
        <f>'Agency North'!CI42+'Agency South'!CI42</f>
        <v>17120.205898906483</v>
      </c>
      <c r="CI42" s="15">
        <f>'Agency North'!CJ42+'Agency South'!CJ42</f>
        <v>16122.284976453171</v>
      </c>
      <c r="CJ42" s="15">
        <f>'Agency North'!CK42+'Agency South'!CK42</f>
        <v>15020.480978505837</v>
      </c>
      <c r="CK42" s="15">
        <f>'Agency North'!CL42+'Agency South'!CL42</f>
        <v>15366.167445761685</v>
      </c>
      <c r="CL42" s="15">
        <f>'Agency North'!CM42+'Agency South'!CM42</f>
        <v>15791.608861141853</v>
      </c>
      <c r="CM42" s="15">
        <f>'Agency North'!CN42+'Agency South'!CN42</f>
        <v>16357.387381368124</v>
      </c>
      <c r="CN42" s="15">
        <f>'Agency North'!CO42+'Agency South'!CO42</f>
        <v>16889.646066602712</v>
      </c>
      <c r="CO42" s="15">
        <f>'Agency North'!CP42+'Agency South'!CP42</f>
        <v>17130.052423478959</v>
      </c>
      <c r="CP42" s="15">
        <f>'Agency North'!CQ42+'Agency South'!CQ42</f>
        <v>17737.984118375782</v>
      </c>
      <c r="CQ42" s="15">
        <f>'Agency North'!CR42+'Agency South'!CR42</f>
        <v>18527.663649504426</v>
      </c>
      <c r="CR42" s="15">
        <f>'Agency North'!CS42+'Agency South'!CS42</f>
        <v>18835.404828427505</v>
      </c>
      <c r="CS42" s="96">
        <f>'Agency North'!CT42+'Agency South'!CT42</f>
        <v>19226.807373440926</v>
      </c>
    </row>
    <row r="43" spans="1:97" s="111" customFormat="1" x14ac:dyDescent="0.25">
      <c r="A43" s="1" t="s">
        <v>74</v>
      </c>
      <c r="B43" s="125"/>
      <c r="C43" s="125">
        <f>B40+C34-C40</f>
        <v>121</v>
      </c>
      <c r="D43" s="125">
        <f>C40+D34-D40</f>
        <v>233</v>
      </c>
      <c r="E43" s="125">
        <f t="shared" ref="E43:BO43" si="39">D40+E34-E40</f>
        <v>252</v>
      </c>
      <c r="F43" s="125">
        <f t="shared" si="39"/>
        <v>557</v>
      </c>
      <c r="G43" s="125">
        <f t="shared" si="39"/>
        <v>447</v>
      </c>
      <c r="H43" s="125">
        <f t="shared" si="39"/>
        <v>472</v>
      </c>
      <c r="I43" s="125">
        <f t="shared" si="39"/>
        <v>300</v>
      </c>
      <c r="J43" s="125">
        <f t="shared" si="39"/>
        <v>428</v>
      </c>
      <c r="K43" s="125">
        <f t="shared" si="39"/>
        <v>275</v>
      </c>
      <c r="L43" s="125">
        <f t="shared" si="39"/>
        <v>455</v>
      </c>
      <c r="M43" s="126">
        <f t="shared" si="39"/>
        <v>475</v>
      </c>
      <c r="N43" s="277">
        <f t="shared" si="39"/>
        <v>166</v>
      </c>
      <c r="O43" s="277">
        <f t="shared" si="39"/>
        <v>285</v>
      </c>
      <c r="P43" s="277">
        <f t="shared" si="39"/>
        <v>424</v>
      </c>
      <c r="Q43" s="277">
        <f t="shared" si="39"/>
        <v>366</v>
      </c>
      <c r="R43" s="277">
        <f t="shared" si="39"/>
        <v>323</v>
      </c>
      <c r="S43" s="277">
        <f t="shared" si="39"/>
        <v>411</v>
      </c>
      <c r="T43" s="278">
        <f t="shared" si="39"/>
        <v>410</v>
      </c>
      <c r="U43" s="278">
        <f t="shared" si="39"/>
        <v>417</v>
      </c>
      <c r="V43" s="150">
        <f t="shared" si="39"/>
        <v>482.95000000000073</v>
      </c>
      <c r="W43" s="150">
        <f t="shared" si="39"/>
        <v>569.78999999999905</v>
      </c>
      <c r="X43" s="150">
        <f t="shared" si="39"/>
        <v>623.01804411199919</v>
      </c>
      <c r="Y43" s="151">
        <f t="shared" si="39"/>
        <v>337.98067527359854</v>
      </c>
      <c r="Z43" s="127">
        <f t="shared" si="39"/>
        <v>353.32081534502504</v>
      </c>
      <c r="AA43" s="127">
        <f t="shared" si="39"/>
        <v>2493.8899115029308</v>
      </c>
      <c r="AB43" s="127">
        <f t="shared" si="39"/>
        <v>900.05505764697045</v>
      </c>
      <c r="AC43" s="127">
        <f t="shared" si="39"/>
        <v>1472.7318674802555</v>
      </c>
      <c r="AD43" s="127">
        <f t="shared" si="39"/>
        <v>762.22570141452343</v>
      </c>
      <c r="AE43" s="127">
        <f t="shared" si="39"/>
        <v>993.16103704809757</v>
      </c>
      <c r="AF43" s="127">
        <f t="shared" si="39"/>
        <v>1459.8041061396561</v>
      </c>
      <c r="AG43" s="127">
        <f t="shared" si="39"/>
        <v>-1121.8911624509783</v>
      </c>
      <c r="AH43" s="127">
        <f t="shared" si="39"/>
        <v>902.19772233342519</v>
      </c>
      <c r="AI43" s="127">
        <f t="shared" si="39"/>
        <v>1124.5092683666298</v>
      </c>
      <c r="AJ43" s="127">
        <f t="shared" si="39"/>
        <v>1095.7420979388025</v>
      </c>
      <c r="AK43" s="128">
        <f t="shared" si="39"/>
        <v>562.8495217291711</v>
      </c>
      <c r="AL43" s="127">
        <f t="shared" si="39"/>
        <v>1512.722384450286</v>
      </c>
      <c r="AM43" s="127">
        <f t="shared" si="39"/>
        <v>1466.8912372408704</v>
      </c>
      <c r="AN43" s="127">
        <f t="shared" si="39"/>
        <v>1392.0129894147467</v>
      </c>
      <c r="AO43" s="127">
        <f t="shared" si="39"/>
        <v>1185.810313847318</v>
      </c>
      <c r="AP43" s="127">
        <f t="shared" si="39"/>
        <v>1336.1636263705968</v>
      </c>
      <c r="AQ43" s="127">
        <f t="shared" si="39"/>
        <v>1220.4296605731033</v>
      </c>
      <c r="AR43" s="127">
        <f t="shared" si="39"/>
        <v>860.80056985396004</v>
      </c>
      <c r="AS43" s="127">
        <f t="shared" si="39"/>
        <v>576.81185653585635</v>
      </c>
      <c r="AT43" s="127">
        <f t="shared" si="39"/>
        <v>880.72904504455801</v>
      </c>
      <c r="AU43" s="127">
        <f t="shared" si="39"/>
        <v>1078.7587957840169</v>
      </c>
      <c r="AV43" s="127">
        <f t="shared" si="39"/>
        <v>1000.0202861507423</v>
      </c>
      <c r="AW43" s="128">
        <f t="shared" si="39"/>
        <v>1138.9382748111748</v>
      </c>
      <c r="AX43" s="127">
        <f t="shared" si="39"/>
        <v>1391.196804234507</v>
      </c>
      <c r="AY43" s="127">
        <f t="shared" si="39"/>
        <v>1204.1538466140046</v>
      </c>
      <c r="AZ43" s="127">
        <f t="shared" si="39"/>
        <v>972.32743242572906</v>
      </c>
      <c r="BA43" s="127">
        <f t="shared" si="39"/>
        <v>924.11514926073505</v>
      </c>
      <c r="BB43" s="127">
        <f t="shared" si="39"/>
        <v>812.02978039164555</v>
      </c>
      <c r="BC43" s="127">
        <f t="shared" si="39"/>
        <v>919.88892420734192</v>
      </c>
      <c r="BD43" s="127">
        <f t="shared" si="39"/>
        <v>979.13139974701699</v>
      </c>
      <c r="BE43" s="127">
        <f t="shared" si="39"/>
        <v>797.85837117122719</v>
      </c>
      <c r="BF43" s="127">
        <f t="shared" si="39"/>
        <v>847.13884993470492</v>
      </c>
      <c r="BG43" s="127">
        <f t="shared" si="39"/>
        <v>1114.9669825287438</v>
      </c>
      <c r="BH43" s="127">
        <f t="shared" si="39"/>
        <v>1128.1890826803337</v>
      </c>
      <c r="BI43" s="128">
        <f t="shared" si="39"/>
        <v>1247.0759012153521</v>
      </c>
      <c r="BJ43" s="127">
        <f t="shared" si="39"/>
        <v>1298.8813306862739</v>
      </c>
      <c r="BK43" s="127">
        <f t="shared" si="39"/>
        <v>1337.4324178509978</v>
      </c>
      <c r="BL43" s="127">
        <f t="shared" si="39"/>
        <v>1344.8084351353773</v>
      </c>
      <c r="BM43" s="127">
        <f t="shared" si="39"/>
        <v>1215.3370494036772</v>
      </c>
      <c r="BN43" s="127">
        <f t="shared" si="39"/>
        <v>1105.0964372058443</v>
      </c>
      <c r="BO43" s="127">
        <f t="shared" si="39"/>
        <v>1242.5676147894646</v>
      </c>
      <c r="BP43" s="127">
        <f t="shared" ref="BP43:CS43" si="40">BO40+BP34-BP40</f>
        <v>1311.0826563241353</v>
      </c>
      <c r="BQ43" s="127">
        <f t="shared" si="40"/>
        <v>1044.7424951177964</v>
      </c>
      <c r="BR43" s="127">
        <f t="shared" si="40"/>
        <v>1047.2518951676502</v>
      </c>
      <c r="BS43" s="127">
        <f t="shared" si="40"/>
        <v>1362.323598865818</v>
      </c>
      <c r="BT43" s="127">
        <f t="shared" si="40"/>
        <v>1336.9360745309059</v>
      </c>
      <c r="BU43" s="128">
        <f t="shared" si="40"/>
        <v>1361.2171181019803</v>
      </c>
      <c r="BV43" s="127">
        <f t="shared" si="40"/>
        <v>1430.7634164663232</v>
      </c>
      <c r="BW43" s="127">
        <f t="shared" si="40"/>
        <v>1516.6633316598636</v>
      </c>
      <c r="BX43" s="127">
        <f t="shared" si="40"/>
        <v>1465.391353204599</v>
      </c>
      <c r="BY43" s="127">
        <f t="shared" si="40"/>
        <v>1339.8929482314506</v>
      </c>
      <c r="BZ43" s="127">
        <f t="shared" si="40"/>
        <v>1267.3760210716518</v>
      </c>
      <c r="CA43" s="127">
        <f t="shared" si="40"/>
        <v>1359.1696602754546</v>
      </c>
      <c r="CB43" s="127">
        <f t="shared" si="40"/>
        <v>1518.4792237154124</v>
      </c>
      <c r="CC43" s="127">
        <f t="shared" si="40"/>
        <v>1217.6432567318807</v>
      </c>
      <c r="CD43" s="127">
        <f t="shared" si="40"/>
        <v>1164.6885233180365</v>
      </c>
      <c r="CE43" s="127">
        <f t="shared" si="40"/>
        <v>1529.8784276878214</v>
      </c>
      <c r="CF43" s="127">
        <f t="shared" si="40"/>
        <v>1518.24137009685</v>
      </c>
      <c r="CG43" s="128">
        <f t="shared" si="40"/>
        <v>1515.1907226673029</v>
      </c>
      <c r="CH43" s="127">
        <f t="shared" si="40"/>
        <v>1586.5751532975555</v>
      </c>
      <c r="CI43" s="127">
        <f t="shared" si="40"/>
        <v>1713.2221813852648</v>
      </c>
      <c r="CJ43" s="127">
        <f t="shared" si="40"/>
        <v>1654.6678875288126</v>
      </c>
      <c r="CK43" s="127">
        <f t="shared" si="40"/>
        <v>1494.0258500497639</v>
      </c>
      <c r="CL43" s="127">
        <f t="shared" si="40"/>
        <v>1416.8806796225836</v>
      </c>
      <c r="CM43" s="127">
        <f t="shared" si="40"/>
        <v>1516.1658952745092</v>
      </c>
      <c r="CN43" s="127">
        <f t="shared" si="40"/>
        <v>1722.0409141963573</v>
      </c>
      <c r="CO43" s="127">
        <f t="shared" si="40"/>
        <v>1425.7445365653075</v>
      </c>
      <c r="CP43" s="127">
        <f t="shared" si="40"/>
        <v>1319.2851549765037</v>
      </c>
      <c r="CQ43" s="127">
        <f t="shared" si="40"/>
        <v>1724.5095880318404</v>
      </c>
      <c r="CR43" s="127">
        <f t="shared" si="40"/>
        <v>1719.8728764398184</v>
      </c>
      <c r="CS43" s="128">
        <f t="shared" si="40"/>
        <v>1690.5306088479228</v>
      </c>
    </row>
    <row r="44" spans="1:97" s="133" customFormat="1" x14ac:dyDescent="0.25">
      <c r="A44" s="20" t="s">
        <v>75</v>
      </c>
      <c r="C44" s="133">
        <f>C43/C42</f>
        <v>4.8477564102564104E-2</v>
      </c>
      <c r="D44" s="133">
        <f t="shared" ref="D44:BO44" si="41">D43/D42</f>
        <v>9.0100541376643459E-2</v>
      </c>
      <c r="E44" s="133">
        <f t="shared" si="41"/>
        <v>8.9839572192513373E-2</v>
      </c>
      <c r="F44" s="133">
        <f t="shared" si="41"/>
        <v>0.17778487073092883</v>
      </c>
      <c r="G44" s="133">
        <f t="shared" si="41"/>
        <v>0.14674983585029547</v>
      </c>
      <c r="H44" s="133">
        <f t="shared" si="41"/>
        <v>0.15220896485004837</v>
      </c>
      <c r="I44" s="133">
        <f t="shared" si="41"/>
        <v>9.5938599296450267E-2</v>
      </c>
      <c r="J44" s="133">
        <f t="shared" si="41"/>
        <v>0.12911010558069383</v>
      </c>
      <c r="K44" s="133">
        <f t="shared" si="41"/>
        <v>7.9456804391794283E-2</v>
      </c>
      <c r="L44" s="133">
        <f t="shared" si="41"/>
        <v>0.12465753424657534</v>
      </c>
      <c r="M44" s="134">
        <f t="shared" si="41"/>
        <v>0.11874999999999999</v>
      </c>
      <c r="N44" s="270">
        <f t="shared" si="41"/>
        <v>4.0320621811999031E-2</v>
      </c>
      <c r="O44" s="270">
        <f t="shared" si="41"/>
        <v>6.8575553416746871E-2</v>
      </c>
      <c r="P44" s="270">
        <f t="shared" si="41"/>
        <v>0.10425374969264814</v>
      </c>
      <c r="Q44" s="270">
        <f t="shared" si="41"/>
        <v>8.4604715672676842E-2</v>
      </c>
      <c r="R44" s="270">
        <f t="shared" si="41"/>
        <v>7.1698113207547168E-2</v>
      </c>
      <c r="S44" s="270">
        <f t="shared" si="41"/>
        <v>8.3367139959432054E-2</v>
      </c>
      <c r="T44" s="279">
        <f t="shared" si="41"/>
        <v>7.0458841725382373E-2</v>
      </c>
      <c r="U44" s="279">
        <f t="shared" si="41"/>
        <v>6.5824782951854774E-2</v>
      </c>
      <c r="V44" s="224">
        <f t="shared" si="41"/>
        <v>6.9289813486370255E-2</v>
      </c>
      <c r="W44" s="224">
        <f t="shared" si="41"/>
        <v>7.2881709757449717E-2</v>
      </c>
      <c r="X44" s="224">
        <f t="shared" si="41"/>
        <v>7.2341740235087423E-2</v>
      </c>
      <c r="Y44" s="225">
        <f t="shared" si="41"/>
        <v>3.5773344004661416E-2</v>
      </c>
      <c r="Z44" s="133">
        <f t="shared" si="41"/>
        <v>3.2858604605235459E-2</v>
      </c>
      <c r="AA44" s="133">
        <f t="shared" si="41"/>
        <v>0.22881778302663058</v>
      </c>
      <c r="AB44" s="133">
        <f t="shared" si="41"/>
        <v>9.7212429014424145E-2</v>
      </c>
      <c r="AC44" s="133">
        <f t="shared" si="41"/>
        <v>0.15258036202745232</v>
      </c>
      <c r="AD44" s="133">
        <f t="shared" si="41"/>
        <v>8.2431099926037255E-2</v>
      </c>
      <c r="AE44" s="133">
        <f t="shared" si="41"/>
        <v>0.10369838484213648</v>
      </c>
      <c r="AF44" s="133">
        <f t="shared" si="41"/>
        <v>0.13888730553500245</v>
      </c>
      <c r="AG44" s="133">
        <f t="shared" si="41"/>
        <v>-0.10853617679159622</v>
      </c>
      <c r="AH44" s="133">
        <f t="shared" si="41"/>
        <v>7.4942047496772871E-2</v>
      </c>
      <c r="AI44" s="133">
        <f t="shared" si="41"/>
        <v>9.4498636039176742E-2</v>
      </c>
      <c r="AJ44" s="133">
        <f t="shared" si="41"/>
        <v>9.5454054167657454E-2</v>
      </c>
      <c r="AK44" s="134">
        <f t="shared" si="41"/>
        <v>5.0164214904537797E-2</v>
      </c>
      <c r="AL44" s="133">
        <f t="shared" si="41"/>
        <v>0.12953885550340991</v>
      </c>
      <c r="AM44" s="133">
        <f t="shared" si="41"/>
        <v>0.13984881451615289</v>
      </c>
      <c r="AN44" s="133">
        <f t="shared" si="41"/>
        <v>0.14863718742110987</v>
      </c>
      <c r="AO44" s="133">
        <f t="shared" si="41"/>
        <v>0.13153515268176569</v>
      </c>
      <c r="AP44" s="133">
        <f t="shared" si="41"/>
        <v>0.15114806160696323</v>
      </c>
      <c r="AQ44" s="133">
        <f t="shared" si="41"/>
        <v>0.14149946972084479</v>
      </c>
      <c r="AR44" s="133">
        <f t="shared" si="41"/>
        <v>9.94826367254905E-2</v>
      </c>
      <c r="AS44" s="133">
        <f t="shared" si="41"/>
        <v>6.504041765302522E-2</v>
      </c>
      <c r="AT44" s="133">
        <f t="shared" si="41"/>
        <v>9.2748198522145123E-2</v>
      </c>
      <c r="AU44" s="133">
        <f t="shared" si="41"/>
        <v>0.1083674353022267</v>
      </c>
      <c r="AV44" s="133">
        <f t="shared" si="41"/>
        <v>9.970206518837002E-2</v>
      </c>
      <c r="AW44" s="134">
        <f t="shared" si="41"/>
        <v>0.11032713778144276</v>
      </c>
      <c r="AX44" s="133">
        <f t="shared" si="41"/>
        <v>0.13190010789574225</v>
      </c>
      <c r="AY44" s="133">
        <f t="shared" si="41"/>
        <v>0.12610618490416498</v>
      </c>
      <c r="AZ44" s="133">
        <f t="shared" si="41"/>
        <v>0.11111540134586564</v>
      </c>
      <c r="BA44" s="133">
        <f t="shared" si="41"/>
        <v>0.10099665915340773</v>
      </c>
      <c r="BB44" s="133">
        <f t="shared" si="41"/>
        <v>8.5233326378911775E-2</v>
      </c>
      <c r="BC44" s="133">
        <f t="shared" si="41"/>
        <v>9.1359421129417737E-2</v>
      </c>
      <c r="BD44" s="133">
        <f t="shared" si="41"/>
        <v>9.2416317038995832E-2</v>
      </c>
      <c r="BE44" s="133">
        <f t="shared" si="41"/>
        <v>7.2713476902222796E-2</v>
      </c>
      <c r="BF44" s="133">
        <f t="shared" si="41"/>
        <v>7.3076895789772514E-2</v>
      </c>
      <c r="BG44" s="133">
        <f t="shared" si="41"/>
        <v>9.0905852030135209E-2</v>
      </c>
      <c r="BH44" s="133">
        <f t="shared" si="41"/>
        <v>8.9637963383285613E-2</v>
      </c>
      <c r="BI44" s="134">
        <f t="shared" si="41"/>
        <v>9.6216515644675413E-2</v>
      </c>
      <c r="BJ44" s="133">
        <f t="shared" si="41"/>
        <v>9.7472082968594803E-2</v>
      </c>
      <c r="BK44" s="133">
        <f t="shared" si="41"/>
        <v>0.10701644882439552</v>
      </c>
      <c r="BL44" s="133">
        <f t="shared" si="41"/>
        <v>0.11544795268718809</v>
      </c>
      <c r="BM44" s="133">
        <f t="shared" si="41"/>
        <v>0.10221523547141161</v>
      </c>
      <c r="BN44" s="133">
        <f t="shared" si="41"/>
        <v>9.0778536892142311E-2</v>
      </c>
      <c r="BO44" s="133">
        <f t="shared" si="41"/>
        <v>9.8477013447077891E-2</v>
      </c>
      <c r="BP44" s="133">
        <f t="shared" ref="BP44:CS44" si="42">BP43/BP42</f>
        <v>0.10103157083163769</v>
      </c>
      <c r="BQ44" s="133">
        <f t="shared" si="42"/>
        <v>7.9273263455232335E-2</v>
      </c>
      <c r="BR44" s="133">
        <f t="shared" si="42"/>
        <v>7.6415699228163644E-2</v>
      </c>
      <c r="BS44" s="133">
        <f t="shared" si="42"/>
        <v>9.5346540439996672E-2</v>
      </c>
      <c r="BT44" s="133">
        <f t="shared" si="42"/>
        <v>9.2372651143741283E-2</v>
      </c>
      <c r="BU44" s="134">
        <f t="shared" si="42"/>
        <v>9.2304896145153109E-2</v>
      </c>
      <c r="BV44" s="133">
        <f t="shared" si="42"/>
        <v>9.5000352937661819E-2</v>
      </c>
      <c r="BW44" s="133">
        <f t="shared" si="42"/>
        <v>0.10721611391625402</v>
      </c>
      <c r="BX44" s="133">
        <f t="shared" si="42"/>
        <v>0.11130469922445227</v>
      </c>
      <c r="BY44" s="133">
        <f t="shared" si="42"/>
        <v>9.9625120988707655E-2</v>
      </c>
      <c r="BZ44" s="133">
        <f t="shared" si="42"/>
        <v>9.1917856342553908E-2</v>
      </c>
      <c r="CA44" s="133">
        <f t="shared" si="42"/>
        <v>9.5341774798774814E-2</v>
      </c>
      <c r="CB44" s="133">
        <f t="shared" si="42"/>
        <v>0.10336874499688442</v>
      </c>
      <c r="CC44" s="133">
        <f t="shared" si="42"/>
        <v>8.1781527089981293E-2</v>
      </c>
      <c r="CD44" s="133">
        <f t="shared" si="42"/>
        <v>7.5374507413713376E-2</v>
      </c>
      <c r="CE44" s="133">
        <f t="shared" si="42"/>
        <v>9.4819455314352957E-2</v>
      </c>
      <c r="CF44" s="133">
        <f t="shared" si="42"/>
        <v>9.2664874946003145E-2</v>
      </c>
      <c r="CG44" s="134">
        <f t="shared" si="42"/>
        <v>9.0647954791011912E-2</v>
      </c>
      <c r="CH44" s="133">
        <f t="shared" si="42"/>
        <v>9.2672667762652011E-2</v>
      </c>
      <c r="CI44" s="133">
        <f t="shared" si="42"/>
        <v>0.10626422891590431</v>
      </c>
      <c r="CJ44" s="133">
        <f t="shared" si="42"/>
        <v>0.11016077913194833</v>
      </c>
      <c r="CK44" s="133">
        <f t="shared" si="42"/>
        <v>9.7228268227797288E-2</v>
      </c>
      <c r="CL44" s="133">
        <f t="shared" si="42"/>
        <v>8.9723643238725226E-2</v>
      </c>
      <c r="CM44" s="133">
        <f t="shared" si="42"/>
        <v>9.2689979146761386E-2</v>
      </c>
      <c r="CN44" s="133">
        <f t="shared" si="42"/>
        <v>0.1019583777780572</v>
      </c>
      <c r="CO44" s="133">
        <f t="shared" si="42"/>
        <v>8.3230599727245419E-2</v>
      </c>
      <c r="CP44" s="133">
        <f t="shared" si="42"/>
        <v>7.4376273322388511E-2</v>
      </c>
      <c r="CQ44" s="133">
        <f t="shared" si="42"/>
        <v>9.3077552607555417E-2</v>
      </c>
      <c r="CR44" s="133">
        <f t="shared" si="42"/>
        <v>9.1310640366172785E-2</v>
      </c>
      <c r="CS44" s="134">
        <f t="shared" si="42"/>
        <v>8.7925705813391986E-2</v>
      </c>
    </row>
    <row r="46" spans="1:97" s="4" customFormat="1" x14ac:dyDescent="0.25">
      <c r="A46"/>
      <c r="B46">
        <v>1</v>
      </c>
      <c r="C46" s="12">
        <v>2</v>
      </c>
      <c r="D46" s="12">
        <v>3</v>
      </c>
      <c r="E46" s="12">
        <v>4</v>
      </c>
      <c r="F46" s="12">
        <v>5</v>
      </c>
      <c r="G46" s="12">
        <v>6</v>
      </c>
      <c r="H46" s="12">
        <v>7</v>
      </c>
      <c r="I46" s="12">
        <v>8</v>
      </c>
      <c r="J46" s="12">
        <v>9</v>
      </c>
      <c r="K46" s="12">
        <v>10</v>
      </c>
      <c r="L46" s="12">
        <v>11</v>
      </c>
      <c r="M46" s="112">
        <v>12</v>
      </c>
      <c r="N46" s="266">
        <v>13</v>
      </c>
      <c r="O46" s="266">
        <v>14</v>
      </c>
      <c r="P46" s="266">
        <v>15</v>
      </c>
      <c r="Q46" s="266">
        <v>16</v>
      </c>
      <c r="R46" s="266">
        <v>17</v>
      </c>
      <c r="S46" s="266">
        <v>18</v>
      </c>
      <c r="T46" s="266">
        <v>19</v>
      </c>
      <c r="U46" s="266">
        <v>20</v>
      </c>
      <c r="V46" s="12">
        <v>21</v>
      </c>
      <c r="W46" s="12">
        <v>22</v>
      </c>
      <c r="X46" s="12">
        <v>23</v>
      </c>
      <c r="Y46" s="112">
        <v>24</v>
      </c>
      <c r="Z46" s="12">
        <v>25</v>
      </c>
      <c r="AA46" s="12">
        <v>26</v>
      </c>
      <c r="AB46" s="12">
        <v>27</v>
      </c>
      <c r="AC46" s="12">
        <v>28</v>
      </c>
      <c r="AD46" s="12">
        <v>29</v>
      </c>
      <c r="AE46" s="12">
        <v>30</v>
      </c>
      <c r="AF46" s="12">
        <v>31</v>
      </c>
      <c r="AG46" s="12">
        <v>32</v>
      </c>
      <c r="AH46" s="12">
        <v>33</v>
      </c>
      <c r="AI46" s="12">
        <v>34</v>
      </c>
      <c r="AJ46" s="12">
        <v>35</v>
      </c>
      <c r="AK46" s="112">
        <v>36</v>
      </c>
      <c r="AL46" s="12">
        <v>37</v>
      </c>
      <c r="AM46" s="12">
        <v>38</v>
      </c>
      <c r="AN46" s="12">
        <v>39</v>
      </c>
      <c r="AO46" s="12">
        <v>40</v>
      </c>
      <c r="AP46" s="12">
        <v>41</v>
      </c>
      <c r="AQ46" s="12">
        <v>42</v>
      </c>
      <c r="AR46" s="12">
        <v>43</v>
      </c>
      <c r="AS46" s="12">
        <v>44</v>
      </c>
      <c r="AT46" s="12">
        <v>45</v>
      </c>
      <c r="AU46" s="12">
        <v>46</v>
      </c>
      <c r="AV46" s="12">
        <v>47</v>
      </c>
      <c r="AW46" s="112">
        <v>48</v>
      </c>
      <c r="AX46" s="12">
        <v>49</v>
      </c>
      <c r="AY46" s="12">
        <v>50</v>
      </c>
      <c r="AZ46" s="12">
        <v>51</v>
      </c>
      <c r="BA46" s="12">
        <v>52</v>
      </c>
      <c r="BB46" s="12">
        <v>53</v>
      </c>
      <c r="BC46" s="12">
        <v>54</v>
      </c>
      <c r="BD46" s="12">
        <v>55</v>
      </c>
      <c r="BE46" s="12">
        <v>56</v>
      </c>
      <c r="BF46" s="12">
        <v>57</v>
      </c>
      <c r="BG46" s="12">
        <v>58</v>
      </c>
      <c r="BH46" s="12">
        <v>59</v>
      </c>
      <c r="BI46" s="112">
        <v>60</v>
      </c>
      <c r="BJ46" s="12">
        <v>61</v>
      </c>
      <c r="BK46" s="12">
        <v>62</v>
      </c>
      <c r="BL46" s="12">
        <v>63</v>
      </c>
      <c r="BM46" s="12">
        <v>64</v>
      </c>
      <c r="BN46" s="12">
        <v>65</v>
      </c>
      <c r="BO46" s="12">
        <v>66</v>
      </c>
      <c r="BP46" s="12">
        <v>67</v>
      </c>
      <c r="BQ46" s="12">
        <v>68</v>
      </c>
      <c r="BR46" s="12">
        <v>69</v>
      </c>
      <c r="BS46" s="12">
        <v>70</v>
      </c>
      <c r="BT46" s="12">
        <v>71</v>
      </c>
      <c r="BU46" s="112">
        <v>72</v>
      </c>
      <c r="BV46" s="12">
        <v>73</v>
      </c>
      <c r="BW46" s="12">
        <v>74</v>
      </c>
      <c r="BX46" s="12">
        <v>75</v>
      </c>
      <c r="BY46" s="12">
        <v>76</v>
      </c>
      <c r="BZ46" s="12">
        <v>77</v>
      </c>
      <c r="CA46" s="12">
        <v>78</v>
      </c>
      <c r="CB46" s="12">
        <v>79</v>
      </c>
      <c r="CC46" s="12">
        <v>80</v>
      </c>
      <c r="CD46" s="12">
        <v>81</v>
      </c>
      <c r="CE46" s="12">
        <v>82</v>
      </c>
      <c r="CF46" s="12">
        <v>83</v>
      </c>
      <c r="CG46" s="112">
        <v>84</v>
      </c>
      <c r="CH46" s="12">
        <v>85</v>
      </c>
      <c r="CI46" s="12">
        <v>86</v>
      </c>
      <c r="CJ46" s="12">
        <v>87</v>
      </c>
      <c r="CK46" s="12">
        <v>88</v>
      </c>
      <c r="CL46" s="12">
        <v>89</v>
      </c>
      <c r="CM46" s="12">
        <v>90</v>
      </c>
      <c r="CN46" s="12">
        <v>91</v>
      </c>
      <c r="CO46" s="12">
        <v>92</v>
      </c>
      <c r="CP46" s="12">
        <v>93</v>
      </c>
      <c r="CQ46" s="12">
        <v>94</v>
      </c>
      <c r="CR46" s="12">
        <v>95</v>
      </c>
      <c r="CS46" s="112">
        <v>96</v>
      </c>
    </row>
    <row r="47" spans="1:97" s="2" customFormat="1" x14ac:dyDescent="0.25">
      <c r="A47" s="2" t="s">
        <v>10</v>
      </c>
      <c r="B47" s="3">
        <f t="shared" ref="B47:BM47" si="43">B21</f>
        <v>42005</v>
      </c>
      <c r="C47" s="3">
        <f t="shared" si="43"/>
        <v>42036</v>
      </c>
      <c r="D47" s="3">
        <f t="shared" si="43"/>
        <v>42064</v>
      </c>
      <c r="E47" s="3">
        <f t="shared" si="43"/>
        <v>42095</v>
      </c>
      <c r="F47" s="3">
        <f t="shared" si="43"/>
        <v>42125</v>
      </c>
      <c r="G47" s="3">
        <f t="shared" si="43"/>
        <v>42156</v>
      </c>
      <c r="H47" s="3">
        <f t="shared" si="43"/>
        <v>42186</v>
      </c>
      <c r="I47" s="3">
        <f t="shared" si="43"/>
        <v>42217</v>
      </c>
      <c r="J47" s="3">
        <f t="shared" si="43"/>
        <v>42248</v>
      </c>
      <c r="K47" s="3">
        <f t="shared" si="43"/>
        <v>42278</v>
      </c>
      <c r="L47" s="3">
        <f t="shared" si="43"/>
        <v>42309</v>
      </c>
      <c r="M47" s="95">
        <f t="shared" si="43"/>
        <v>42339</v>
      </c>
      <c r="N47" s="276">
        <f t="shared" si="43"/>
        <v>42370</v>
      </c>
      <c r="O47" s="276">
        <f t="shared" si="43"/>
        <v>42401</v>
      </c>
      <c r="P47" s="276">
        <f t="shared" si="43"/>
        <v>42430</v>
      </c>
      <c r="Q47" s="276">
        <f t="shared" si="43"/>
        <v>42461</v>
      </c>
      <c r="R47" s="276">
        <f t="shared" si="43"/>
        <v>42491</v>
      </c>
      <c r="S47" s="276">
        <f t="shared" si="43"/>
        <v>42522</v>
      </c>
      <c r="T47" s="276">
        <f t="shared" si="43"/>
        <v>42552</v>
      </c>
      <c r="U47" s="276">
        <f t="shared" si="43"/>
        <v>42583</v>
      </c>
      <c r="V47" s="3">
        <f t="shared" si="43"/>
        <v>42614</v>
      </c>
      <c r="W47" s="3">
        <f t="shared" si="43"/>
        <v>42644</v>
      </c>
      <c r="X47" s="3">
        <f t="shared" si="43"/>
        <v>42675</v>
      </c>
      <c r="Y47" s="95">
        <f t="shared" si="43"/>
        <v>42705</v>
      </c>
      <c r="Z47" s="3">
        <f t="shared" si="43"/>
        <v>42752</v>
      </c>
      <c r="AA47" s="3">
        <f t="shared" si="43"/>
        <v>42783</v>
      </c>
      <c r="AB47" s="3">
        <f t="shared" si="43"/>
        <v>42811</v>
      </c>
      <c r="AC47" s="3">
        <f t="shared" si="43"/>
        <v>42842</v>
      </c>
      <c r="AD47" s="3">
        <f t="shared" si="43"/>
        <v>42872</v>
      </c>
      <c r="AE47" s="3">
        <f t="shared" si="43"/>
        <v>42903</v>
      </c>
      <c r="AF47" s="3">
        <f t="shared" si="43"/>
        <v>42933</v>
      </c>
      <c r="AG47" s="3">
        <f t="shared" si="43"/>
        <v>42964</v>
      </c>
      <c r="AH47" s="3">
        <f t="shared" si="43"/>
        <v>42995</v>
      </c>
      <c r="AI47" s="3">
        <f t="shared" si="43"/>
        <v>43025</v>
      </c>
      <c r="AJ47" s="3">
        <f t="shared" si="43"/>
        <v>43056</v>
      </c>
      <c r="AK47" s="95">
        <f t="shared" si="43"/>
        <v>43086</v>
      </c>
      <c r="AL47" s="3">
        <f t="shared" si="43"/>
        <v>43118</v>
      </c>
      <c r="AM47" s="3">
        <f t="shared" si="43"/>
        <v>43149</v>
      </c>
      <c r="AN47" s="3">
        <f t="shared" si="43"/>
        <v>43177</v>
      </c>
      <c r="AO47" s="3">
        <f t="shared" si="43"/>
        <v>43208</v>
      </c>
      <c r="AP47" s="3">
        <f t="shared" si="43"/>
        <v>43238</v>
      </c>
      <c r="AQ47" s="3">
        <f t="shared" si="43"/>
        <v>43269</v>
      </c>
      <c r="AR47" s="3">
        <f t="shared" si="43"/>
        <v>43299</v>
      </c>
      <c r="AS47" s="3">
        <f t="shared" si="43"/>
        <v>43330</v>
      </c>
      <c r="AT47" s="3">
        <f t="shared" si="43"/>
        <v>43361</v>
      </c>
      <c r="AU47" s="3">
        <f t="shared" si="43"/>
        <v>43391</v>
      </c>
      <c r="AV47" s="3">
        <f t="shared" si="43"/>
        <v>43422</v>
      </c>
      <c r="AW47" s="95">
        <f t="shared" si="43"/>
        <v>43452</v>
      </c>
      <c r="AX47" s="3">
        <f t="shared" si="43"/>
        <v>43483</v>
      </c>
      <c r="AY47" s="3">
        <f t="shared" si="43"/>
        <v>43514</v>
      </c>
      <c r="AZ47" s="3">
        <f t="shared" si="43"/>
        <v>43542</v>
      </c>
      <c r="BA47" s="3">
        <f t="shared" si="43"/>
        <v>43573</v>
      </c>
      <c r="BB47" s="3">
        <f t="shared" si="43"/>
        <v>43603</v>
      </c>
      <c r="BC47" s="3">
        <f t="shared" si="43"/>
        <v>43634</v>
      </c>
      <c r="BD47" s="3">
        <f t="shared" si="43"/>
        <v>43664</v>
      </c>
      <c r="BE47" s="3">
        <f t="shared" si="43"/>
        <v>43695</v>
      </c>
      <c r="BF47" s="3">
        <f t="shared" si="43"/>
        <v>43726</v>
      </c>
      <c r="BG47" s="3">
        <f t="shared" si="43"/>
        <v>43756</v>
      </c>
      <c r="BH47" s="3">
        <f t="shared" si="43"/>
        <v>43787</v>
      </c>
      <c r="BI47" s="95">
        <f t="shared" si="43"/>
        <v>43817</v>
      </c>
      <c r="BJ47" s="3">
        <f t="shared" si="43"/>
        <v>43848</v>
      </c>
      <c r="BK47" s="3">
        <f t="shared" si="43"/>
        <v>43879</v>
      </c>
      <c r="BL47" s="3">
        <f t="shared" si="43"/>
        <v>43908</v>
      </c>
      <c r="BM47" s="3">
        <f t="shared" si="43"/>
        <v>43939</v>
      </c>
      <c r="BN47" s="3">
        <f t="shared" ref="BN47:CS47" si="44">BN21</f>
        <v>43969</v>
      </c>
      <c r="BO47" s="3">
        <f t="shared" si="44"/>
        <v>44000</v>
      </c>
      <c r="BP47" s="3">
        <f t="shared" si="44"/>
        <v>44030</v>
      </c>
      <c r="BQ47" s="3">
        <f t="shared" si="44"/>
        <v>44061</v>
      </c>
      <c r="BR47" s="3">
        <f t="shared" si="44"/>
        <v>44092</v>
      </c>
      <c r="BS47" s="3">
        <f t="shared" si="44"/>
        <v>44122</v>
      </c>
      <c r="BT47" s="3">
        <f t="shared" si="44"/>
        <v>44153</v>
      </c>
      <c r="BU47" s="95">
        <f t="shared" si="44"/>
        <v>44183</v>
      </c>
      <c r="BV47" s="3">
        <f t="shared" si="44"/>
        <v>44214</v>
      </c>
      <c r="BW47" s="3">
        <f t="shared" si="44"/>
        <v>44245</v>
      </c>
      <c r="BX47" s="3">
        <f t="shared" si="44"/>
        <v>44273</v>
      </c>
      <c r="BY47" s="3">
        <f t="shared" si="44"/>
        <v>44304</v>
      </c>
      <c r="BZ47" s="3">
        <f t="shared" si="44"/>
        <v>44334</v>
      </c>
      <c r="CA47" s="3">
        <f t="shared" si="44"/>
        <v>44365</v>
      </c>
      <c r="CB47" s="3">
        <f t="shared" si="44"/>
        <v>44395</v>
      </c>
      <c r="CC47" s="3">
        <f t="shared" si="44"/>
        <v>44426</v>
      </c>
      <c r="CD47" s="3">
        <f t="shared" si="44"/>
        <v>44457</v>
      </c>
      <c r="CE47" s="3">
        <f t="shared" si="44"/>
        <v>44487</v>
      </c>
      <c r="CF47" s="3">
        <f t="shared" si="44"/>
        <v>44518</v>
      </c>
      <c r="CG47" s="95">
        <f t="shared" si="44"/>
        <v>44548</v>
      </c>
      <c r="CH47" s="3">
        <f t="shared" si="44"/>
        <v>44579</v>
      </c>
      <c r="CI47" s="3">
        <f t="shared" si="44"/>
        <v>44610</v>
      </c>
      <c r="CJ47" s="3">
        <f t="shared" si="44"/>
        <v>44638</v>
      </c>
      <c r="CK47" s="3">
        <f t="shared" si="44"/>
        <v>44669</v>
      </c>
      <c r="CL47" s="3">
        <f t="shared" si="44"/>
        <v>44699</v>
      </c>
      <c r="CM47" s="3">
        <f t="shared" si="44"/>
        <v>44730</v>
      </c>
      <c r="CN47" s="3">
        <f t="shared" si="44"/>
        <v>44760</v>
      </c>
      <c r="CO47" s="3">
        <f t="shared" si="44"/>
        <v>44791</v>
      </c>
      <c r="CP47" s="3">
        <f t="shared" si="44"/>
        <v>44822</v>
      </c>
      <c r="CQ47" s="3">
        <f t="shared" si="44"/>
        <v>44852</v>
      </c>
      <c r="CR47" s="3">
        <f t="shared" si="44"/>
        <v>44883</v>
      </c>
      <c r="CS47" s="95">
        <f t="shared" si="44"/>
        <v>44913</v>
      </c>
    </row>
    <row r="48" spans="1:97" s="28" customFormat="1" x14ac:dyDescent="0.25">
      <c r="A48" s="28" t="s">
        <v>4</v>
      </c>
      <c r="B48" s="28">
        <f>'Agency North'!C48+'Agency South'!C48</f>
        <v>38</v>
      </c>
      <c r="C48" s="28">
        <f>'Agency North'!D48+'Agency South'!D48</f>
        <v>30</v>
      </c>
      <c r="D48" s="28">
        <f>'Agency North'!E48+'Agency South'!E48</f>
        <v>41</v>
      </c>
      <c r="E48" s="28">
        <f>'Agency North'!F48+'Agency South'!F48</f>
        <v>53</v>
      </c>
      <c r="F48" s="28">
        <f>'Agency North'!G48+'Agency South'!G48</f>
        <v>59</v>
      </c>
      <c r="G48" s="28">
        <f>'Agency North'!H48+'Agency South'!H48</f>
        <v>54</v>
      </c>
      <c r="H48" s="28">
        <f>'Agency North'!I48+'Agency South'!I48</f>
        <v>52</v>
      </c>
      <c r="I48" s="28">
        <f>'Agency North'!J48+'Agency South'!J48</f>
        <v>47</v>
      </c>
      <c r="J48" s="28">
        <f>'Agency North'!K48+'Agency South'!K48</f>
        <v>65</v>
      </c>
      <c r="K48" s="28">
        <f>'Agency North'!L48+'Agency South'!L48</f>
        <v>61</v>
      </c>
      <c r="L48" s="28">
        <f>'Agency North'!M48+'Agency South'!M48</f>
        <v>54</v>
      </c>
      <c r="M48" s="35">
        <f>'Agency North'!N48+'Agency South'!N48</f>
        <v>57</v>
      </c>
      <c r="N48" s="268">
        <f>'Agency North'!O48+'Agency South'!O48</f>
        <v>45</v>
      </c>
      <c r="O48" s="268">
        <f>'Agency North'!P48+'Agency South'!P48</f>
        <v>41</v>
      </c>
      <c r="P48" s="268">
        <f>'Agency North'!Q48+'Agency South'!Q48</f>
        <v>65</v>
      </c>
      <c r="Q48" s="268">
        <f>'Agency North'!R48+'Agency South'!R48</f>
        <v>51</v>
      </c>
      <c r="R48" s="268">
        <f>'Agency North'!S48+'Agency South'!S48</f>
        <v>50</v>
      </c>
      <c r="S48" s="268">
        <f>'Agency North'!T48+'Agency South'!T48</f>
        <v>64</v>
      </c>
      <c r="T48" s="269">
        <f>'Agency North'!U48+'Agency South'!U48</f>
        <v>46</v>
      </c>
      <c r="U48" s="269">
        <f>'Agency North'!V48+'Agency South'!V48</f>
        <v>47</v>
      </c>
      <c r="V48" s="15">
        <f>'Agency North'!W48+'Agency South'!W48</f>
        <v>55</v>
      </c>
      <c r="W48" s="15">
        <f>'Agency North'!X48+'Agency South'!X48</f>
        <v>49.5</v>
      </c>
      <c r="X48" s="15">
        <f>'Agency North'!Y48+'Agency South'!Y48</f>
        <v>56.5</v>
      </c>
      <c r="Y48" s="96">
        <f>'Agency North'!Z48+'Agency South'!Z48</f>
        <v>58.5</v>
      </c>
      <c r="Z48" s="28">
        <f>'Agency North'!AA48+'Agency South'!AA48</f>
        <v>57.5</v>
      </c>
      <c r="AA48" s="28">
        <f>'Agency North'!AB48+'Agency South'!AB48</f>
        <v>66.5</v>
      </c>
      <c r="AB48" s="28">
        <f>'Agency North'!AC48+'Agency South'!AC48</f>
        <v>69</v>
      </c>
      <c r="AC48" s="28">
        <f>'Agency North'!AD48+'Agency South'!AD48</f>
        <v>70.56</v>
      </c>
      <c r="AD48" s="28">
        <f>'Agency North'!AE48+'Agency South'!AE48</f>
        <v>65.905599999999993</v>
      </c>
      <c r="AE48" s="28">
        <f>'Agency North'!AF48+'Agency South'!AF48</f>
        <v>66.254656000000011</v>
      </c>
      <c r="AF48" s="28">
        <f>'Agency North'!AG48+'Agency South'!AG48</f>
        <v>57.607202560000005</v>
      </c>
      <c r="AG48" s="28">
        <f>'Agency North'!AH48+'Agency South'!AH48</f>
        <v>57.944349854417183</v>
      </c>
      <c r="AH48" s="28">
        <f>'Agency North'!AI48+'Agency South'!AI48</f>
        <v>58.523793352961356</v>
      </c>
      <c r="AI48" s="28">
        <f>'Agency North'!AJ48+'Agency South'!AJ48</f>
        <v>59.109031286490975</v>
      </c>
      <c r="AJ48" s="28">
        <f>'Agency North'!AK48+'Agency South'!AK48</f>
        <v>59.700121599355882</v>
      </c>
      <c r="AK48" s="35">
        <f>'Agency North'!AL48+'Agency South'!AL48</f>
        <v>60.297122815349439</v>
      </c>
      <c r="AL48" s="28">
        <f>'Agency North'!AM48+'Agency South'!AM48</f>
        <v>60.69</v>
      </c>
      <c r="AM48" s="28">
        <f>'Agency North'!AN48+'Agency South'!AN48</f>
        <v>60.69</v>
      </c>
      <c r="AN48" s="28">
        <f>'Agency North'!AO48+'Agency South'!AO48</f>
        <v>85.662499999999994</v>
      </c>
      <c r="AO48" s="28">
        <f>'Agency North'!AP48+'Agency South'!AP48</f>
        <v>89.048421052631568</v>
      </c>
      <c r="AP48" s="28">
        <f>'Agency North'!AQ48+'Agency South'!AQ48</f>
        <v>83.520000000000024</v>
      </c>
      <c r="AQ48" s="28">
        <f>'Agency North'!AR48+'Agency South'!AR48</f>
        <v>83.520000000000024</v>
      </c>
      <c r="AR48" s="28">
        <f>'Agency North'!AS48+'Agency South'!AS48</f>
        <v>71.790967741935461</v>
      </c>
      <c r="AS48" s="28">
        <f>'Agency North'!AT48+'Agency South'!AT48</f>
        <v>72.077677419354814</v>
      </c>
      <c r="AT48" s="28">
        <f>'Agency North'!AU48+'Agency South'!AU48</f>
        <v>72.798454193548366</v>
      </c>
      <c r="AU48" s="28">
        <f>'Agency North'!AV48+'Agency South'!AV48</f>
        <v>73.090926735483848</v>
      </c>
      <c r="AV48" s="28">
        <f>'Agency North'!AW48+'Agency South'!AW48</f>
        <v>73.82183600283868</v>
      </c>
      <c r="AW48" s="35">
        <f>'Agency North'!AX48+'Agency South'!AX48</f>
        <v>74.560054362867078</v>
      </c>
      <c r="AX48" s="28">
        <f>'Agency North'!AY48+'Agency South'!AY48</f>
        <v>77.290499999999994</v>
      </c>
      <c r="AY48" s="28">
        <f>'Agency North'!AZ48+'Agency South'!AZ48</f>
        <v>77.290499999999994</v>
      </c>
      <c r="AZ48" s="28">
        <f>'Agency North'!BA48+'Agency South'!BA48</f>
        <v>115.04300000000001</v>
      </c>
      <c r="BA48" s="28">
        <f>'Agency North'!BB48+'Agency South'!BB48</f>
        <v>117.91056842105262</v>
      </c>
      <c r="BB48" s="28">
        <f>'Agency North'!BC48+'Agency South'!BC48</f>
        <v>110.09706666666671</v>
      </c>
      <c r="BC48" s="28">
        <f>'Agency North'!BD48+'Agency South'!BD48</f>
        <v>109.55840000000003</v>
      </c>
      <c r="BD48" s="28">
        <f>'Agency North'!BE48+'Agency South'!BE48</f>
        <v>93.13775483870964</v>
      </c>
      <c r="BE48" s="28">
        <f>'Agency North'!BF48+'Agency South'!BF48</f>
        <v>93.539148387096745</v>
      </c>
      <c r="BF48" s="28">
        <f>'Agency North'!BG48+'Agency South'!BG48</f>
        <v>94.474539870967703</v>
      </c>
      <c r="BG48" s="28">
        <f>'Agency North'!BH48+'Agency South'!BH48</f>
        <v>94.884001429677383</v>
      </c>
      <c r="BH48" s="28">
        <f>'Agency North'!BI48+'Agency South'!BI48</f>
        <v>95.832841443974161</v>
      </c>
      <c r="BI48" s="35">
        <f>'Agency North'!BJ48+'Agency South'!BJ48</f>
        <v>97.594729198223689</v>
      </c>
      <c r="BJ48" s="28">
        <f>'Agency North'!BK48+'Agency South'!BK48</f>
        <v>91.927499999999995</v>
      </c>
      <c r="BK48" s="28">
        <f>'Agency North'!BL48+'Agency South'!BL48</f>
        <v>91.927499999999995</v>
      </c>
      <c r="BL48" s="28">
        <f>'Agency North'!BM48+'Agency South'!BM48</f>
        <v>138.40375</v>
      </c>
      <c r="BM48" s="28">
        <f>'Agency North'!BN48+'Agency South'!BN48</f>
        <v>143.51525052631575</v>
      </c>
      <c r="BN48" s="28">
        <f>'Agency North'!BO48+'Agency South'!BO48</f>
        <v>133.74837333333338</v>
      </c>
      <c r="BO48" s="28">
        <f>'Agency North'!BP48+'Agency South'!BP48</f>
        <v>133.07504000000006</v>
      </c>
      <c r="BP48" s="28">
        <f>'Agency North'!BQ48+'Agency South'!BQ48</f>
        <v>113.66249548387093</v>
      </c>
      <c r="BQ48" s="28">
        <f>'Agency North'!BR48+'Agency South'!BR48</f>
        <v>114.16925483870966</v>
      </c>
      <c r="BR48" s="28">
        <f>'Agency North'!BS48+'Agency South'!BS48</f>
        <v>116.54621778709674</v>
      </c>
      <c r="BS48" s="28">
        <f>'Agency North'!BT48+'Agency South'!BT48</f>
        <v>117.06316300496769</v>
      </c>
      <c r="BT48" s="28">
        <f>'Agency North'!BU48+'Agency South'!BU48</f>
        <v>118.23379463501738</v>
      </c>
      <c r="BU48" s="35">
        <f>'Agency North'!BV48+'Agency South'!BV48</f>
        <v>120.43062624787741</v>
      </c>
      <c r="BV48" s="28">
        <f>'Agency North'!BW48+'Agency South'!BW48</f>
        <v>106.56450000000001</v>
      </c>
      <c r="BW48" s="28">
        <f>'Agency North'!BX48+'Agency South'!BX48</f>
        <v>106.56450000000001</v>
      </c>
      <c r="BX48" s="28">
        <f>'Agency North'!BY48+'Agency South'!BY48</f>
        <v>161.7645</v>
      </c>
      <c r="BY48" s="28">
        <f>'Agency North'!BZ48+'Agency South'!BZ48</f>
        <v>168.05996463157891</v>
      </c>
      <c r="BZ48" s="28">
        <f>'Agency North'!CA48+'Agency South'!CA48</f>
        <v>159.87429760000006</v>
      </c>
      <c r="CA48" s="28">
        <f>'Agency North'!CB48+'Agency South'!CB48</f>
        <v>159.06629760000004</v>
      </c>
      <c r="CB48" s="28">
        <f>'Agency North'!CC48+'Agency South'!CC48</f>
        <v>135.76512898064513</v>
      </c>
      <c r="CC48" s="28">
        <f>'Agency North'!CD48+'Agency South'!CD48</f>
        <v>137.60162488258061</v>
      </c>
      <c r="CD48" s="28">
        <f>'Agency North'!CE48+'Agency South'!CE48</f>
        <v>140.44761290740641</v>
      </c>
      <c r="CE48" s="28">
        <f>'Agency North'!CF48+'Agency South'!CF48</f>
        <v>141.08035385408047</v>
      </c>
      <c r="CF48" s="28">
        <f>'Agency North'!CG48+'Agency South'!CG48</f>
        <v>143.12396037272146</v>
      </c>
      <c r="CG48" s="35">
        <f>'Agency North'!CH48+'Agency South'!CH48</f>
        <v>149.06563881775153</v>
      </c>
      <c r="CH48" s="28">
        <f>'Agency North'!CI48+'Agency South'!CI48</f>
        <v>121.20150000000001</v>
      </c>
      <c r="CI48" s="28">
        <f>'Agency North'!CJ48+'Agency South'!CJ48</f>
        <v>121.20150000000001</v>
      </c>
      <c r="CJ48" s="28">
        <f>'Agency North'!CK48+'Agency South'!CK48</f>
        <v>185.12524999999999</v>
      </c>
      <c r="CK48" s="28">
        <f>'Agency North'!CL48+'Agency South'!CL48</f>
        <v>192.60467873684206</v>
      </c>
      <c r="CL48" s="28">
        <f>'Agency North'!CM48+'Agency South'!CM48</f>
        <v>182.88146986666675</v>
      </c>
      <c r="CM48" s="28">
        <f>'Agency North'!CN48+'Agency South'!CN48</f>
        <v>181.93880320000005</v>
      </c>
      <c r="CN48" s="28">
        <f>'Agency North'!CO48+'Agency South'!CO48</f>
        <v>154.71843447741929</v>
      </c>
      <c r="CO48" s="28">
        <f>'Agency North'!CP48+'Agency South'!CP48</f>
        <v>156.86101302967739</v>
      </c>
      <c r="CP48" s="28">
        <f>'Agency North'!CQ48+'Agency South'!CQ48</f>
        <v>160.07253279197414</v>
      </c>
      <c r="CQ48" s="28">
        <f>'Agency North'!CR48+'Agency South'!CR48</f>
        <v>162.30189006075577</v>
      </c>
      <c r="CR48" s="28">
        <f>'Agency North'!CS48+'Agency South'!CS48</f>
        <v>166.42025017241855</v>
      </c>
      <c r="CS48" s="35">
        <f>'Agency North'!CT48+'Agency South'!CT48</f>
        <v>173.45187489529314</v>
      </c>
    </row>
    <row r="49" spans="1:97" s="28" customFormat="1" x14ac:dyDescent="0.25">
      <c r="A49" s="28" t="s">
        <v>5</v>
      </c>
      <c r="B49" s="28">
        <f>'Agency North'!C49+'Agency South'!C49</f>
        <v>122</v>
      </c>
      <c r="C49" s="28">
        <f>'Agency North'!D49+'Agency South'!D49</f>
        <v>72</v>
      </c>
      <c r="D49" s="28">
        <f>'Agency North'!E49+'Agency South'!E49</f>
        <v>140</v>
      </c>
      <c r="E49" s="28">
        <f>'Agency North'!F49+'Agency South'!F49</f>
        <v>166</v>
      </c>
      <c r="F49" s="28">
        <f>'Agency North'!G49+'Agency South'!G49</f>
        <v>159</v>
      </c>
      <c r="G49" s="28">
        <f>'Agency North'!H49+'Agency South'!H49</f>
        <v>205</v>
      </c>
      <c r="H49" s="28">
        <f>'Agency North'!I49+'Agency South'!I49</f>
        <v>242</v>
      </c>
      <c r="I49" s="28">
        <f>'Agency North'!J49+'Agency South'!J49</f>
        <v>175</v>
      </c>
      <c r="J49" s="28">
        <f>'Agency North'!K49+'Agency South'!K49</f>
        <v>269</v>
      </c>
      <c r="K49" s="28">
        <f>'Agency North'!L49+'Agency South'!L49</f>
        <v>202</v>
      </c>
      <c r="L49" s="28">
        <f>'Agency North'!M49+'Agency South'!M49</f>
        <v>376</v>
      </c>
      <c r="M49" s="35">
        <f>'Agency North'!N49+'Agency South'!N49</f>
        <v>276</v>
      </c>
      <c r="N49" s="268">
        <f>'Agency North'!O49+'Agency South'!O49</f>
        <v>59</v>
      </c>
      <c r="O49" s="268">
        <f>'Agency North'!P49+'Agency South'!P49</f>
        <v>63</v>
      </c>
      <c r="P49" s="268">
        <f>'Agency North'!Q49+'Agency South'!Q49</f>
        <v>301</v>
      </c>
      <c r="Q49" s="268">
        <f>'Agency North'!R49+'Agency South'!R49</f>
        <v>244</v>
      </c>
      <c r="R49" s="268">
        <f>'Agency North'!S49+'Agency South'!S49</f>
        <v>299</v>
      </c>
      <c r="S49" s="268">
        <f>'Agency North'!T49+'Agency South'!T49</f>
        <v>576</v>
      </c>
      <c r="T49" s="269">
        <f>'Agency North'!U49+'Agency South'!U49</f>
        <v>359</v>
      </c>
      <c r="U49" s="269">
        <f>'Agency North'!V49+'Agency South'!V49</f>
        <v>409</v>
      </c>
      <c r="V49" s="15">
        <f>'Agency North'!W49+'Agency South'!W49</f>
        <v>572.76552642880006</v>
      </c>
      <c r="W49" s="15">
        <f>'Agency North'!X49+'Agency South'!X49</f>
        <v>518.85510915071995</v>
      </c>
      <c r="X49" s="15">
        <f>'Agency North'!Y49+'Agency South'!Y49</f>
        <v>479.00674714250238</v>
      </c>
      <c r="Y49" s="96">
        <f>'Agency North'!Z49+'Agency South'!Z49</f>
        <v>810.76353983246395</v>
      </c>
      <c r="Z49" s="28">
        <f>'Agency North'!AA49+'Agency South'!AA49</f>
        <v>139.93675512244906</v>
      </c>
      <c r="AA49" s="28">
        <f>'Agency North'!AB49+'Agency South'!AB49</f>
        <v>231.12654659612275</v>
      </c>
      <c r="AB49" s="28">
        <f>'Agency North'!AC49+'Agency South'!AC49</f>
        <v>601.5047738930848</v>
      </c>
      <c r="AC49" s="28">
        <f>'Agency North'!AD49+'Agency South'!AD49</f>
        <v>457.2403469406878</v>
      </c>
      <c r="AD49" s="28">
        <f>'Agency North'!AE49+'Agency South'!AE49</f>
        <v>446.64998492085493</v>
      </c>
      <c r="AE49" s="28">
        <f>'Agency North'!AF49+'Agency South'!AF49</f>
        <v>916.61153355797649</v>
      </c>
      <c r="AF49" s="28">
        <f>'Agency North'!AG49+'Agency South'!AG49</f>
        <v>519.47143728186381</v>
      </c>
      <c r="AG49" s="28">
        <f>'Agency North'!AH49+'Agency South'!AH49</f>
        <v>202.56470306614176</v>
      </c>
      <c r="AH49" s="28">
        <f>'Agency North'!AI49+'Agency South'!AI49</f>
        <v>268.66063175915974</v>
      </c>
      <c r="AI49" s="28">
        <f>'Agency North'!AJ49+'Agency South'!AJ49</f>
        <v>249.41140537516321</v>
      </c>
      <c r="AJ49" s="28">
        <f>'Agency North'!AK49+'Agency South'!AK49</f>
        <v>299.05940566179095</v>
      </c>
      <c r="AK49" s="35">
        <f>'Agency North'!AL49+'Agency South'!AL49</f>
        <v>368.23407949569793</v>
      </c>
      <c r="AL49" s="28">
        <f>'Agency North'!AM49+'Agency South'!AM49</f>
        <v>49.586380067390621</v>
      </c>
      <c r="AM49" s="28">
        <f>'Agency North'!AN49+'Agency South'!AN49</f>
        <v>52.470221235012737</v>
      </c>
      <c r="AN49" s="28">
        <f>'Agency North'!AO49+'Agency South'!AO49</f>
        <v>458.15212602347185</v>
      </c>
      <c r="AO49" s="28">
        <f>'Agency North'!AP49+'Agency South'!AP49</f>
        <v>374.98671164719315</v>
      </c>
      <c r="AP49" s="28">
        <f>'Agency North'!AQ49+'Agency South'!AQ49</f>
        <v>429.82841738253649</v>
      </c>
      <c r="AQ49" s="28">
        <f>'Agency North'!AR49+'Agency South'!AR49</f>
        <v>620.10780585794646</v>
      </c>
      <c r="AR49" s="28">
        <f>'Agency North'!AS49+'Agency South'!AS49</f>
        <v>370.50640720046147</v>
      </c>
      <c r="AS49" s="28">
        <f>'Agency North'!AT49+'Agency South'!AT49</f>
        <v>418.27845257944864</v>
      </c>
      <c r="AT49" s="28">
        <f>'Agency North'!AU49+'Agency South'!AU49</f>
        <v>470.02858527299384</v>
      </c>
      <c r="AU49" s="28">
        <f>'Agency North'!AV49+'Agency South'!AV49</f>
        <v>406.63522397743259</v>
      </c>
      <c r="AV49" s="28">
        <f>'Agency North'!AW49+'Agency South'!AW49</f>
        <v>460.02255125805664</v>
      </c>
      <c r="AW49" s="35">
        <f>'Agency North'!AX49+'Agency South'!AX49</f>
        <v>489.68067589206544</v>
      </c>
      <c r="AX49" s="28">
        <f>'Agency North'!AY49+'Agency South'!AY49</f>
        <v>61.662000564740381</v>
      </c>
      <c r="AY49" s="28">
        <f>'Agency North'!AZ49+'Agency South'!AZ49</f>
        <v>63.776154246022159</v>
      </c>
      <c r="AZ49" s="28">
        <f>'Agency North'!BA49+'Agency South'!BA49</f>
        <v>683.86889100011422</v>
      </c>
      <c r="BA49" s="28">
        <f>'Agency North'!BB49+'Agency South'!BB49</f>
        <v>523.51523995714717</v>
      </c>
      <c r="BB49" s="28">
        <f>'Agency North'!BC49+'Agency South'!BC49</f>
        <v>561.22207903171977</v>
      </c>
      <c r="BC49" s="28">
        <f>'Agency North'!BD49+'Agency South'!BD49</f>
        <v>814.33516321746129</v>
      </c>
      <c r="BD49" s="28">
        <f>'Agency North'!BE49+'Agency South'!BE49</f>
        <v>486.90415598427978</v>
      </c>
      <c r="BE49" s="28">
        <f>'Agency North'!BF49+'Agency South'!BF49</f>
        <v>513.75757090446939</v>
      </c>
      <c r="BF49" s="28">
        <f>'Agency North'!BG49+'Agency South'!BG49</f>
        <v>556.32795987780264</v>
      </c>
      <c r="BG49" s="28">
        <f>'Agency North'!BH49+'Agency South'!BH49</f>
        <v>528.19030908773391</v>
      </c>
      <c r="BH49" s="28">
        <f>'Agency North'!BI49+'Agency South'!BI49</f>
        <v>558.48003592570399</v>
      </c>
      <c r="BI49" s="35">
        <f>'Agency North'!BJ49+'Agency South'!BJ49</f>
        <v>604.70643581206605</v>
      </c>
      <c r="BJ49" s="28">
        <f>'Agency North'!BK49+'Agency South'!BK49</f>
        <v>73.796764043936662</v>
      </c>
      <c r="BK49" s="28">
        <f>'Agency North'!BL49+'Agency South'!BL49</f>
        <v>76.606390706178587</v>
      </c>
      <c r="BL49" s="28">
        <f>'Agency North'!BM49+'Agency South'!BM49</f>
        <v>805.48612053731256</v>
      </c>
      <c r="BM49" s="28">
        <f>'Agency North'!BN49+'Agency South'!BN49</f>
        <v>613.32889248663082</v>
      </c>
      <c r="BN49" s="28">
        <f>'Agency North'!BO49+'Agency South'!BO49</f>
        <v>654.30052873013165</v>
      </c>
      <c r="BO49" s="28">
        <f>'Agency North'!BP49+'Agency South'!BP49</f>
        <v>940.69770141174581</v>
      </c>
      <c r="BP49" s="28">
        <f>'Agency North'!BQ49+'Agency South'!BQ49</f>
        <v>553.34118626923043</v>
      </c>
      <c r="BQ49" s="28">
        <f>'Agency North'!BR49+'Agency South'!BR49</f>
        <v>580.01562817884292</v>
      </c>
      <c r="BR49" s="28">
        <f>'Agency North'!BS49+'Agency South'!BS49</f>
        <v>613.91687808523852</v>
      </c>
      <c r="BS49" s="28">
        <f>'Agency North'!BT49+'Agency South'!BT49</f>
        <v>585.47014884441421</v>
      </c>
      <c r="BT49" s="28">
        <f>'Agency North'!BU49+'Agency South'!BU49</f>
        <v>615.4269742207573</v>
      </c>
      <c r="BU49" s="35">
        <f>'Agency North'!BV49+'Agency South'!BV49</f>
        <v>646.35586007541929</v>
      </c>
      <c r="BV49" s="28">
        <f>'Agency North'!BW49+'Agency South'!BW49</f>
        <v>82.69768381589958</v>
      </c>
      <c r="BW49" s="28">
        <f>'Agency North'!BX49+'Agency South'!BX49</f>
        <v>85.958655733094787</v>
      </c>
      <c r="BX49" s="28">
        <f>'Agency North'!BY49+'Agency South'!BY49</f>
        <v>917.90104352077287</v>
      </c>
      <c r="BY49" s="28">
        <f>'Agency North'!BZ49+'Agency South'!BZ49</f>
        <v>705.3520053886939</v>
      </c>
      <c r="BZ49" s="28">
        <f>'Agency North'!CA49+'Agency South'!CA49</f>
        <v>753.06624454708663</v>
      </c>
      <c r="CA49" s="28">
        <f>'Agency North'!CB49+'Agency South'!CB49</f>
        <v>1091.879759334407</v>
      </c>
      <c r="CB49" s="28">
        <f>'Agency North'!CC49+'Agency South'!CC49</f>
        <v>641.57060576964636</v>
      </c>
      <c r="CC49" s="28">
        <f>'Agency North'!CD49+'Agency South'!CD49</f>
        <v>679.05885515294585</v>
      </c>
      <c r="CD49" s="28">
        <f>'Agency North'!CE49+'Agency South'!CE49</f>
        <v>717.74594173108221</v>
      </c>
      <c r="CE49" s="28">
        <f>'Agency North'!CF49+'Agency South'!CF49</f>
        <v>694.84950223063277</v>
      </c>
      <c r="CF49" s="28">
        <f>'Agency North'!CG49+'Agency South'!CG49</f>
        <v>733.20192873026542</v>
      </c>
      <c r="CG49" s="35">
        <f>'Agency North'!CH49+'Agency South'!CH49</f>
        <v>769.00871561289819</v>
      </c>
      <c r="CH49" s="28">
        <f>'Agency North'!CI49+'Agency South'!CI49</f>
        <v>94.084741489299844</v>
      </c>
      <c r="CI49" s="28">
        <f>'Agency North'!CJ49+'Agency South'!CJ49</f>
        <v>97.71973843993409</v>
      </c>
      <c r="CJ49" s="28">
        <f>'Agency North'!CK49+'Agency South'!CK49</f>
        <v>1062.4558786391924</v>
      </c>
      <c r="CK49" s="28">
        <f>'Agency North'!CL49+'Agency South'!CL49</f>
        <v>810.03064948744793</v>
      </c>
      <c r="CL49" s="28">
        <f>'Agency North'!CM49+'Agency South'!CM49</f>
        <v>865.40485877834544</v>
      </c>
      <c r="CM49" s="28">
        <f>'Agency North'!CN49+'Agency South'!CN49</f>
        <v>1268.2539590274826</v>
      </c>
      <c r="CN49" s="28">
        <f>'Agency North'!CO49+'Agency South'!CO49</f>
        <v>731.65275910167702</v>
      </c>
      <c r="CO49" s="28">
        <f>'Agency North'!CP49+'Agency South'!CP49</f>
        <v>774.44819759979055</v>
      </c>
      <c r="CP49" s="28">
        <f>'Agency North'!CQ49+'Agency South'!CQ49</f>
        <v>817.88959722334084</v>
      </c>
      <c r="CQ49" s="28">
        <f>'Agency North'!CR49+'Agency South'!CR49</f>
        <v>801.42205456466615</v>
      </c>
      <c r="CR49" s="28">
        <f>'Agency North'!CS49+'Agency South'!CS49</f>
        <v>852.75756693228755</v>
      </c>
      <c r="CS49" s="35">
        <f>'Agency North'!CT49+'Agency South'!CT49</f>
        <v>894.2989350763612</v>
      </c>
    </row>
    <row r="50" spans="1:97" s="28" customFormat="1" x14ac:dyDescent="0.25">
      <c r="A50" s="28" t="s">
        <v>6</v>
      </c>
      <c r="B50" s="28">
        <f>'Agency North'!C50+'Agency South'!C50</f>
        <v>106</v>
      </c>
      <c r="C50" s="28">
        <f>'Agency North'!D50+'Agency South'!D50</f>
        <v>106</v>
      </c>
      <c r="D50" s="28">
        <f>'Agency North'!E50+'Agency South'!E50</f>
        <v>71</v>
      </c>
      <c r="E50" s="28">
        <f>'Agency North'!F50+'Agency South'!F50</f>
        <v>140</v>
      </c>
      <c r="F50" s="28">
        <f>'Agency North'!G50+'Agency South'!G50</f>
        <v>162</v>
      </c>
      <c r="G50" s="28">
        <f>'Agency North'!H50+'Agency South'!H50</f>
        <v>149</v>
      </c>
      <c r="H50" s="28">
        <f>'Agency North'!I50+'Agency South'!I50</f>
        <v>168</v>
      </c>
      <c r="I50" s="28">
        <f>'Agency North'!J50+'Agency South'!J50</f>
        <v>132</v>
      </c>
      <c r="J50" s="28">
        <f>'Agency North'!K50+'Agency South'!K50</f>
        <v>174</v>
      </c>
      <c r="K50" s="28">
        <f>'Agency North'!L50+'Agency South'!L50</f>
        <v>203</v>
      </c>
      <c r="L50" s="28">
        <f>'Agency North'!M50+'Agency South'!M50</f>
        <v>121</v>
      </c>
      <c r="M50" s="35">
        <f>'Agency North'!N50+'Agency South'!N50</f>
        <v>320</v>
      </c>
      <c r="N50" s="268">
        <f>'Agency North'!O50+'Agency South'!O50</f>
        <v>104</v>
      </c>
      <c r="O50" s="268">
        <f>'Agency North'!P50+'Agency South'!P50</f>
        <v>56</v>
      </c>
      <c r="P50" s="268">
        <f>'Agency North'!Q50+'Agency South'!Q50</f>
        <v>49</v>
      </c>
      <c r="Q50" s="268">
        <f>'Agency North'!R50+'Agency South'!R50</f>
        <v>169</v>
      </c>
      <c r="R50" s="268">
        <f>'Agency North'!S50+'Agency South'!S50</f>
        <v>162</v>
      </c>
      <c r="S50" s="268">
        <f>'Agency North'!T50+'Agency South'!T50</f>
        <v>232</v>
      </c>
      <c r="T50" s="269">
        <f>'Agency North'!U50+'Agency South'!U50</f>
        <v>300</v>
      </c>
      <c r="U50" s="269">
        <f>'Agency North'!V50+'Agency South'!V50</f>
        <v>228</v>
      </c>
      <c r="V50" s="15">
        <f>'Agency North'!W50+'Agency South'!W50</f>
        <v>315.15999999999997</v>
      </c>
      <c r="W50" s="15">
        <f>'Agency North'!X50+'Agency South'!X50</f>
        <v>324.12787349439998</v>
      </c>
      <c r="X50" s="15">
        <f>'Agency North'!Y50+'Agency South'!Y50</f>
        <v>371.19649197568003</v>
      </c>
      <c r="Y50" s="96">
        <f>'Agency North'!Z50+'Agency South'!Z50</f>
        <v>454.29568815756795</v>
      </c>
      <c r="Z50" s="28">
        <f>'Agency North'!AA50+'Agency South'!AA50</f>
        <v>242.03632743717401</v>
      </c>
      <c r="AA50" s="28">
        <f>'Agency North'!AB50+'Agency South'!AB50</f>
        <v>97.936755122449057</v>
      </c>
      <c r="AB50" s="28">
        <f>'Agency North'!AC50+'Agency South'!AC50</f>
        <v>225.87757766020457</v>
      </c>
      <c r="AC50" s="28">
        <f>'Agency North'!AD50+'Agency South'!AD50</f>
        <v>303.26041638382958</v>
      </c>
      <c r="AD50" s="28">
        <f>'Agency North'!AE50+'Agency South'!AE50</f>
        <v>238.17339315006762</v>
      </c>
      <c r="AE50" s="28">
        <f>'Agency North'!AF50+'Agency South'!AF50</f>
        <v>231.83320340718819</v>
      </c>
      <c r="AF50" s="28">
        <f>'Agency North'!AG50+'Agency South'!AG50</f>
        <v>331.94117778111161</v>
      </c>
      <c r="AG50" s="28">
        <f>'Agency North'!AH50+'Agency South'!AH50</f>
        <v>275.54484347726088</v>
      </c>
      <c r="AH50" s="28">
        <f>'Agency North'!AI50+'Agency South'!AI50</f>
        <v>144.66575260754408</v>
      </c>
      <c r="AI50" s="28">
        <f>'Agency North'!AJ50+'Agency South'!AJ50</f>
        <v>189.09104826174675</v>
      </c>
      <c r="AJ50" s="28">
        <f>'Agency North'!AK50+'Agency South'!AK50</f>
        <v>171.04728981968157</v>
      </c>
      <c r="AK50" s="35">
        <f>'Agency North'!AL50+'Agency South'!AL50</f>
        <v>203.58022303533895</v>
      </c>
      <c r="AL50" s="28">
        <f>'Agency North'!AM50+'Agency South'!AM50</f>
        <v>156.13030115741515</v>
      </c>
      <c r="AM50" s="28">
        <f>'Agency North'!AN50+'Agency South'!AN50</f>
        <v>49.586380067390621</v>
      </c>
      <c r="AN50" s="28">
        <f>'Agency North'!AO50+'Agency South'!AO50</f>
        <v>98.370554569743618</v>
      </c>
      <c r="AO50" s="28">
        <f>'Agency North'!AP50+'Agency South'!AP50</f>
        <v>262.80434669172581</v>
      </c>
      <c r="AP50" s="28">
        <f>'Agency North'!AQ50+'Agency South'!AQ50</f>
        <v>226.87175296586997</v>
      </c>
      <c r="AQ50" s="28">
        <f>'Agency North'!AR50+'Agency South'!AR50</f>
        <v>248.5256447425225</v>
      </c>
      <c r="AR50" s="28">
        <f>'Agency North'!AS50+'Agency South'!AS50</f>
        <v>284.32781083842235</v>
      </c>
      <c r="AS50" s="28">
        <f>'Agency North'!AT50+'Agency South'!AT50</f>
        <v>247.81632357601899</v>
      </c>
      <c r="AT50" s="28">
        <f>'Agency North'!AU50+'Agency South'!AU50</f>
        <v>277.26289358882144</v>
      </c>
      <c r="AU50" s="28">
        <f>'Agency North'!AV50+'Agency South'!AV50</f>
        <v>310.50968395058311</v>
      </c>
      <c r="AV50" s="28">
        <f>'Agency North'!AW50+'Agency South'!AW50</f>
        <v>270.6986199910292</v>
      </c>
      <c r="AW50" s="35">
        <f>'Agency North'!AX50+'Agency South'!AX50</f>
        <v>303.62742613661817</v>
      </c>
      <c r="AX50" s="28">
        <f>'Agency North'!AY50+'Agency South'!AY50</f>
        <v>214.45884138300801</v>
      </c>
      <c r="AY50" s="28">
        <f>'Agency North'!AZ50+'Agency South'!AZ50</f>
        <v>61.662000564740381</v>
      </c>
      <c r="AZ50" s="28">
        <f>'Agency North'!BA50+'Agency South'!BA50</f>
        <v>132.6311609990758</v>
      </c>
      <c r="BA50" s="28">
        <f>'Agency North'!BB50+'Agency South'!BB50</f>
        <v>366.3765042407091</v>
      </c>
      <c r="BB50" s="28">
        <f>'Agency North'!BC50+'Agency South'!BC50</f>
        <v>294.3026630651421</v>
      </c>
      <c r="BC50" s="28">
        <f>'Agency North'!BD50+'Agency South'!BD50</f>
        <v>303.43360170372591</v>
      </c>
      <c r="BD50" s="28">
        <f>'Agency North'!BE50+'Agency South'!BE50</f>
        <v>335.69804210996779</v>
      </c>
      <c r="BE50" s="28">
        <f>'Agency North'!BF50+'Agency South'!BF50</f>
        <v>316.81283558181605</v>
      </c>
      <c r="BF50" s="28">
        <f>'Agency North'!BG50+'Agency South'!BG50</f>
        <v>334.183999222929</v>
      </c>
      <c r="BG50" s="28">
        <f>'Agency North'!BH50+'Agency South'!BH50</f>
        <v>360.71443908532376</v>
      </c>
      <c r="BH50" s="28">
        <f>'Agency North'!BI50+'Agency South'!BI50</f>
        <v>342.7919486083876</v>
      </c>
      <c r="BI50" s="35">
        <f>'Agency North'!BJ50+'Agency South'!BJ50</f>
        <v>362.35297850424615</v>
      </c>
      <c r="BJ50" s="28">
        <f>'Agency North'!BK50+'Agency South'!BK50</f>
        <v>252.83217517325954</v>
      </c>
      <c r="BK50" s="28">
        <f>'Agency North'!BL50+'Agency South'!BL50</f>
        <v>73.796764043936662</v>
      </c>
      <c r="BL50" s="28">
        <f>'Agency North'!BM50+'Agency South'!BM50</f>
        <v>161.78856346054556</v>
      </c>
      <c r="BM50" s="28">
        <f>'Agency North'!BN50+'Agency South'!BN50</f>
        <v>429.09727642045971</v>
      </c>
      <c r="BN50" s="28">
        <f>'Agency North'!BO50+'Agency South'!BO50</f>
        <v>339.40001023443551</v>
      </c>
      <c r="BO50" s="28">
        <f>'Agency North'!BP50+'Agency South'!BP50</f>
        <v>347.25172067622469</v>
      </c>
      <c r="BP50" s="28">
        <f>'Agency North'!BQ50+'Agency South'!BQ50</f>
        <v>375.42168156711125</v>
      </c>
      <c r="BQ50" s="28">
        <f>'Agency North'!BR50+'Agency South'!BR50</f>
        <v>357.62612788567628</v>
      </c>
      <c r="BR50" s="28">
        <f>'Agency North'!BS50+'Agency South'!BS50</f>
        <v>378.65407253145713</v>
      </c>
      <c r="BS50" s="28">
        <f>'Agency North'!BT50+'Agency South'!BT50</f>
        <v>394.9026990917547</v>
      </c>
      <c r="BT50" s="28">
        <f>'Agency North'!BU50+'Agency South'!BU50</f>
        <v>377.8724364997438</v>
      </c>
      <c r="BU50" s="35">
        <f>'Agency North'!BV50+'Agency South'!BV50</f>
        <v>397.12783095814291</v>
      </c>
      <c r="BV50" s="28">
        <f>'Agency North'!BW50+'Agency South'!BW50</f>
        <v>268.36670481196381</v>
      </c>
      <c r="BW50" s="28">
        <f>'Agency North'!BX50+'Agency South'!BX50</f>
        <v>82.69768381589958</v>
      </c>
      <c r="BX50" s="28">
        <f>'Agency North'!BY50+'Agency South'!BY50</f>
        <v>183.09134622603335</v>
      </c>
      <c r="BY50" s="28">
        <f>'Agency North'!BZ50+'Agency South'!BZ50</f>
        <v>484.68580405611885</v>
      </c>
      <c r="BZ50" s="28">
        <f>'Agency North'!CA50+'Agency South'!CA50</f>
        <v>386.30879421063122</v>
      </c>
      <c r="CA50" s="28">
        <f>'Agency North'!CB50+'Agency South'!CB50</f>
        <v>394.89091424173051</v>
      </c>
      <c r="CB50" s="28">
        <f>'Agency North'!CC50+'Agency South'!CC50</f>
        <v>427.61088313643938</v>
      </c>
      <c r="CC50" s="28">
        <f>'Agency North'!CD50+'Agency South'!CD50</f>
        <v>416.88204491473033</v>
      </c>
      <c r="CD50" s="28">
        <f>'Agency North'!CE50+'Agency South'!CE50</f>
        <v>440.77711522639044</v>
      </c>
      <c r="CE50" s="28">
        <f>'Agency North'!CF50+'Agency South'!CF50</f>
        <v>459.41215834300272</v>
      </c>
      <c r="CF50" s="28">
        <f>'Agency North'!CG50+'Agency South'!CG50</f>
        <v>448.34384852862866</v>
      </c>
      <c r="CG50" s="35">
        <f>'Agency North'!CH50+'Agency South'!CH50</f>
        <v>470.50366986266181</v>
      </c>
      <c r="CH50" s="28">
        <f>'Agency North'!CI50+'Agency South'!CI50</f>
        <v>306.81762206212557</v>
      </c>
      <c r="CI50" s="28">
        <f>'Agency North'!CJ50+'Agency South'!CJ50</f>
        <v>94.084741489299844</v>
      </c>
      <c r="CJ50" s="28">
        <f>'Agency North'!CK50+'Agency South'!CK50</f>
        <v>210.49461247927488</v>
      </c>
      <c r="CK50" s="28">
        <f>'Agency North'!CL50+'Agency South'!CL50</f>
        <v>554.71106148045703</v>
      </c>
      <c r="CL50" s="28">
        <f>'Agency North'!CM50+'Agency South'!CM50</f>
        <v>437.78932581604084</v>
      </c>
      <c r="CM50" s="28">
        <f>'Agency North'!CN50+'Agency South'!CN50</f>
        <v>446.78531186304394</v>
      </c>
      <c r="CN50" s="28">
        <f>'Agency North'!CO50+'Agency South'!CO50</f>
        <v>484.6696135628452</v>
      </c>
      <c r="CO50" s="28">
        <f>'Agency North'!CP50+'Agency South'!CP50</f>
        <v>472.98110382542438</v>
      </c>
      <c r="CP50" s="28">
        <f>'Agency North'!CQ50+'Agency South'!CQ50</f>
        <v>499.66797948087299</v>
      </c>
      <c r="CQ50" s="28">
        <f>'Agency North'!CR50+'Agency South'!CR50</f>
        <v>526.1267324240913</v>
      </c>
      <c r="CR50" s="28">
        <f>'Agency North'!CS50+'Agency South'!CS50</f>
        <v>518.78702656698624</v>
      </c>
      <c r="CS50" s="35">
        <f>'Agency North'!CT50+'Agency South'!CT50</f>
        <v>544.33622949127584</v>
      </c>
    </row>
    <row r="51" spans="1:97" s="28" customFormat="1" x14ac:dyDescent="0.25">
      <c r="A51" s="28" t="s">
        <v>7</v>
      </c>
      <c r="B51" s="28">
        <f>'Agency North'!C51+'Agency South'!C51</f>
        <v>124</v>
      </c>
      <c r="C51" s="28">
        <f>'Agency North'!D51+'Agency South'!D51</f>
        <v>116</v>
      </c>
      <c r="D51" s="28">
        <f>'Agency North'!E51+'Agency South'!E51</f>
        <v>176</v>
      </c>
      <c r="E51" s="28">
        <f>'Agency North'!F51+'Agency South'!F51</f>
        <v>110</v>
      </c>
      <c r="F51" s="28">
        <f>'Agency North'!G51+'Agency South'!G51</f>
        <v>136</v>
      </c>
      <c r="G51" s="28">
        <f>'Agency North'!H51+'Agency South'!H51</f>
        <v>257</v>
      </c>
      <c r="H51" s="28">
        <f>'Agency North'!I51+'Agency South'!I51</f>
        <v>234</v>
      </c>
      <c r="I51" s="28">
        <f>'Agency North'!J51+'Agency South'!J51</f>
        <v>160</v>
      </c>
      <c r="J51" s="28">
        <f>'Agency North'!K51+'Agency South'!K51</f>
        <v>270</v>
      </c>
      <c r="K51" s="28">
        <f>'Agency North'!L51+'Agency South'!L51</f>
        <v>210</v>
      </c>
      <c r="L51" s="28">
        <f>'Agency North'!M51+'Agency South'!M51</f>
        <v>266</v>
      </c>
      <c r="M51" s="35">
        <f>'Agency North'!N51+'Agency South'!N51</f>
        <v>290</v>
      </c>
      <c r="N51" s="268">
        <f>'Agency North'!O51+'Agency South'!O51</f>
        <v>147</v>
      </c>
      <c r="O51" s="268">
        <f>'Agency North'!P51+'Agency South'!P51</f>
        <v>177</v>
      </c>
      <c r="P51" s="268">
        <f>'Agency North'!Q51+'Agency South'!Q51</f>
        <v>150</v>
      </c>
      <c r="Q51" s="268">
        <f>'Agency North'!R51+'Agency South'!R51</f>
        <v>62</v>
      </c>
      <c r="R51" s="268">
        <f>'Agency North'!S51+'Agency South'!S51</f>
        <v>150</v>
      </c>
      <c r="S51" s="268">
        <f>'Agency North'!T51+'Agency South'!T51</f>
        <v>250</v>
      </c>
      <c r="T51" s="269">
        <f>'Agency North'!U51+'Agency South'!U51</f>
        <v>203</v>
      </c>
      <c r="U51" s="269">
        <f>'Agency North'!V51+'Agency South'!V51</f>
        <v>307</v>
      </c>
      <c r="V51" s="15">
        <f>'Agency North'!W51+'Agency South'!W51</f>
        <v>322.41399999999999</v>
      </c>
      <c r="W51" s="15">
        <f>'Agency North'!X51+'Agency South'!X51</f>
        <v>226.48099999999999</v>
      </c>
      <c r="X51" s="15">
        <f>'Agency North'!Y51+'Agency South'!Y51</f>
        <v>305.82308115071999</v>
      </c>
      <c r="Y51" s="96">
        <f>'Agency North'!Z51+'Agency South'!Z51</f>
        <v>442.69607895360002</v>
      </c>
      <c r="Z51" s="28">
        <f>'Agency North'!AA51+'Agency South'!AA51</f>
        <v>213.7020241427507</v>
      </c>
      <c r="AA51" s="28">
        <f>'Agency North'!AB51+'Agency South'!AB51</f>
        <v>359.06760885225225</v>
      </c>
      <c r="AB51" s="28">
        <f>'Agency North'!AC51+'Agency South'!AC51</f>
        <v>231.53187880394569</v>
      </c>
      <c r="AC51" s="28">
        <f>'Agency North'!AD51+'Agency South'!AD51</f>
        <v>186.62206872697379</v>
      </c>
      <c r="AD51" s="28">
        <f>'Agency North'!AE51+'Agency South'!AE51</f>
        <v>254.87768517785034</v>
      </c>
      <c r="AE51" s="28">
        <f>'Agency North'!AF51+'Agency South'!AF51</f>
        <v>224.42676624019109</v>
      </c>
      <c r="AF51" s="28">
        <f>'Agency North'!AG51+'Agency South'!AG51</f>
        <v>219.55980362889341</v>
      </c>
      <c r="AG51" s="28">
        <f>'Agency North'!AH51+'Agency South'!AH51</f>
        <v>240.51736294877873</v>
      </c>
      <c r="AH51" s="28">
        <f>'Agency North'!AI51+'Agency South'!AI51</f>
        <v>168.41485369400911</v>
      </c>
      <c r="AI51" s="28">
        <f>'Agency North'!AJ51+'Agency South'!AJ51</f>
        <v>119.79046097178244</v>
      </c>
      <c r="AJ51" s="28">
        <f>'Agency North'!AK51+'Agency South'!AK51</f>
        <v>152.07238935541949</v>
      </c>
      <c r="AK51" s="35">
        <f>'Agency North'!AL51+'Agency South'!AL51</f>
        <v>130.16576839992328</v>
      </c>
      <c r="AL51" s="28">
        <f>'Agency North'!AM51+'Agency South'!AM51</f>
        <v>97.28220095195708</v>
      </c>
      <c r="AM51" s="28">
        <f>'Agency North'!AN51+'Agency South'!AN51</f>
        <v>118.65902887963551</v>
      </c>
      <c r="AN51" s="28">
        <f>'Agency North'!AO51+'Agency South'!AO51</f>
        <v>58.29462503552562</v>
      </c>
      <c r="AO51" s="28">
        <f>'Agency North'!AP51+'Agency South'!AP51</f>
        <v>61.702698655909302</v>
      </c>
      <c r="AP51" s="28">
        <f>'Agency North'!AQ51+'Agency South'!AQ51</f>
        <v>185.56588665171526</v>
      </c>
      <c r="AQ51" s="28">
        <f>'Agency North'!AR51+'Agency South'!AR51</f>
        <v>169.36811928737217</v>
      </c>
      <c r="AR51" s="28">
        <f>'Agency North'!AS51+'Agency South'!AS51</f>
        <v>180.07826025361251</v>
      </c>
      <c r="AS51" s="28">
        <f>'Agency North'!AT51+'Agency South'!AT51</f>
        <v>203.9479438310363</v>
      </c>
      <c r="AT51" s="28">
        <f>'Agency North'!AU51+'Agency South'!AU51</f>
        <v>177.9869989627698</v>
      </c>
      <c r="AU51" s="28">
        <f>'Agency North'!AV51+'Agency South'!AV51</f>
        <v>193.30106053358705</v>
      </c>
      <c r="AV51" s="28">
        <f>'Agency North'!AW51+'Agency South'!AW51</f>
        <v>219.58615974726158</v>
      </c>
      <c r="AW51" s="35">
        <f>'Agency North'!AX51+'Agency South'!AX51</f>
        <v>192.2010624552936</v>
      </c>
      <c r="AX51" s="28">
        <f>'Agency North'!AY51+'Agency South'!AY51</f>
        <v>154.67384821316224</v>
      </c>
      <c r="AY51" s="28">
        <f>'Agency North'!AZ51+'Agency South'!AZ51</f>
        <v>162.98871945108607</v>
      </c>
      <c r="AZ51" s="28">
        <f>'Agency North'!BA51+'Agency South'!BA51</f>
        <v>68.718268411612883</v>
      </c>
      <c r="BA51" s="28">
        <f>'Agency North'!BB51+'Agency South'!BB51</f>
        <v>71.081446130908915</v>
      </c>
      <c r="BB51" s="28">
        <f>'Agency North'!BC51+'Agency South'!BC51</f>
        <v>243.3422965830876</v>
      </c>
      <c r="BC51" s="28">
        <f>'Agency North'!BD51+'Agency South'!BD51</f>
        <v>204.79147961325262</v>
      </c>
      <c r="BD51" s="28">
        <f>'Agency North'!BE51+'Agency South'!BE51</f>
        <v>208.99994393010235</v>
      </c>
      <c r="BE51" s="28">
        <f>'Agency North'!BF51+'Agency South'!BF51</f>
        <v>227.42337836378698</v>
      </c>
      <c r="BF51" s="28">
        <f>'Agency North'!BG51+'Agency South'!BG51</f>
        <v>212.20996604626129</v>
      </c>
      <c r="BG51" s="28">
        <f>'Agency North'!BH51+'Agency South'!BH51</f>
        <v>222.09321068090713</v>
      </c>
      <c r="BH51" s="28">
        <f>'Agency North'!BI51+'Agency South'!BI51</f>
        <v>242.66304638062235</v>
      </c>
      <c r="BI51" s="35">
        <f>'Agency North'!BJ51+'Agency South'!BJ51</f>
        <v>228.03768004033418</v>
      </c>
      <c r="BJ51" s="28">
        <f>'Agency North'!BK51+'Agency South'!BK51</f>
        <v>179.137061116008</v>
      </c>
      <c r="BK51" s="28">
        <f>'Agency North'!BL51+'Agency South'!BL51</f>
        <v>192.15245313167722</v>
      </c>
      <c r="BL51" s="28">
        <f>'Agency North'!BM51+'Agency South'!BM51</f>
        <v>80.558131801936696</v>
      </c>
      <c r="BM51" s="28">
        <f>'Agency North'!BN51+'Agency South'!BN51</f>
        <v>85.100615605989901</v>
      </c>
      <c r="BN51" s="28">
        <f>'Agency North'!BO51+'Agency South'!BO51</f>
        <v>280.34710057071192</v>
      </c>
      <c r="BO51" s="28">
        <f>'Agency North'!BP51+'Agency South'!BP51</f>
        <v>232.41205024778304</v>
      </c>
      <c r="BP51" s="28">
        <f>'Agency North'!BQ51+'Agency South'!BQ51</f>
        <v>237.68007315050193</v>
      </c>
      <c r="BQ51" s="28">
        <f>'Agency North'!BR51+'Agency South'!BR51</f>
        <v>247.93205043727468</v>
      </c>
      <c r="BR51" s="28">
        <f>'Agency North'!BS51+'Agency South'!BS51</f>
        <v>238.38109086466005</v>
      </c>
      <c r="BS51" s="28">
        <f>'Agency North'!BT51+'Agency South'!BT51</f>
        <v>247.94337111816779</v>
      </c>
      <c r="BT51" s="28">
        <f>'Agency North'!BU51+'Agency South'!BU51</f>
        <v>259.79985093174287</v>
      </c>
      <c r="BU51" s="35">
        <f>'Agency North'!BV51+'Agency South'!BV51</f>
        <v>247.63925368886237</v>
      </c>
      <c r="BV51" s="28">
        <f>'Agency North'!BW51+'Agency South'!BW51</f>
        <v>196.15165721207654</v>
      </c>
      <c r="BW51" s="28">
        <f>'Agency North'!BX51+'Agency South'!BX51</f>
        <v>203.95869565709245</v>
      </c>
      <c r="BX51" s="28">
        <f>'Agency North'!BY51+'Agency South'!BY51</f>
        <v>89.175093776989399</v>
      </c>
      <c r="BY51" s="28">
        <f>'Agency North'!BZ51+'Agency South'!BZ51</f>
        <v>94.62090015094094</v>
      </c>
      <c r="BZ51" s="28">
        <f>'Agency North'!CA51+'Agency South'!CA51</f>
        <v>313.18014278748581</v>
      </c>
      <c r="CA51" s="28">
        <f>'Agency North'!CB51+'Agency South'!CB51</f>
        <v>261.69013736292868</v>
      </c>
      <c r="CB51" s="28">
        <f>'Agency North'!CC51+'Agency South'!CC51</f>
        <v>267.40005548846443</v>
      </c>
      <c r="CC51" s="28">
        <f>'Agency North'!CD51+'Agency South'!CD51</f>
        <v>280.86360485060715</v>
      </c>
      <c r="CD51" s="28">
        <f>'Agency North'!CE51+'Agency South'!CE51</f>
        <v>273.67892412112042</v>
      </c>
      <c r="CE51" s="28">
        <f>'Agency North'!CF51+'Agency South'!CF51</f>
        <v>284.53078766253657</v>
      </c>
      <c r="CF51" s="28">
        <f>'Agency North'!CG51+'Agency South'!CG51</f>
        <v>298.94500186840156</v>
      </c>
      <c r="CG51" s="35">
        <f>'Agency North'!CH51+'Agency South'!CH51</f>
        <v>289.25715048074937</v>
      </c>
      <c r="CH51" s="28">
        <f>'Agency North'!CI51+'Agency South'!CI51</f>
        <v>224.55105191796929</v>
      </c>
      <c r="CI51" s="28">
        <f>'Agency North'!CJ51+'Agency South'!CJ51</f>
        <v>233.18139276721544</v>
      </c>
      <c r="CJ51" s="28">
        <f>'Agency North'!CK51+'Agency South'!CK51</f>
        <v>99.776453167353225</v>
      </c>
      <c r="CK51" s="28">
        <f>'Agency North'!CL51+'Agency South'!CL51</f>
        <v>106.24955021914874</v>
      </c>
      <c r="CL51" s="28">
        <f>'Agency North'!CM51+'Agency South'!CM51</f>
        <v>353.26767646765774</v>
      </c>
      <c r="CM51" s="28">
        <f>'Agency North'!CN51+'Agency South'!CN51</f>
        <v>292.37636236069773</v>
      </c>
      <c r="CN51" s="28">
        <f>'Agency North'!CO51+'Agency South'!CO51</f>
        <v>298.25103434672371</v>
      </c>
      <c r="CO51" s="28">
        <f>'Agency North'!CP51+'Agency South'!CP51</f>
        <v>313.41107123031497</v>
      </c>
      <c r="CP51" s="28">
        <f>'Agency North'!CQ51+'Agency South'!CQ51</f>
        <v>305.49929498632861</v>
      </c>
      <c r="CQ51" s="28">
        <f>'Agency North'!CR51+'Agency South'!CR51</f>
        <v>319.90378891756927</v>
      </c>
      <c r="CR51" s="28">
        <f>'Agency North'!CS51+'Agency South'!CS51</f>
        <v>340.44851893802689</v>
      </c>
      <c r="CS51" s="35">
        <f>'Agency North'!CT51+'Agency South'!CT51</f>
        <v>329.66630305996506</v>
      </c>
    </row>
    <row r="52" spans="1:97" s="28" customFormat="1" x14ac:dyDescent="0.25">
      <c r="A52" s="28" t="s">
        <v>8</v>
      </c>
      <c r="B52" s="28">
        <f>'Agency North'!C52+'Agency South'!C52</f>
        <v>81</v>
      </c>
      <c r="C52" s="28">
        <f>'Agency North'!D52+'Agency South'!D52</f>
        <v>65</v>
      </c>
      <c r="D52" s="28">
        <f>'Agency North'!E52+'Agency South'!E52</f>
        <v>124</v>
      </c>
      <c r="E52" s="28">
        <f>'Agency North'!F52+'Agency South'!F52</f>
        <v>142</v>
      </c>
      <c r="F52" s="28">
        <f>'Agency North'!G52+'Agency South'!G52</f>
        <v>182</v>
      </c>
      <c r="G52" s="28">
        <f>'Agency North'!H52+'Agency South'!H52</f>
        <v>143</v>
      </c>
      <c r="H52" s="28">
        <f>'Agency North'!I52+'Agency South'!I52</f>
        <v>132</v>
      </c>
      <c r="I52" s="28">
        <f>'Agency North'!J52+'Agency South'!J52</f>
        <v>140</v>
      </c>
      <c r="J52" s="28">
        <f>'Agency North'!K52+'Agency South'!K52</f>
        <v>260</v>
      </c>
      <c r="K52" s="28">
        <f>'Agency North'!L52+'Agency South'!L52</f>
        <v>192</v>
      </c>
      <c r="L52" s="28">
        <f>'Agency North'!M52+'Agency South'!M52</f>
        <v>199</v>
      </c>
      <c r="M52" s="35">
        <f>'Agency North'!N52+'Agency South'!N52</f>
        <v>233</v>
      </c>
      <c r="N52" s="268">
        <f>'Agency North'!O52+'Agency South'!O52</f>
        <v>124</v>
      </c>
      <c r="O52" s="268">
        <f>'Agency North'!P52+'Agency South'!P52</f>
        <v>121</v>
      </c>
      <c r="P52" s="268">
        <f>'Agency North'!Q52+'Agency South'!Q52</f>
        <v>256</v>
      </c>
      <c r="Q52" s="268">
        <f>'Agency North'!R52+'Agency South'!R52</f>
        <v>184</v>
      </c>
      <c r="R52" s="268">
        <f>'Agency North'!S52+'Agency South'!S52</f>
        <v>132</v>
      </c>
      <c r="S52" s="268">
        <f>'Agency North'!T52+'Agency South'!T52</f>
        <v>114</v>
      </c>
      <c r="T52" s="269">
        <f>'Agency North'!U52+'Agency South'!U52</f>
        <v>113</v>
      </c>
      <c r="U52" s="269">
        <f>'Agency North'!V52+'Agency South'!V52</f>
        <v>155</v>
      </c>
      <c r="V52" s="15">
        <f>'Agency North'!W52+'Agency South'!W52</f>
        <v>192.446</v>
      </c>
      <c r="W52" s="15">
        <f>'Agency North'!X52+'Agency South'!X52</f>
        <v>207.66700000000003</v>
      </c>
      <c r="X52" s="15">
        <f>'Agency North'!Y52+'Agency South'!Y52</f>
        <v>229.352</v>
      </c>
      <c r="Y52" s="96">
        <f>'Agency North'!Z52+'Agency South'!Z52</f>
        <v>387.34217644800003</v>
      </c>
      <c r="Z52" s="28">
        <f>'Agency North'!AA52+'Agency South'!AA52</f>
        <v>185.49173045696</v>
      </c>
      <c r="AA52" s="28">
        <f>'Agency North'!AB52+'Agency South'!AB52</f>
        <v>267.33897034019839</v>
      </c>
      <c r="AB52" s="28">
        <f>'Agency North'!AC52+'Agency South'!AC52</f>
        <v>408.01785482162745</v>
      </c>
      <c r="AC52" s="28">
        <f>'Agency North'!AD52+'Agency South'!AD52</f>
        <v>344.85722781811944</v>
      </c>
      <c r="AD52" s="28">
        <f>'Agency North'!AE52+'Agency South'!AE52</f>
        <v>211.29586554028734</v>
      </c>
      <c r="AE52" s="28">
        <f>'Agency North'!AF52+'Agency South'!AF52</f>
        <v>192.97872378910799</v>
      </c>
      <c r="AF52" s="28">
        <f>'Agency North'!AG52+'Agency South'!AG52</f>
        <v>208.13612814958228</v>
      </c>
      <c r="AG52" s="28">
        <f>'Agency North'!AH52+'Agency South'!AH52</f>
        <v>350.950944179121</v>
      </c>
      <c r="AH52" s="28">
        <f>'Agency North'!AI52+'Agency South'!AI52</f>
        <v>430.91157509911307</v>
      </c>
      <c r="AI52" s="28">
        <f>'Agency North'!AJ52+'Agency South'!AJ52</f>
        <v>446.47032484480934</v>
      </c>
      <c r="AJ52" s="28">
        <f>'Agency North'!AK52+'Agency South'!AK52</f>
        <v>387.07119680022055</v>
      </c>
      <c r="AK52" s="35">
        <f>'Agency North'!AL52+'Agency South'!AL52</f>
        <v>300.21869232218501</v>
      </c>
      <c r="AL52" s="28">
        <f>'Agency North'!AM52+'Agency South'!AM52</f>
        <v>147.45605554670669</v>
      </c>
      <c r="AM52" s="28">
        <f>'Agency North'!AN52+'Agency South'!AN52</f>
        <v>165.2519878401429</v>
      </c>
      <c r="AN52" s="28">
        <f>'Agency North'!AO52+'Agency South'!AO52</f>
        <v>339.08217005299593</v>
      </c>
      <c r="AO52" s="28">
        <f>'Agency North'!AP52+'Agency South'!AP52</f>
        <v>265.65030499391639</v>
      </c>
      <c r="AP52" s="28">
        <f>'Agency North'!AQ52+'Agency South'!AQ52</f>
        <v>177.9151577828687</v>
      </c>
      <c r="AQ52" s="28">
        <f>'Agency North'!AR52+'Agency South'!AR52</f>
        <v>203.66575673997016</v>
      </c>
      <c r="AR52" s="28">
        <f>'Agency North'!AS52+'Agency South'!AS52</f>
        <v>277.92254087477636</v>
      </c>
      <c r="AS52" s="28">
        <f>'Agency North'!AT52+'Agency South'!AT52</f>
        <v>356.88369734458161</v>
      </c>
      <c r="AT52" s="28">
        <f>'Agency North'!AU52+'Agency South'!AU52</f>
        <v>385.9675660264727</v>
      </c>
      <c r="AU52" s="28">
        <f>'Agency North'!AV52+'Agency South'!AV52</f>
        <v>389.08303762694982</v>
      </c>
      <c r="AV52" s="28">
        <f>'Agency North'!AW52+'Agency South'!AW52</f>
        <v>400.75739082248066</v>
      </c>
      <c r="AW52" s="35">
        <f>'Agency North'!AX52+'Agency South'!AX52</f>
        <v>419.1509955772998</v>
      </c>
      <c r="AX52" s="28">
        <f>'Agency North'!AY52+'Agency South'!AY52</f>
        <v>271.45314953710221</v>
      </c>
      <c r="AY52" s="28">
        <f>'Agency North'!AZ52+'Agency South'!AZ52</f>
        <v>277.92035212225221</v>
      </c>
      <c r="AZ52" s="28">
        <f>'Agency North'!BA52+'Agency South'!BA52</f>
        <v>542.81945134590217</v>
      </c>
      <c r="BA52" s="28">
        <f>'Agency North'!BB52+'Agency South'!BB52</f>
        <v>389.64072466617893</v>
      </c>
      <c r="BB52" s="28">
        <f>'Agency North'!BC52+'Agency South'!BC52</f>
        <v>224.94336979774872</v>
      </c>
      <c r="BC52" s="28">
        <f>'Agency North'!BD52+'Agency South'!BD52</f>
        <v>259.99613361385144</v>
      </c>
      <c r="BD52" s="28">
        <f>'Agency North'!BE52+'Agency South'!BE52</f>
        <v>356.75665744769157</v>
      </c>
      <c r="BE52" s="28">
        <f>'Agency North'!BF52+'Agency South'!BF52</f>
        <v>451.6747408976139</v>
      </c>
      <c r="BF52" s="28">
        <f>'Agency North'!BG52+'Agency South'!BG52</f>
        <v>467.55316805296138</v>
      </c>
      <c r="BG52" s="28">
        <f>'Agency North'!BH52+'Agency South'!BH52</f>
        <v>472.77346717086687</v>
      </c>
      <c r="BH52" s="28">
        <f>'Agency North'!BI52+'Agency South'!BI52</f>
        <v>483.67326228696527</v>
      </c>
      <c r="BI52" s="35">
        <f>'Agency North'!BJ52+'Agency South'!BJ52</f>
        <v>499.96037560879495</v>
      </c>
      <c r="BJ52" s="28">
        <f>'Agency North'!BK52+'Agency South'!BK52</f>
        <v>320.35497671032931</v>
      </c>
      <c r="BK52" s="28">
        <f>'Agency North'!BL52+'Agency South'!BL52</f>
        <v>326.19997990182458</v>
      </c>
      <c r="BL52" s="28">
        <f>'Agency North'!BM52+'Agency South'!BM52</f>
        <v>651.35368277755811</v>
      </c>
      <c r="BM52" s="28">
        <f>'Agency North'!BN52+'Agency South'!BN52</f>
        <v>465.62957921666975</v>
      </c>
      <c r="BN52" s="28">
        <f>'Agency North'!BO52+'Agency South'!BO52</f>
        <v>266.19231290194705</v>
      </c>
      <c r="BO52" s="28">
        <f>'Agency North'!BP52+'Agency South'!BP52</f>
        <v>304.27182266357983</v>
      </c>
      <c r="BP52" s="28">
        <f>'Agency North'!BQ52+'Agency South'!BQ52</f>
        <v>417.1218018928281</v>
      </c>
      <c r="BQ52" s="28">
        <f>'Agency North'!BR52+'Agency South'!BR52</f>
        <v>523.97881564702595</v>
      </c>
      <c r="BR52" s="28">
        <f>'Agency North'!BS52+'Agency South'!BS52</f>
        <v>538.66831034652967</v>
      </c>
      <c r="BS52" s="28">
        <f>'Agency North'!BT52+'Agency South'!BT52</f>
        <v>539.68202297244284</v>
      </c>
      <c r="BT52" s="28">
        <f>'Agency North'!BU52+'Agency South'!BU52</f>
        <v>547.01681988960104</v>
      </c>
      <c r="BU52" s="35">
        <f>'Agency North'!BV52+'Agency South'!BV52</f>
        <v>557.85056777108048</v>
      </c>
      <c r="BV52" s="28">
        <f>'Agency North'!BW52+'Agency South'!BW52</f>
        <v>355.04190535241514</v>
      </c>
      <c r="BW52" s="28">
        <f>'Agency North'!BX52+'Agency South'!BX52</f>
        <v>357.98331438792775</v>
      </c>
      <c r="BX52" s="28">
        <f>'Agency North'!BY52+'Agency South'!BY52</f>
        <v>708.16104097624816</v>
      </c>
      <c r="BY52" s="28">
        <f>'Agency North'!BZ52+'Agency South'!BZ52</f>
        <v>505.99252070933449</v>
      </c>
      <c r="BZ52" s="28">
        <f>'Agency North'!CA52+'Agency South'!CA52</f>
        <v>286.68605386374384</v>
      </c>
      <c r="CA52" s="28">
        <f>'Agency North'!CB52+'Agency South'!CB52</f>
        <v>340.13985787347531</v>
      </c>
      <c r="CB52" s="28">
        <f>'Agency North'!CC52+'Agency South'!CC52</f>
        <v>469.83601410631667</v>
      </c>
      <c r="CC52" s="28">
        <f>'Agency North'!CD52+'Agency South'!CD52</f>
        <v>597.97204541988629</v>
      </c>
      <c r="CD52" s="28">
        <f>'Agency North'!CE52+'Agency South'!CE52</f>
        <v>617.25330979023215</v>
      </c>
      <c r="CE52" s="28">
        <f>'Agency North'!CF52+'Agency South'!CF52</f>
        <v>621.75213458491453</v>
      </c>
      <c r="CF52" s="28">
        <f>'Agency North'!CG52+'Agency South'!CG52</f>
        <v>635.73074573499002</v>
      </c>
      <c r="CG52" s="35">
        <f>'Agency North'!CH52+'Agency South'!CH52</f>
        <v>650.53267725397416</v>
      </c>
      <c r="CH52" s="28">
        <f>'Agency North'!CI52+'Agency South'!CI52</f>
        <v>403.36894308680377</v>
      </c>
      <c r="CI52" s="28">
        <f>'Agency North'!CJ52+'Agency South'!CJ52</f>
        <v>408.41388391291986</v>
      </c>
      <c r="CJ52" s="28">
        <f>'Agency North'!CK52+'Agency South'!CK52</f>
        <v>813.89052646371874</v>
      </c>
      <c r="CK52" s="28">
        <f>'Agency North'!CL52+'Agency South'!CL52</f>
        <v>580.25388605593753</v>
      </c>
      <c r="CL52" s="28">
        <f>'Agency North'!CM52+'Agency South'!CM52</f>
        <v>323.92770329474797</v>
      </c>
      <c r="CM52" s="28">
        <f>'Agency North'!CN52+'Agency South'!CN52</f>
        <v>384.39594969452196</v>
      </c>
      <c r="CN52" s="28">
        <f>'Agency North'!CO52+'Agency South'!CO52</f>
        <v>530.96202962760356</v>
      </c>
      <c r="CO52" s="28">
        <f>'Agency North'!CP52+'Agency South'!CP52</f>
        <v>676.29207014524604</v>
      </c>
      <c r="CP52" s="28">
        <f>'Agency North'!CQ52+'Agency South'!CQ52</f>
        <v>697.60594175235838</v>
      </c>
      <c r="CQ52" s="28">
        <f>'Agency North'!CR52+'Agency South'!CR52</f>
        <v>709.6267909106067</v>
      </c>
      <c r="CR52" s="28">
        <f>'Agency North'!CS52+'Agency South'!CS52</f>
        <v>733.23965166440166</v>
      </c>
      <c r="CS52" s="35">
        <f>'Agency North'!CT52+'Agency South'!CT52</f>
        <v>750.27642914118985</v>
      </c>
    </row>
    <row r="53" spans="1:97" s="28" customFormat="1" x14ac:dyDescent="0.25">
      <c r="A53" s="28" t="s">
        <v>1</v>
      </c>
      <c r="B53" s="28">
        <f>'Agency North'!C53+'Agency South'!C53</f>
        <v>63</v>
      </c>
      <c r="C53" s="28">
        <f>'Agency North'!D53+'Agency South'!D53</f>
        <v>59</v>
      </c>
      <c r="D53" s="28">
        <f>'Agency North'!E53+'Agency South'!E53</f>
        <v>70</v>
      </c>
      <c r="E53" s="28">
        <f>'Agency North'!F53+'Agency South'!F53</f>
        <v>112</v>
      </c>
      <c r="F53" s="28">
        <f>'Agency North'!G53+'Agency South'!G53</f>
        <v>142</v>
      </c>
      <c r="G53" s="28">
        <f>'Agency North'!H53+'Agency South'!H53</f>
        <v>150</v>
      </c>
      <c r="H53" s="28">
        <f>'Agency North'!I53+'Agency South'!I53</f>
        <v>146</v>
      </c>
      <c r="I53" s="28">
        <f>'Agency North'!J53+'Agency South'!J53</f>
        <v>126</v>
      </c>
      <c r="J53" s="28">
        <f>'Agency North'!K53+'Agency South'!K53</f>
        <v>213</v>
      </c>
      <c r="K53" s="28">
        <f>'Agency North'!L53+'Agency South'!L53</f>
        <v>185</v>
      </c>
      <c r="L53" s="28">
        <f>'Agency North'!M53+'Agency South'!M53</f>
        <v>224</v>
      </c>
      <c r="M53" s="35">
        <f>'Agency North'!N53+'Agency South'!N53</f>
        <v>252</v>
      </c>
      <c r="N53" s="268">
        <f>'Agency North'!O53+'Agency South'!O53</f>
        <v>99</v>
      </c>
      <c r="O53" s="268">
        <f>'Agency North'!P53+'Agency South'!P53</f>
        <v>110</v>
      </c>
      <c r="P53" s="268">
        <f>'Agency North'!Q53+'Agency South'!Q53</f>
        <v>189</v>
      </c>
      <c r="Q53" s="268">
        <f>'Agency North'!R53+'Agency South'!R53</f>
        <v>184</v>
      </c>
      <c r="R53" s="268">
        <f>'Agency North'!S53+'Agency South'!S53</f>
        <v>186</v>
      </c>
      <c r="S53" s="268">
        <f>'Agency North'!T53+'Agency South'!T53</f>
        <v>236</v>
      </c>
      <c r="T53" s="269">
        <f>'Agency North'!U53+'Agency South'!U53</f>
        <v>167</v>
      </c>
      <c r="U53" s="269">
        <f>'Agency North'!V53+'Agency South'!V53</f>
        <v>137</v>
      </c>
      <c r="V53" s="15">
        <f>'Agency North'!W53+'Agency South'!W53</f>
        <v>200.65100000000001</v>
      </c>
      <c r="W53" s="15">
        <f>'Agency North'!X53+'Agency South'!X53</f>
        <v>164.32550000000001</v>
      </c>
      <c r="X53" s="15">
        <f>'Agency North'!Y53+'Agency South'!Y53</f>
        <v>238.38400000000001</v>
      </c>
      <c r="Y53" s="96">
        <f>'Agency North'!Z53+'Agency South'!Z53</f>
        <v>428.75</v>
      </c>
      <c r="Z53" s="28">
        <f>'Agency North'!AA53+'Agency South'!AA53</f>
        <v>184.21</v>
      </c>
      <c r="AA53" s="28">
        <f>'Agency North'!AB53+'Agency South'!AB53</f>
        <v>238.96000000000004</v>
      </c>
      <c r="AB53" s="28">
        <f>'Agency North'!AC53+'Agency South'!AC53</f>
        <v>447.85200000000003</v>
      </c>
      <c r="AC53" s="28">
        <f>'Agency North'!AD53+'Agency South'!AD53</f>
        <v>467.59999999999997</v>
      </c>
      <c r="AD53" s="28">
        <f>'Agency North'!AE53+'Agency South'!AE53</f>
        <v>439.07721599999996</v>
      </c>
      <c r="AE53" s="28">
        <f>'Agency North'!AF53+'Agency South'!AF53</f>
        <v>482.78429039999997</v>
      </c>
      <c r="AF53" s="28">
        <f>'Agency North'!AG53+'Agency South'!AG53</f>
        <v>419.42565840319998</v>
      </c>
      <c r="AG53" s="28">
        <f>'Agency North'!AH53+'Agency South'!AH53</f>
        <v>488.64245101746019</v>
      </c>
      <c r="AH53" s="28">
        <f>'Agency North'!AI53+'Agency South'!AI53</f>
        <v>499.65482058935527</v>
      </c>
      <c r="AI53" s="28">
        <f>'Agency North'!AJ53+'Agency South'!AJ53</f>
        <v>477.02793737529896</v>
      </c>
      <c r="AJ53" s="28">
        <f>'Agency North'!AK53+'Agency South'!AK53</f>
        <v>434.94724869752986</v>
      </c>
      <c r="AK53" s="35">
        <f>'Agency North'!AL53+'Agency South'!AL53</f>
        <v>527.4992578939391</v>
      </c>
      <c r="AL53" s="28">
        <f>'Agency North'!AM53+'Agency South'!AM53</f>
        <v>420.48001550560912</v>
      </c>
      <c r="AM53" s="28">
        <f>'Agency North'!AN53+'Agency South'!AN53</f>
        <v>341.85050308893824</v>
      </c>
      <c r="AN53" s="28">
        <f>'Agency North'!AO53+'Agency South'!AO53</f>
        <v>460.69886683034366</v>
      </c>
      <c r="AO53" s="28">
        <f>'Agency North'!AP53+'Agency South'!AP53</f>
        <v>375.36571172235779</v>
      </c>
      <c r="AP53" s="28">
        <f>'Agency North'!AQ53+'Agency South'!AQ53</f>
        <v>225.54865924113298</v>
      </c>
      <c r="AQ53" s="28">
        <f>'Agency North'!AR53+'Agency South'!AR53</f>
        <v>163.75476413832013</v>
      </c>
      <c r="AR53" s="28">
        <f>'Agency North'!AS53+'Agency South'!AS53</f>
        <v>139.29159247943443</v>
      </c>
      <c r="AS53" s="28">
        <f>'Agency North'!AT53+'Agency South'!AT53</f>
        <v>144.34109954693454</v>
      </c>
      <c r="AT53" s="28">
        <f>'Agency North'!AU53+'Agency South'!AU53</f>
        <v>169.01705771022756</v>
      </c>
      <c r="AU53" s="28">
        <f>'Agency North'!AV53+'Agency South'!AV53</f>
        <v>190.56199092748506</v>
      </c>
      <c r="AV53" s="28">
        <f>'Agency North'!AW53+'Agency South'!AW53</f>
        <v>221.49388399377665</v>
      </c>
      <c r="AW53" s="35">
        <f>'Agency North'!AX53+'Agency South'!AX53</f>
        <v>234.3460425142726</v>
      </c>
      <c r="AX53" s="28">
        <f>'Agency North'!AY53+'Agency South'!AY53</f>
        <v>201.88117489170702</v>
      </c>
      <c r="AY53" s="28">
        <f>'Agency North'!AZ53+'Agency South'!AZ53</f>
        <v>235.8568923238584</v>
      </c>
      <c r="AZ53" s="28">
        <f>'Agency North'!BA53+'Agency South'!BA53</f>
        <v>448.34686431287281</v>
      </c>
      <c r="BA53" s="28">
        <f>'Agency North'!BB53+'Agency South'!BB53</f>
        <v>434.47809036789431</v>
      </c>
      <c r="BB53" s="28">
        <f>'Agency North'!BC53+'Agency South'!BC53</f>
        <v>373.05666340624691</v>
      </c>
      <c r="BC53" s="28">
        <f>'Agency North'!BD53+'Agency South'!BD53</f>
        <v>389.39763631793465</v>
      </c>
      <c r="BD53" s="28">
        <f>'Agency North'!BE53+'Agency South'!BE53</f>
        <v>324.19308456533003</v>
      </c>
      <c r="BE53" s="28">
        <f>'Agency North'!BF53+'Agency South'!BF53</f>
        <v>287.61603064153115</v>
      </c>
      <c r="BF53" s="28">
        <f>'Agency North'!BG53+'Agency South'!BG53</f>
        <v>317.45961478944741</v>
      </c>
      <c r="BG53" s="28">
        <f>'Agency North'!BH53+'Agency South'!BH53</f>
        <v>342.72552956673439</v>
      </c>
      <c r="BH53" s="28">
        <f>'Agency North'!BI53+'Agency South'!BI53</f>
        <v>369.06940922630474</v>
      </c>
      <c r="BI53" s="35">
        <f>'Agency North'!BJ53+'Agency South'!BJ53</f>
        <v>387.29463470280342</v>
      </c>
      <c r="BJ53" s="28">
        <f>'Agency North'!BK53+'Agency South'!BK53</f>
        <v>323.67478450090937</v>
      </c>
      <c r="BK53" s="28">
        <f>'Agency North'!BL53+'Agency South'!BL53</f>
        <v>359.15653640059384</v>
      </c>
      <c r="BL53" s="28">
        <f>'Agency North'!BM53+'Agency South'!BM53</f>
        <v>651.949662148985</v>
      </c>
      <c r="BM53" s="28">
        <f>'Agency North'!BN53+'Agency South'!BN53</f>
        <v>641.33047572424061</v>
      </c>
      <c r="BN53" s="28">
        <f>'Agency North'!BO53+'Agency South'!BO53</f>
        <v>533.29953448113065</v>
      </c>
      <c r="BO53" s="28">
        <f>'Agency North'!BP53+'Agency South'!BP53</f>
        <v>545.33485263508396</v>
      </c>
      <c r="BP53" s="28">
        <f>'Agency North'!BQ53+'Agency South'!BQ53</f>
        <v>449.01828869391022</v>
      </c>
      <c r="BQ53" s="28">
        <f>'Agency North'!BR53+'Agency South'!BR53</f>
        <v>389.4976727772721</v>
      </c>
      <c r="BR53" s="28">
        <f>'Agency North'!BS53+'Agency South'!BS53</f>
        <v>420.92605343400203</v>
      </c>
      <c r="BS53" s="28">
        <f>'Agency North'!BT53+'Agency South'!BT53</f>
        <v>441.95008345775557</v>
      </c>
      <c r="BT53" s="28">
        <f>'Agency North'!BU53+'Agency South'!BU53</f>
        <v>469.64405911486739</v>
      </c>
      <c r="BU53" s="35">
        <f>'Agency North'!BV53+'Agency South'!BV53</f>
        <v>495.29150016447107</v>
      </c>
      <c r="BV53" s="28">
        <f>'Agency North'!BW53+'Agency South'!BW53</f>
        <v>405.67667639114234</v>
      </c>
      <c r="BW53" s="28">
        <f>'Agency North'!BX53+'Agency South'!BX53</f>
        <v>443.30854438830511</v>
      </c>
      <c r="BX53" s="28">
        <f>'Agency North'!BY53+'Agency South'!BY53</f>
        <v>797.66221275367593</v>
      </c>
      <c r="BY53" s="28">
        <f>'Agency North'!BZ53+'Agency South'!BZ53</f>
        <v>774.75680448396179</v>
      </c>
      <c r="BZ53" s="28">
        <f>'Agency North'!CA53+'Agency South'!CA53</f>
        <v>636.56603458620714</v>
      </c>
      <c r="CA53" s="28">
        <f>'Agency North'!CB53+'Agency South'!CB53</f>
        <v>646.77691666432361</v>
      </c>
      <c r="CB53" s="28">
        <f>'Agency North'!CC53+'Agency South'!CC53</f>
        <v>530.56114212577654</v>
      </c>
      <c r="CC53" s="28">
        <f>'Agency North'!CD53+'Agency South'!CD53</f>
        <v>458.0175348058799</v>
      </c>
      <c r="CD53" s="28">
        <f>'Agency North'!CE53+'Agency South'!CE53</f>
        <v>500.07778215697078</v>
      </c>
      <c r="CE53" s="28">
        <f>'Agency North'!CF53+'Agency South'!CF53</f>
        <v>529.91849580998814</v>
      </c>
      <c r="CF53" s="28">
        <f>'Agency North'!CG53+'Agency South'!CG53</f>
        <v>566.61960102671549</v>
      </c>
      <c r="CG53" s="35">
        <f>'Agency North'!CH53+'Agency South'!CH53</f>
        <v>610.13748466643699</v>
      </c>
      <c r="CH53" s="28">
        <f>'Agency North'!CI53+'Agency South'!CI53</f>
        <v>481.19086501812046</v>
      </c>
      <c r="CI53" s="28">
        <f>'Agency North'!CJ53+'Agency South'!CJ53</f>
        <v>524.69485498881409</v>
      </c>
      <c r="CJ53" s="28">
        <f>'Agency North'!CK53+'Agency South'!CK53</f>
        <v>946.94150127684998</v>
      </c>
      <c r="CK53" s="28">
        <f>'Agency North'!CL53+'Agency South'!CL53</f>
        <v>923.26528213409165</v>
      </c>
      <c r="CL53" s="28">
        <f>'Agency North'!CM53+'Agency South'!CM53</f>
        <v>759.74175591583878</v>
      </c>
      <c r="CM53" s="28">
        <f>'Agency North'!CN53+'Agency South'!CN53</f>
        <v>774.15737297109604</v>
      </c>
      <c r="CN53" s="28">
        <f>'Agency North'!CO53+'Agency South'!CO53</f>
        <v>633.82677593462142</v>
      </c>
      <c r="CO53" s="28">
        <f>'Agency North'!CP53+'Agency South'!CP53</f>
        <v>546.19279004796454</v>
      </c>
      <c r="CP53" s="28">
        <f>'Agency North'!CQ53+'Agency South'!CQ53</f>
        <v>596.68294901154229</v>
      </c>
      <c r="CQ53" s="28">
        <f>'Agency North'!CR53+'Agency South'!CR53</f>
        <v>634.69841322942875</v>
      </c>
      <c r="CR53" s="28">
        <f>'Agency North'!CS53+'Agency South'!CS53</f>
        <v>686.65083979605026</v>
      </c>
      <c r="CS53" s="35">
        <f>'Agency North'!CT53+'Agency South'!CT53</f>
        <v>743.18626014236816</v>
      </c>
    </row>
    <row r="54" spans="1:97" s="28" customFormat="1" x14ac:dyDescent="0.25">
      <c r="A54" s="28" t="s">
        <v>2</v>
      </c>
      <c r="B54" s="28">
        <f>'Agency North'!C54+'Agency South'!C54</f>
        <v>23</v>
      </c>
      <c r="C54" s="28">
        <f>'Agency North'!D54+'Agency South'!D54</f>
        <v>17</v>
      </c>
      <c r="D54" s="28">
        <f>'Agency North'!E54+'Agency South'!E54</f>
        <v>20</v>
      </c>
      <c r="E54" s="28">
        <f>'Agency North'!F54+'Agency South'!F54</f>
        <v>21</v>
      </c>
      <c r="F54" s="28">
        <f>'Agency North'!G54+'Agency South'!G54</f>
        <v>41</v>
      </c>
      <c r="G54" s="28">
        <f>'Agency North'!H54+'Agency South'!H54</f>
        <v>40</v>
      </c>
      <c r="H54" s="28">
        <f>'Agency North'!I54+'Agency South'!I54</f>
        <v>44</v>
      </c>
      <c r="I54" s="28">
        <f>'Agency North'!J54+'Agency South'!J54</f>
        <v>52</v>
      </c>
      <c r="J54" s="28">
        <f>'Agency North'!K54+'Agency South'!K54</f>
        <v>113</v>
      </c>
      <c r="K54" s="28">
        <f>'Agency North'!L54+'Agency South'!L54</f>
        <v>77</v>
      </c>
      <c r="L54" s="28">
        <f>'Agency North'!M54+'Agency South'!M54</f>
        <v>125</v>
      </c>
      <c r="M54" s="35">
        <f>'Agency North'!N54+'Agency South'!N54</f>
        <v>140</v>
      </c>
      <c r="N54" s="268">
        <f>'Agency North'!O54+'Agency South'!O54</f>
        <v>57</v>
      </c>
      <c r="O54" s="268">
        <f>'Agency North'!P54+'Agency South'!P54</f>
        <v>52</v>
      </c>
      <c r="P54" s="268">
        <f>'Agency North'!Q54+'Agency South'!Q54</f>
        <v>106</v>
      </c>
      <c r="Q54" s="268">
        <f>'Agency North'!R54+'Agency South'!R54</f>
        <v>85</v>
      </c>
      <c r="R54" s="268">
        <f>'Agency North'!S54+'Agency South'!S54</f>
        <v>109</v>
      </c>
      <c r="S54" s="268">
        <f>'Agency North'!T54+'Agency South'!T54</f>
        <v>175</v>
      </c>
      <c r="T54" s="269">
        <f>'Agency North'!U54+'Agency South'!U54</f>
        <v>122</v>
      </c>
      <c r="U54" s="269">
        <f>'Agency North'!V54+'Agency South'!V54</f>
        <v>137</v>
      </c>
      <c r="V54" s="15">
        <f>'Agency North'!W54+'Agency South'!W54</f>
        <v>183.96599999999998</v>
      </c>
      <c r="W54" s="15">
        <f>'Agency North'!X54+'Agency South'!X54</f>
        <v>194.34469999999999</v>
      </c>
      <c r="X54" s="15">
        <f>'Agency North'!Y54+'Agency South'!Y54</f>
        <v>218.1908</v>
      </c>
      <c r="Y54" s="96">
        <f>'Agency North'!Z54+'Agency South'!Z54</f>
        <v>288</v>
      </c>
      <c r="Z54" s="28">
        <f>'Agency North'!AA54+'Agency South'!AA54</f>
        <v>114.80000000000001</v>
      </c>
      <c r="AA54" s="28">
        <f>'Agency North'!AB54+'Agency South'!AB54</f>
        <v>124.6</v>
      </c>
      <c r="AB54" s="28">
        <f>'Agency North'!AC54+'Agency South'!AC54</f>
        <v>170.17599999999999</v>
      </c>
      <c r="AC54" s="28">
        <f>'Agency North'!AD54+'Agency South'!AD54</f>
        <v>171.8048</v>
      </c>
      <c r="AD54" s="28">
        <f>'Agency North'!AE54+'Agency South'!AE54</f>
        <v>163.73756159999999</v>
      </c>
      <c r="AE54" s="28">
        <f>'Agency North'!AF54+'Agency South'!AF54</f>
        <v>162.02697446400001</v>
      </c>
      <c r="AF54" s="28">
        <f>'Agency North'!AG54+'Agency South'!AG54</f>
        <v>162.90481539839999</v>
      </c>
      <c r="AG54" s="28">
        <f>'Agency North'!AH54+'Agency South'!AH54</f>
        <v>266.97338947176655</v>
      </c>
      <c r="AH54" s="28">
        <f>'Agency North'!AI54+'Agency South'!AI54</f>
        <v>325.27842933006008</v>
      </c>
      <c r="AI54" s="28">
        <f>'Agency North'!AJ54+'Agency South'!AJ54</f>
        <v>361.27916849535063</v>
      </c>
      <c r="AJ54" s="28">
        <f>'Agency North'!AK54+'Agency South'!AK54</f>
        <v>412.59921663965497</v>
      </c>
      <c r="AK54" s="35">
        <f>'Agency North'!AL54+'Agency South'!AL54</f>
        <v>464.01140756993675</v>
      </c>
      <c r="AL54" s="28">
        <f>'Agency North'!AM54+'Agency South'!AM54</f>
        <v>266.40138899467661</v>
      </c>
      <c r="AM54" s="28">
        <f>'Agency North'!AN54+'Agency South'!AN54</f>
        <v>263.88490708455384</v>
      </c>
      <c r="AN54" s="28">
        <f>'Agency North'!AO54+'Agency South'!AO54</f>
        <v>430.9372276327403</v>
      </c>
      <c r="AO54" s="28">
        <f>'Agency North'!AP54+'Agency South'!AP54</f>
        <v>449.07880548731634</v>
      </c>
      <c r="AP54" s="28">
        <f>'Agency North'!AQ54+'Agency South'!AQ54</f>
        <v>390.14805771357874</v>
      </c>
      <c r="AQ54" s="28">
        <f>'Agency North'!AR54+'Agency South'!AR54</f>
        <v>387.73783377796622</v>
      </c>
      <c r="AR54" s="28">
        <f>'Agency North'!AS54+'Agency South'!AS54</f>
        <v>350.74685922395236</v>
      </c>
      <c r="AS54" s="28">
        <f>'Agency North'!AT54+'Agency South'!AT54</f>
        <v>367.71401628593082</v>
      </c>
      <c r="AT54" s="28">
        <f>'Agency North'!AU54+'Agency South'!AU54</f>
        <v>382.31478978562694</v>
      </c>
      <c r="AU54" s="28">
        <f>'Agency North'!AV54+'Agency South'!AV54</f>
        <v>365.85671842805897</v>
      </c>
      <c r="AV54" s="28">
        <f>'Agency North'!AW54+'Agency South'!AW54</f>
        <v>366.61049226123225</v>
      </c>
      <c r="AW54" s="35">
        <f>'Agency North'!AX54+'Agency South'!AX54</f>
        <v>373.63818411642069</v>
      </c>
      <c r="AX54" s="28">
        <f>'Agency North'!AY54+'Agency South'!AY54</f>
        <v>194.45859188010689</v>
      </c>
      <c r="AY54" s="28">
        <f>'Agency North'!AZ54+'Agency South'!AZ54</f>
        <v>164.06972551138108</v>
      </c>
      <c r="AZ54" s="28">
        <f>'Agency North'!BA54+'Agency South'!BA54</f>
        <v>314.24021288440105</v>
      </c>
      <c r="BA54" s="28">
        <f>'Agency North'!BB54+'Agency South'!BB54</f>
        <v>322.99579575540736</v>
      </c>
      <c r="BB54" s="28">
        <f>'Agency North'!BC54+'Agency South'!BC54</f>
        <v>328.70268153830983</v>
      </c>
      <c r="BC54" s="28">
        <f>'Agency North'!BD54+'Agency South'!BD54</f>
        <v>342.83909473901508</v>
      </c>
      <c r="BD54" s="28">
        <f>'Agency North'!BE54+'Agency South'!BE54</f>
        <v>334.63423379864804</v>
      </c>
      <c r="BE54" s="28">
        <f>'Agency North'!BF54+'Agency South'!BF54</f>
        <v>383.7728923120477</v>
      </c>
      <c r="BF54" s="28">
        <f>'Agency North'!BG54+'Agency South'!BG54</f>
        <v>440.78221519098281</v>
      </c>
      <c r="BG54" s="28">
        <f>'Agency North'!BH54+'Agency South'!BH54</f>
        <v>447.30650246237389</v>
      </c>
      <c r="BH54" s="28">
        <f>'Agency North'!BI54+'Agency South'!BI54</f>
        <v>464.33862061821753</v>
      </c>
      <c r="BI54" s="35">
        <f>'Agency North'!BJ54+'Agency South'!BJ54</f>
        <v>480.40442643296876</v>
      </c>
      <c r="BJ54" s="28">
        <f>'Agency North'!BK54+'Agency South'!BK54</f>
        <v>271.22890466771435</v>
      </c>
      <c r="BK54" s="28">
        <f>'Agency North'!BL54+'Agency South'!BL54</f>
        <v>247.52347405096776</v>
      </c>
      <c r="BL54" s="28">
        <f>'Agency North'!BM54+'Agency South'!BM54</f>
        <v>435.02414832180307</v>
      </c>
      <c r="BM54" s="28">
        <f>'Agency North'!BN54+'Agency South'!BN54</f>
        <v>441.24494520640098</v>
      </c>
      <c r="BN54" s="28">
        <f>'Agency North'!BO54+'Agency South'!BO54</f>
        <v>418.25638235133505</v>
      </c>
      <c r="BO54" s="28">
        <f>'Agency North'!BP54+'Agency South'!BP54</f>
        <v>410.48425151296055</v>
      </c>
      <c r="BP54" s="28">
        <f>'Agency North'!BQ54+'Agency South'!BQ54</f>
        <v>395.71763537999448</v>
      </c>
      <c r="BQ54" s="28">
        <f>'Agency North'!BR54+'Agency South'!BR54</f>
        <v>452.60646370524387</v>
      </c>
      <c r="BR54" s="28">
        <f>'Agency North'!BS54+'Agency South'!BS54</f>
        <v>522.43797795036835</v>
      </c>
      <c r="BS54" s="28">
        <f>'Agency North'!BT54+'Agency South'!BT54</f>
        <v>526.43945965779858</v>
      </c>
      <c r="BT54" s="28">
        <f>'Agency North'!BU54+'Agency South'!BU54</f>
        <v>541.65259007494637</v>
      </c>
      <c r="BU54" s="35">
        <f>'Agency North'!BV54+'Agency South'!BV54</f>
        <v>560.76398514557468</v>
      </c>
      <c r="BV54" s="28">
        <f>'Agency North'!BW54+'Agency South'!BW54</f>
        <v>326.23620384301944</v>
      </c>
      <c r="BW54" s="28">
        <f>'Agency North'!BX54+'Agency South'!BX54</f>
        <v>295.76191837887222</v>
      </c>
      <c r="BX54" s="28">
        <f>'Agency North'!BY54+'Agency South'!BY54</f>
        <v>514.74309456065509</v>
      </c>
      <c r="BY54" s="28">
        <f>'Agency North'!BZ54+'Agency South'!BZ54</f>
        <v>529.04568774704944</v>
      </c>
      <c r="BZ54" s="28">
        <f>'Agency North'!CA54+'Agency South'!CA54</f>
        <v>492.26871821589629</v>
      </c>
      <c r="CA54" s="28">
        <f>'Agency North'!CB54+'Agency South'!CB54</f>
        <v>477.8301311592366</v>
      </c>
      <c r="CB54" s="28">
        <f>'Agency North'!CC54+'Agency South'!CC54</f>
        <v>455.39267733723068</v>
      </c>
      <c r="CC54" s="28">
        <f>'Agency North'!CD54+'Agency South'!CD54</f>
        <v>520.90455616942643</v>
      </c>
      <c r="CD54" s="28">
        <f>'Agency North'!CE54+'Agency South'!CE54</f>
        <v>593.82938414297075</v>
      </c>
      <c r="CE54" s="28">
        <f>'Agency North'!CF54+'Agency South'!CF54</f>
        <v>592.57045232716064</v>
      </c>
      <c r="CF54" s="28">
        <f>'Agency North'!CG54+'Agency South'!CG54</f>
        <v>605.80100257845061</v>
      </c>
      <c r="CG54" s="35">
        <f>'Agency North'!CH54+'Agency South'!CH54</f>
        <v>617.79684210252162</v>
      </c>
      <c r="CH54" s="28">
        <f>'Agency North'!CI54+'Agency South'!CI54</f>
        <v>349.00699844287965</v>
      </c>
      <c r="CI54" s="28">
        <f>'Agency North'!CJ54+'Agency South'!CJ54</f>
        <v>315.0442056111807</v>
      </c>
      <c r="CJ54" s="28">
        <f>'Agency North'!CK54+'Agency South'!CK54</f>
        <v>545.17635472631218</v>
      </c>
      <c r="CK54" s="28">
        <f>'Agency North'!CL54+'Agency South'!CL54</f>
        <v>568.45451805305947</v>
      </c>
      <c r="CL54" s="28">
        <f>'Agency North'!CM54+'Agency South'!CM54</f>
        <v>528.89664051702403</v>
      </c>
      <c r="CM54" s="28">
        <f>'Agency North'!CN54+'Agency South'!CN54</f>
        <v>515.27188880010601</v>
      </c>
      <c r="CN54" s="28">
        <f>'Agency North'!CO54+'Agency South'!CO54</f>
        <v>497.77753441078357</v>
      </c>
      <c r="CO54" s="28">
        <f>'Agency North'!CP54+'Agency South'!CP54</f>
        <v>571.7150092617959</v>
      </c>
      <c r="CP54" s="28">
        <f>'Agency North'!CQ54+'Agency South'!CQ54</f>
        <v>653.14166723784444</v>
      </c>
      <c r="CQ54" s="28">
        <f>'Agency North'!CR54+'Agency South'!CR54</f>
        <v>661.22622735148025</v>
      </c>
      <c r="CR54" s="28">
        <f>'Agency North'!CS54+'Agency South'!CS54</f>
        <v>686.92727907162475</v>
      </c>
      <c r="CS54" s="35">
        <f>'Agency North'!CT54+'Agency South'!CT54</f>
        <v>703.11280459433294</v>
      </c>
    </row>
    <row r="55" spans="1:97" s="30" customFormat="1" x14ac:dyDescent="0.25">
      <c r="A55" s="30" t="s">
        <v>3</v>
      </c>
      <c r="B55" s="30">
        <f>SUM(B48:B54)</f>
        <v>557</v>
      </c>
      <c r="C55" s="30">
        <f t="shared" ref="C55" si="45">SUM(C48:C54)</f>
        <v>465</v>
      </c>
      <c r="D55" s="30">
        <f t="shared" ref="D55" si="46">SUM(D48:D54)</f>
        <v>642</v>
      </c>
      <c r="E55" s="30">
        <f t="shared" ref="E55" si="47">SUM(E48:E54)</f>
        <v>744</v>
      </c>
      <c r="F55" s="30">
        <f t="shared" ref="F55" si="48">SUM(F48:F54)</f>
        <v>881</v>
      </c>
      <c r="G55" s="30">
        <f t="shared" ref="G55" si="49">SUM(G48:G54)</f>
        <v>998</v>
      </c>
      <c r="H55" s="30">
        <f t="shared" ref="H55" si="50">SUM(H48:H54)</f>
        <v>1018</v>
      </c>
      <c r="I55" s="30">
        <f t="shared" ref="I55" si="51">SUM(I48:I54)</f>
        <v>832</v>
      </c>
      <c r="J55" s="30">
        <f t="shared" ref="J55" si="52">SUM(J48:J54)</f>
        <v>1364</v>
      </c>
      <c r="K55" s="30">
        <f t="shared" ref="K55" si="53">SUM(K48:K54)</f>
        <v>1130</v>
      </c>
      <c r="L55" s="30">
        <f t="shared" ref="L55" si="54">SUM(L48:L54)</f>
        <v>1365</v>
      </c>
      <c r="M55" s="48">
        <f t="shared" ref="M55" si="55">SUM(M48:M54)</f>
        <v>1568</v>
      </c>
      <c r="N55" s="280">
        <f t="shared" ref="N55" si="56">SUM(N48:N54)</f>
        <v>635</v>
      </c>
      <c r="O55" s="280">
        <f t="shared" ref="O55" si="57">SUM(O48:O54)</f>
        <v>620</v>
      </c>
      <c r="P55" s="280">
        <f t="shared" ref="P55" si="58">SUM(P48:P54)</f>
        <v>1116</v>
      </c>
      <c r="Q55" s="280">
        <f t="shared" ref="Q55" si="59">SUM(Q48:Q54)</f>
        <v>979</v>
      </c>
      <c r="R55" s="280">
        <f t="shared" ref="R55" si="60">SUM(R48:R54)</f>
        <v>1088</v>
      </c>
      <c r="S55" s="280">
        <f t="shared" ref="S55" si="61">SUM(S48:S54)</f>
        <v>1647</v>
      </c>
      <c r="T55" s="273">
        <f t="shared" ref="T55" si="62">SUM(T48:T54)</f>
        <v>1310</v>
      </c>
      <c r="U55" s="273">
        <f t="shared" ref="U55" si="63">SUM(U48:U54)</f>
        <v>1420</v>
      </c>
      <c r="V55" s="16">
        <f t="shared" ref="V55" si="64">SUM(V48:V54)</f>
        <v>1842.4025264288</v>
      </c>
      <c r="W55" s="16">
        <f t="shared" ref="W55" si="65">SUM(W48:W54)</f>
        <v>1685.3011826451198</v>
      </c>
      <c r="X55" s="16">
        <f t="shared" ref="X55" si="66">SUM(X48:X54)</f>
        <v>1898.4531202689027</v>
      </c>
      <c r="Y55" s="97">
        <f t="shared" ref="Y55:CJ55" si="67">SUM(Y48:Y54)</f>
        <v>2870.3474833916321</v>
      </c>
      <c r="Z55" s="30">
        <f t="shared" si="67"/>
        <v>1137.6768371593339</v>
      </c>
      <c r="AA55" s="30">
        <f t="shared" si="67"/>
        <v>1385.5298809110222</v>
      </c>
      <c r="AB55" s="30">
        <f t="shared" si="67"/>
        <v>2153.9600851788628</v>
      </c>
      <c r="AC55" s="30">
        <f t="shared" si="67"/>
        <v>2001.9448598696104</v>
      </c>
      <c r="AD55" s="30">
        <f t="shared" si="67"/>
        <v>1819.71730638906</v>
      </c>
      <c r="AE55" s="30">
        <f t="shared" si="67"/>
        <v>2276.9161478584638</v>
      </c>
      <c r="AF55" s="30">
        <f t="shared" si="67"/>
        <v>1919.0462232030511</v>
      </c>
      <c r="AG55" s="30">
        <f t="shared" si="67"/>
        <v>1883.1380440149462</v>
      </c>
      <c r="AH55" s="30">
        <f t="shared" si="67"/>
        <v>1896.1098564322028</v>
      </c>
      <c r="AI55" s="30">
        <f t="shared" si="67"/>
        <v>1902.1793766106423</v>
      </c>
      <c r="AJ55" s="30">
        <f t="shared" si="67"/>
        <v>1916.4968685736533</v>
      </c>
      <c r="AK55" s="48">
        <f t="shared" si="67"/>
        <v>2054.0065515323704</v>
      </c>
      <c r="AL55" s="30">
        <f t="shared" si="67"/>
        <v>1198.0263422237554</v>
      </c>
      <c r="AM55" s="30">
        <f t="shared" si="67"/>
        <v>1052.3930281956739</v>
      </c>
      <c r="AN55" s="30">
        <f t="shared" si="67"/>
        <v>1931.198070144821</v>
      </c>
      <c r="AO55" s="30">
        <f t="shared" si="67"/>
        <v>1878.6370002510507</v>
      </c>
      <c r="AP55" s="30">
        <f t="shared" si="67"/>
        <v>1719.397931737702</v>
      </c>
      <c r="AQ55" s="30">
        <f t="shared" si="67"/>
        <v>1876.6799245440975</v>
      </c>
      <c r="AR55" s="30">
        <f t="shared" si="67"/>
        <v>1674.6644386125949</v>
      </c>
      <c r="AS55" s="30">
        <f t="shared" si="67"/>
        <v>1811.0592105833057</v>
      </c>
      <c r="AT55" s="30">
        <f t="shared" si="67"/>
        <v>1935.3763455404608</v>
      </c>
      <c r="AU55" s="30">
        <f t="shared" si="67"/>
        <v>1929.0386421795804</v>
      </c>
      <c r="AV55" s="30">
        <f t="shared" si="67"/>
        <v>2012.9909340766753</v>
      </c>
      <c r="AW55" s="48">
        <f t="shared" si="67"/>
        <v>2087.2044410548374</v>
      </c>
      <c r="AX55" s="30">
        <f t="shared" si="67"/>
        <v>1175.8781064698267</v>
      </c>
      <c r="AY55" s="30">
        <f t="shared" si="67"/>
        <v>1043.5643442193405</v>
      </c>
      <c r="AZ55" s="30">
        <f t="shared" si="67"/>
        <v>2305.667848953979</v>
      </c>
      <c r="BA55" s="30">
        <f t="shared" si="67"/>
        <v>2225.9983695392984</v>
      </c>
      <c r="BB55" s="30">
        <f t="shared" si="67"/>
        <v>2135.6668200889217</v>
      </c>
      <c r="BC55" s="30">
        <f t="shared" si="67"/>
        <v>2424.3515092052412</v>
      </c>
      <c r="BD55" s="30">
        <f t="shared" si="67"/>
        <v>2140.3238726747295</v>
      </c>
      <c r="BE55" s="30">
        <f t="shared" si="67"/>
        <v>2274.5965970883617</v>
      </c>
      <c r="BF55" s="30">
        <f t="shared" si="67"/>
        <v>2422.9914630513522</v>
      </c>
      <c r="BG55" s="30">
        <f t="shared" si="67"/>
        <v>2468.6874594836177</v>
      </c>
      <c r="BH55" s="30">
        <f t="shared" si="67"/>
        <v>2556.8491644901756</v>
      </c>
      <c r="BI55" s="48">
        <f t="shared" si="67"/>
        <v>2660.3512602994369</v>
      </c>
      <c r="BJ55" s="30">
        <f t="shared" si="67"/>
        <v>1512.952166212157</v>
      </c>
      <c r="BK55" s="30">
        <f t="shared" si="67"/>
        <v>1367.3630982351785</v>
      </c>
      <c r="BL55" s="30">
        <f t="shared" si="67"/>
        <v>2924.5640590481407</v>
      </c>
      <c r="BM55" s="30">
        <f t="shared" si="67"/>
        <v>2819.2470351867078</v>
      </c>
      <c r="BN55" s="30">
        <f t="shared" si="67"/>
        <v>2625.5442426030254</v>
      </c>
      <c r="BO55" s="30">
        <f t="shared" si="67"/>
        <v>2913.5274391473777</v>
      </c>
      <c r="BP55" s="30">
        <f t="shared" si="67"/>
        <v>2541.963162437447</v>
      </c>
      <c r="BQ55" s="30">
        <f t="shared" si="67"/>
        <v>2665.8260134700458</v>
      </c>
      <c r="BR55" s="30">
        <f t="shared" si="67"/>
        <v>2829.5306009993524</v>
      </c>
      <c r="BS55" s="30">
        <f t="shared" si="67"/>
        <v>2853.4509481473015</v>
      </c>
      <c r="BT55" s="30">
        <f t="shared" si="67"/>
        <v>2929.6465253666765</v>
      </c>
      <c r="BU55" s="48">
        <f t="shared" si="67"/>
        <v>3025.4596240514284</v>
      </c>
      <c r="BV55" s="30">
        <f t="shared" si="67"/>
        <v>1740.7353314265167</v>
      </c>
      <c r="BW55" s="30">
        <f t="shared" si="67"/>
        <v>1576.2333123611918</v>
      </c>
      <c r="BX55" s="30">
        <f t="shared" si="67"/>
        <v>3372.4983318143745</v>
      </c>
      <c r="BY55" s="30">
        <f t="shared" si="67"/>
        <v>3262.5136871676787</v>
      </c>
      <c r="BZ55" s="30">
        <f t="shared" si="67"/>
        <v>3027.9502858110509</v>
      </c>
      <c r="CA55" s="30">
        <f t="shared" si="67"/>
        <v>3372.2740142361017</v>
      </c>
      <c r="CB55" s="30">
        <f t="shared" si="67"/>
        <v>2928.1365069445192</v>
      </c>
      <c r="CC55" s="30">
        <f t="shared" si="67"/>
        <v>3091.3002661960563</v>
      </c>
      <c r="CD55" s="30">
        <f t="shared" si="67"/>
        <v>3283.8100700761734</v>
      </c>
      <c r="CE55" s="30">
        <f t="shared" si="67"/>
        <v>3324.113884812316</v>
      </c>
      <c r="CF55" s="30">
        <f t="shared" si="67"/>
        <v>3431.7660888401729</v>
      </c>
      <c r="CG55" s="48">
        <f t="shared" si="67"/>
        <v>3556.3021787969938</v>
      </c>
      <c r="CH55" s="30">
        <f t="shared" si="67"/>
        <v>1980.2217220171988</v>
      </c>
      <c r="CI55" s="30">
        <f t="shared" si="67"/>
        <v>1794.340317209364</v>
      </c>
      <c r="CJ55" s="30">
        <f t="shared" si="67"/>
        <v>3863.8605767527015</v>
      </c>
      <c r="CK55" s="30">
        <f t="shared" ref="CK55:CS55" si="68">SUM(CK48:CK54)</f>
        <v>3735.5696261669846</v>
      </c>
      <c r="CL55" s="30">
        <f t="shared" si="68"/>
        <v>3451.9094306563215</v>
      </c>
      <c r="CM55" s="30">
        <f t="shared" si="68"/>
        <v>3863.1796479169484</v>
      </c>
      <c r="CN55" s="30">
        <f t="shared" si="68"/>
        <v>3331.8581814616737</v>
      </c>
      <c r="CO55" s="30">
        <f t="shared" si="68"/>
        <v>3511.9012551402134</v>
      </c>
      <c r="CP55" s="30">
        <f t="shared" si="68"/>
        <v>3730.5599624842616</v>
      </c>
      <c r="CQ55" s="30">
        <f t="shared" si="68"/>
        <v>3815.3058974585983</v>
      </c>
      <c r="CR55" s="30">
        <f t="shared" si="68"/>
        <v>3985.2311331417959</v>
      </c>
      <c r="CS55" s="48">
        <f t="shared" si="68"/>
        <v>4138.3288364007858</v>
      </c>
    </row>
    <row r="57" spans="1:97" s="4" customFormat="1" x14ac:dyDescent="0.25">
      <c r="A57"/>
      <c r="B57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12">
        <v>12</v>
      </c>
      <c r="N57" s="266">
        <v>13</v>
      </c>
      <c r="O57" s="266">
        <v>14</v>
      </c>
      <c r="P57" s="266">
        <v>15</v>
      </c>
      <c r="Q57" s="266">
        <v>16</v>
      </c>
      <c r="R57" s="266">
        <v>17</v>
      </c>
      <c r="S57" s="266">
        <v>18</v>
      </c>
      <c r="T57" s="266">
        <v>19</v>
      </c>
      <c r="U57" s="266">
        <v>20</v>
      </c>
      <c r="V57" s="12">
        <v>21</v>
      </c>
      <c r="W57" s="12">
        <v>22</v>
      </c>
      <c r="X57" s="12">
        <v>23</v>
      </c>
      <c r="Y57" s="112">
        <v>24</v>
      </c>
      <c r="Z57" s="12">
        <v>25</v>
      </c>
      <c r="AA57" s="12">
        <v>26</v>
      </c>
      <c r="AB57" s="12">
        <v>27</v>
      </c>
      <c r="AC57" s="12">
        <v>28</v>
      </c>
      <c r="AD57" s="12">
        <v>29</v>
      </c>
      <c r="AE57" s="12">
        <v>30</v>
      </c>
      <c r="AF57" s="12">
        <v>31</v>
      </c>
      <c r="AG57" s="12">
        <v>32</v>
      </c>
      <c r="AH57" s="12">
        <v>33</v>
      </c>
      <c r="AI57" s="12">
        <v>34</v>
      </c>
      <c r="AJ57" s="12">
        <v>35</v>
      </c>
      <c r="AK57" s="112">
        <v>36</v>
      </c>
      <c r="AL57" s="12">
        <v>37</v>
      </c>
      <c r="AM57" s="12">
        <v>38</v>
      </c>
      <c r="AN57" s="12">
        <v>39</v>
      </c>
      <c r="AO57" s="12">
        <v>40</v>
      </c>
      <c r="AP57" s="12">
        <v>41</v>
      </c>
      <c r="AQ57" s="12">
        <v>42</v>
      </c>
      <c r="AR57" s="12">
        <v>43</v>
      </c>
      <c r="AS57" s="12">
        <v>44</v>
      </c>
      <c r="AT57" s="12">
        <v>45</v>
      </c>
      <c r="AU57" s="12">
        <v>46</v>
      </c>
      <c r="AV57" s="12">
        <v>47</v>
      </c>
      <c r="AW57" s="112">
        <v>48</v>
      </c>
      <c r="AX57" s="12">
        <v>49</v>
      </c>
      <c r="AY57" s="12">
        <v>50</v>
      </c>
      <c r="AZ57" s="12">
        <v>51</v>
      </c>
      <c r="BA57" s="12">
        <v>52</v>
      </c>
      <c r="BB57" s="12">
        <v>53</v>
      </c>
      <c r="BC57" s="12">
        <v>54</v>
      </c>
      <c r="BD57" s="12">
        <v>55</v>
      </c>
      <c r="BE57" s="12">
        <v>56</v>
      </c>
      <c r="BF57" s="12">
        <v>57</v>
      </c>
      <c r="BG57" s="12">
        <v>58</v>
      </c>
      <c r="BH57" s="12">
        <v>59</v>
      </c>
      <c r="BI57" s="112">
        <v>60</v>
      </c>
      <c r="BJ57" s="12">
        <v>61</v>
      </c>
      <c r="BK57" s="12">
        <v>62</v>
      </c>
      <c r="BL57" s="12">
        <v>63</v>
      </c>
      <c r="BM57" s="12">
        <v>64</v>
      </c>
      <c r="BN57" s="12">
        <v>65</v>
      </c>
      <c r="BO57" s="12">
        <v>66</v>
      </c>
      <c r="BP57" s="12">
        <v>67</v>
      </c>
      <c r="BQ57" s="12">
        <v>68</v>
      </c>
      <c r="BR57" s="12">
        <v>69</v>
      </c>
      <c r="BS57" s="12">
        <v>70</v>
      </c>
      <c r="BT57" s="12">
        <v>71</v>
      </c>
      <c r="BU57" s="112">
        <v>72</v>
      </c>
      <c r="BV57" s="12">
        <v>73</v>
      </c>
      <c r="BW57" s="12">
        <v>74</v>
      </c>
      <c r="BX57" s="12">
        <v>75</v>
      </c>
      <c r="BY57" s="12">
        <v>76</v>
      </c>
      <c r="BZ57" s="12">
        <v>77</v>
      </c>
      <c r="CA57" s="12">
        <v>78</v>
      </c>
      <c r="CB57" s="12">
        <v>79</v>
      </c>
      <c r="CC57" s="12">
        <v>80</v>
      </c>
      <c r="CD57" s="12">
        <v>81</v>
      </c>
      <c r="CE57" s="12">
        <v>82</v>
      </c>
      <c r="CF57" s="12">
        <v>83</v>
      </c>
      <c r="CG57" s="112">
        <v>84</v>
      </c>
      <c r="CH57" s="12">
        <v>85</v>
      </c>
      <c r="CI57" s="12">
        <v>86</v>
      </c>
      <c r="CJ57" s="12">
        <v>87</v>
      </c>
      <c r="CK57" s="12">
        <v>88</v>
      </c>
      <c r="CL57" s="12">
        <v>89</v>
      </c>
      <c r="CM57" s="12">
        <v>90</v>
      </c>
      <c r="CN57" s="12">
        <v>91</v>
      </c>
      <c r="CO57" s="12">
        <v>92</v>
      </c>
      <c r="CP57" s="12">
        <v>93</v>
      </c>
      <c r="CQ57" s="12">
        <v>94</v>
      </c>
      <c r="CR57" s="12">
        <v>95</v>
      </c>
      <c r="CS57" s="112">
        <v>96</v>
      </c>
    </row>
    <row r="58" spans="1:97" s="2" customFormat="1" x14ac:dyDescent="0.25">
      <c r="A58" s="2" t="s">
        <v>11</v>
      </c>
      <c r="B58" s="3">
        <f t="shared" ref="B58:BM58" si="69">B21</f>
        <v>42005</v>
      </c>
      <c r="C58" s="3">
        <f t="shared" si="69"/>
        <v>42036</v>
      </c>
      <c r="D58" s="3">
        <f t="shared" si="69"/>
        <v>42064</v>
      </c>
      <c r="E58" s="3">
        <f t="shared" si="69"/>
        <v>42095</v>
      </c>
      <c r="F58" s="3">
        <f t="shared" si="69"/>
        <v>42125</v>
      </c>
      <c r="G58" s="3">
        <f t="shared" si="69"/>
        <v>42156</v>
      </c>
      <c r="H58" s="3">
        <f t="shared" si="69"/>
        <v>42186</v>
      </c>
      <c r="I58" s="3">
        <f t="shared" si="69"/>
        <v>42217</v>
      </c>
      <c r="J58" s="3">
        <f t="shared" si="69"/>
        <v>42248</v>
      </c>
      <c r="K58" s="3">
        <f t="shared" si="69"/>
        <v>42278</v>
      </c>
      <c r="L58" s="3">
        <f t="shared" si="69"/>
        <v>42309</v>
      </c>
      <c r="M58" s="95">
        <f t="shared" si="69"/>
        <v>42339</v>
      </c>
      <c r="N58" s="276">
        <f t="shared" si="69"/>
        <v>42370</v>
      </c>
      <c r="O58" s="276">
        <f t="shared" si="69"/>
        <v>42401</v>
      </c>
      <c r="P58" s="276">
        <f t="shared" si="69"/>
        <v>42430</v>
      </c>
      <c r="Q58" s="276">
        <f t="shared" si="69"/>
        <v>42461</v>
      </c>
      <c r="R58" s="276">
        <f t="shared" si="69"/>
        <v>42491</v>
      </c>
      <c r="S58" s="276">
        <f t="shared" si="69"/>
        <v>42522</v>
      </c>
      <c r="T58" s="276">
        <f t="shared" si="69"/>
        <v>42552</v>
      </c>
      <c r="U58" s="276">
        <f t="shared" si="69"/>
        <v>42583</v>
      </c>
      <c r="V58" s="3">
        <f t="shared" si="69"/>
        <v>42614</v>
      </c>
      <c r="W58" s="3">
        <f t="shared" si="69"/>
        <v>42644</v>
      </c>
      <c r="X58" s="3">
        <f t="shared" si="69"/>
        <v>42675</v>
      </c>
      <c r="Y58" s="95">
        <f t="shared" si="69"/>
        <v>42705</v>
      </c>
      <c r="Z58" s="3">
        <f t="shared" si="69"/>
        <v>42752</v>
      </c>
      <c r="AA58" s="3">
        <f t="shared" si="69"/>
        <v>42783</v>
      </c>
      <c r="AB58" s="3">
        <f t="shared" si="69"/>
        <v>42811</v>
      </c>
      <c r="AC58" s="3">
        <f t="shared" si="69"/>
        <v>42842</v>
      </c>
      <c r="AD58" s="3">
        <f t="shared" si="69"/>
        <v>42872</v>
      </c>
      <c r="AE58" s="3">
        <f t="shared" si="69"/>
        <v>42903</v>
      </c>
      <c r="AF58" s="3">
        <f t="shared" si="69"/>
        <v>42933</v>
      </c>
      <c r="AG58" s="3">
        <f t="shared" si="69"/>
        <v>42964</v>
      </c>
      <c r="AH58" s="3">
        <f t="shared" si="69"/>
        <v>42995</v>
      </c>
      <c r="AI58" s="3">
        <f t="shared" si="69"/>
        <v>43025</v>
      </c>
      <c r="AJ58" s="3">
        <f t="shared" si="69"/>
        <v>43056</v>
      </c>
      <c r="AK58" s="95">
        <f t="shared" si="69"/>
        <v>43086</v>
      </c>
      <c r="AL58" s="3">
        <f t="shared" si="69"/>
        <v>43118</v>
      </c>
      <c r="AM58" s="3">
        <f t="shared" si="69"/>
        <v>43149</v>
      </c>
      <c r="AN58" s="3">
        <f t="shared" si="69"/>
        <v>43177</v>
      </c>
      <c r="AO58" s="3">
        <f t="shared" si="69"/>
        <v>43208</v>
      </c>
      <c r="AP58" s="3">
        <f t="shared" si="69"/>
        <v>43238</v>
      </c>
      <c r="AQ58" s="3">
        <f t="shared" si="69"/>
        <v>43269</v>
      </c>
      <c r="AR58" s="3">
        <f t="shared" si="69"/>
        <v>43299</v>
      </c>
      <c r="AS58" s="3">
        <f t="shared" si="69"/>
        <v>43330</v>
      </c>
      <c r="AT58" s="3">
        <f t="shared" si="69"/>
        <v>43361</v>
      </c>
      <c r="AU58" s="3">
        <f t="shared" si="69"/>
        <v>43391</v>
      </c>
      <c r="AV58" s="3">
        <f t="shared" si="69"/>
        <v>43422</v>
      </c>
      <c r="AW58" s="95">
        <f t="shared" si="69"/>
        <v>43452</v>
      </c>
      <c r="AX58" s="3">
        <f t="shared" si="69"/>
        <v>43483</v>
      </c>
      <c r="AY58" s="3">
        <f t="shared" si="69"/>
        <v>43514</v>
      </c>
      <c r="AZ58" s="3">
        <f t="shared" si="69"/>
        <v>43542</v>
      </c>
      <c r="BA58" s="3">
        <f t="shared" si="69"/>
        <v>43573</v>
      </c>
      <c r="BB58" s="3">
        <f t="shared" si="69"/>
        <v>43603</v>
      </c>
      <c r="BC58" s="3">
        <f t="shared" si="69"/>
        <v>43634</v>
      </c>
      <c r="BD58" s="3">
        <f t="shared" si="69"/>
        <v>43664</v>
      </c>
      <c r="BE58" s="3">
        <f t="shared" si="69"/>
        <v>43695</v>
      </c>
      <c r="BF58" s="3">
        <f t="shared" si="69"/>
        <v>43726</v>
      </c>
      <c r="BG58" s="3">
        <f t="shared" si="69"/>
        <v>43756</v>
      </c>
      <c r="BH58" s="3">
        <f t="shared" si="69"/>
        <v>43787</v>
      </c>
      <c r="BI58" s="95">
        <f t="shared" si="69"/>
        <v>43817</v>
      </c>
      <c r="BJ58" s="3">
        <f t="shared" si="69"/>
        <v>43848</v>
      </c>
      <c r="BK58" s="3">
        <f t="shared" si="69"/>
        <v>43879</v>
      </c>
      <c r="BL58" s="3">
        <f t="shared" si="69"/>
        <v>43908</v>
      </c>
      <c r="BM58" s="3">
        <f t="shared" si="69"/>
        <v>43939</v>
      </c>
      <c r="BN58" s="3">
        <f t="shared" ref="BN58:CS58" si="70">BN21</f>
        <v>43969</v>
      </c>
      <c r="BO58" s="3">
        <f t="shared" si="70"/>
        <v>44000</v>
      </c>
      <c r="BP58" s="3">
        <f t="shared" si="70"/>
        <v>44030</v>
      </c>
      <c r="BQ58" s="3">
        <f t="shared" si="70"/>
        <v>44061</v>
      </c>
      <c r="BR58" s="3">
        <f t="shared" si="70"/>
        <v>44092</v>
      </c>
      <c r="BS58" s="3">
        <f t="shared" si="70"/>
        <v>44122</v>
      </c>
      <c r="BT58" s="3">
        <f t="shared" si="70"/>
        <v>44153</v>
      </c>
      <c r="BU58" s="95">
        <f t="shared" si="70"/>
        <v>44183</v>
      </c>
      <c r="BV58" s="3">
        <f t="shared" si="70"/>
        <v>44214</v>
      </c>
      <c r="BW58" s="3">
        <f t="shared" si="70"/>
        <v>44245</v>
      </c>
      <c r="BX58" s="3">
        <f t="shared" si="70"/>
        <v>44273</v>
      </c>
      <c r="BY58" s="3">
        <f t="shared" si="70"/>
        <v>44304</v>
      </c>
      <c r="BZ58" s="3">
        <f t="shared" si="70"/>
        <v>44334</v>
      </c>
      <c r="CA58" s="3">
        <f t="shared" si="70"/>
        <v>44365</v>
      </c>
      <c r="CB58" s="3">
        <f t="shared" si="70"/>
        <v>44395</v>
      </c>
      <c r="CC58" s="3">
        <f t="shared" si="70"/>
        <v>44426</v>
      </c>
      <c r="CD58" s="3">
        <f t="shared" si="70"/>
        <v>44457</v>
      </c>
      <c r="CE58" s="3">
        <f t="shared" si="70"/>
        <v>44487</v>
      </c>
      <c r="CF58" s="3">
        <f t="shared" si="70"/>
        <v>44518</v>
      </c>
      <c r="CG58" s="95">
        <f t="shared" si="70"/>
        <v>44548</v>
      </c>
      <c r="CH58" s="3">
        <f t="shared" si="70"/>
        <v>44579</v>
      </c>
      <c r="CI58" s="3">
        <f t="shared" si="70"/>
        <v>44610</v>
      </c>
      <c r="CJ58" s="3">
        <f t="shared" si="70"/>
        <v>44638</v>
      </c>
      <c r="CK58" s="3">
        <f t="shared" si="70"/>
        <v>44669</v>
      </c>
      <c r="CL58" s="3">
        <f t="shared" si="70"/>
        <v>44699</v>
      </c>
      <c r="CM58" s="3">
        <f t="shared" si="70"/>
        <v>44730</v>
      </c>
      <c r="CN58" s="3">
        <f t="shared" si="70"/>
        <v>44760</v>
      </c>
      <c r="CO58" s="3">
        <f t="shared" si="70"/>
        <v>44791</v>
      </c>
      <c r="CP58" s="3">
        <f t="shared" si="70"/>
        <v>44822</v>
      </c>
      <c r="CQ58" s="3">
        <f t="shared" si="70"/>
        <v>44852</v>
      </c>
      <c r="CR58" s="3">
        <f t="shared" si="70"/>
        <v>44883</v>
      </c>
      <c r="CS58" s="95">
        <f t="shared" si="70"/>
        <v>44913</v>
      </c>
    </row>
    <row r="59" spans="1:97" s="19" customFormat="1" x14ac:dyDescent="0.25">
      <c r="A59" s="19" t="s">
        <v>4</v>
      </c>
      <c r="B59" s="19">
        <f t="shared" ref="B59:B66" si="71">IFERROR(B48/B33,"")</f>
        <v>0.73076923076923073</v>
      </c>
      <c r="C59" s="19">
        <f t="shared" ref="C59:Y59" si="72">IFERROR(C48/C33,"")</f>
        <v>0.52631578947368418</v>
      </c>
      <c r="D59" s="19">
        <f t="shared" si="72"/>
        <v>0.65079365079365081</v>
      </c>
      <c r="E59" s="19">
        <f t="shared" si="72"/>
        <v>0.75714285714285712</v>
      </c>
      <c r="F59" s="19">
        <f t="shared" si="72"/>
        <v>0.83098591549295775</v>
      </c>
      <c r="G59" s="19">
        <f t="shared" si="72"/>
        <v>0.76056338028169013</v>
      </c>
      <c r="H59" s="19">
        <f t="shared" si="72"/>
        <v>0.68421052631578949</v>
      </c>
      <c r="I59" s="19">
        <f t="shared" si="72"/>
        <v>0.61842105263157898</v>
      </c>
      <c r="J59" s="19">
        <f t="shared" si="72"/>
        <v>0.8441558441558441</v>
      </c>
      <c r="K59" s="19">
        <f t="shared" si="72"/>
        <v>0.79220779220779225</v>
      </c>
      <c r="L59" s="19">
        <f t="shared" si="72"/>
        <v>0.73972602739726023</v>
      </c>
      <c r="M59" s="107">
        <f t="shared" si="72"/>
        <v>0.75</v>
      </c>
      <c r="N59" s="270">
        <f t="shared" si="72"/>
        <v>0.38461538461538464</v>
      </c>
      <c r="O59" s="270">
        <f t="shared" si="72"/>
        <v>0.35344827586206895</v>
      </c>
      <c r="P59" s="270">
        <f t="shared" si="72"/>
        <v>0.55084745762711862</v>
      </c>
      <c r="Q59" s="270">
        <f t="shared" si="72"/>
        <v>0.4358974358974359</v>
      </c>
      <c r="R59" s="270">
        <f t="shared" si="72"/>
        <v>0.44642857142857145</v>
      </c>
      <c r="S59" s="270">
        <f t="shared" si="72"/>
        <v>0.59813084112149528</v>
      </c>
      <c r="T59" s="270">
        <f t="shared" si="72"/>
        <v>0.46464646464646464</v>
      </c>
      <c r="U59" s="270">
        <f t="shared" si="72"/>
        <v>0.48958333333333331</v>
      </c>
      <c r="V59" s="19">
        <f t="shared" si="72"/>
        <v>0.57291666666666663</v>
      </c>
      <c r="W59" s="19">
        <f t="shared" si="72"/>
        <v>0.515625</v>
      </c>
      <c r="X59" s="19">
        <f t="shared" si="72"/>
        <v>0.59473684210526312</v>
      </c>
      <c r="Y59" s="107">
        <f t="shared" si="72"/>
        <v>0.63586956521739135</v>
      </c>
      <c r="Z59" s="19">
        <f t="shared" ref="Z59:CK59" si="73">IFERROR(Z48/Z33,"")</f>
        <v>0.41666666666666669</v>
      </c>
      <c r="AA59" s="19">
        <f t="shared" si="73"/>
        <v>0.48188405797101447</v>
      </c>
      <c r="AB59" s="19">
        <f t="shared" si="73"/>
        <v>0.5</v>
      </c>
      <c r="AC59" s="19">
        <f t="shared" si="73"/>
        <v>0.51503649635036497</v>
      </c>
      <c r="AD59" s="19">
        <f t="shared" si="73"/>
        <v>0.48459999999999992</v>
      </c>
      <c r="AE59" s="19">
        <f t="shared" si="73"/>
        <v>0.48361062773722635</v>
      </c>
      <c r="AF59" s="19">
        <f t="shared" si="73"/>
        <v>0.42358237176470592</v>
      </c>
      <c r="AG59" s="19">
        <f t="shared" si="73"/>
        <v>0.42606139598836162</v>
      </c>
      <c r="AH59" s="19">
        <f t="shared" si="73"/>
        <v>0.43032200994824527</v>
      </c>
      <c r="AI59" s="19">
        <f t="shared" si="73"/>
        <v>0.43462523004772774</v>
      </c>
      <c r="AJ59" s="19">
        <f t="shared" si="73"/>
        <v>0.43897148234820499</v>
      </c>
      <c r="AK59" s="107">
        <f t="shared" si="73"/>
        <v>0.44336119717168704</v>
      </c>
      <c r="AL59" s="19">
        <f t="shared" si="73"/>
        <v>0.35699999999999998</v>
      </c>
      <c r="AM59" s="19">
        <f t="shared" si="73"/>
        <v>0.35699999999999998</v>
      </c>
      <c r="AN59" s="19">
        <f t="shared" si="73"/>
        <v>0.50389705882352942</v>
      </c>
      <c r="AO59" s="19">
        <f t="shared" si="73"/>
        <v>0.52381424148606803</v>
      </c>
      <c r="AP59" s="19">
        <f t="shared" si="73"/>
        <v>0.49129411764705899</v>
      </c>
      <c r="AQ59" s="19">
        <f t="shared" si="73"/>
        <v>0.49129411764705899</v>
      </c>
      <c r="AR59" s="19">
        <f t="shared" si="73"/>
        <v>0.42229981024667917</v>
      </c>
      <c r="AS59" s="19">
        <f t="shared" si="73"/>
        <v>0.42398633776091066</v>
      </c>
      <c r="AT59" s="19">
        <f t="shared" si="73"/>
        <v>0.42822620113851978</v>
      </c>
      <c r="AU59" s="19">
        <f t="shared" si="73"/>
        <v>0.42994662785578736</v>
      </c>
      <c r="AV59" s="19">
        <f t="shared" si="73"/>
        <v>0.43424609413434517</v>
      </c>
      <c r="AW59" s="107">
        <f t="shared" si="73"/>
        <v>0.43858855507568867</v>
      </c>
      <c r="AX59" s="19">
        <f t="shared" si="73"/>
        <v>0.36804999999999999</v>
      </c>
      <c r="AY59" s="19">
        <f t="shared" si="73"/>
        <v>0.36804999999999999</v>
      </c>
      <c r="AZ59" s="19">
        <f t="shared" si="73"/>
        <v>0.5478238095238096</v>
      </c>
      <c r="BA59" s="19">
        <f t="shared" si="73"/>
        <v>0.56147889724310773</v>
      </c>
      <c r="BB59" s="19">
        <f t="shared" si="73"/>
        <v>0.5242717460317462</v>
      </c>
      <c r="BC59" s="19">
        <f t="shared" si="73"/>
        <v>0.52170666666666687</v>
      </c>
      <c r="BD59" s="19">
        <f t="shared" si="73"/>
        <v>0.44351311827956974</v>
      </c>
      <c r="BE59" s="19">
        <f t="shared" si="73"/>
        <v>0.44542451612903211</v>
      </c>
      <c r="BF59" s="19">
        <f t="shared" si="73"/>
        <v>0.44987876129032239</v>
      </c>
      <c r="BG59" s="19">
        <f t="shared" si="73"/>
        <v>0.45182857823655898</v>
      </c>
      <c r="BH59" s="19">
        <f t="shared" si="73"/>
        <v>0.45634686401892455</v>
      </c>
      <c r="BI59" s="107">
        <f t="shared" si="73"/>
        <v>0.46473680570582709</v>
      </c>
      <c r="BJ59" s="19">
        <f t="shared" si="73"/>
        <v>0.36770999999999998</v>
      </c>
      <c r="BK59" s="19">
        <f t="shared" si="73"/>
        <v>0.36770999999999998</v>
      </c>
      <c r="BL59" s="19">
        <f t="shared" si="73"/>
        <v>0.55361499999999997</v>
      </c>
      <c r="BM59" s="19">
        <f t="shared" si="73"/>
        <v>0.57406100210526301</v>
      </c>
      <c r="BN59" s="19">
        <f t="shared" si="73"/>
        <v>0.53499349333333346</v>
      </c>
      <c r="BO59" s="19">
        <f t="shared" si="73"/>
        <v>0.53230016000000024</v>
      </c>
      <c r="BP59" s="19">
        <f t="shared" si="73"/>
        <v>0.45464998193548373</v>
      </c>
      <c r="BQ59" s="19">
        <f t="shared" si="73"/>
        <v>0.45667701935483868</v>
      </c>
      <c r="BR59" s="19">
        <f t="shared" si="73"/>
        <v>0.46618487114838697</v>
      </c>
      <c r="BS59" s="19">
        <f t="shared" si="73"/>
        <v>0.46825265201987076</v>
      </c>
      <c r="BT59" s="19">
        <f t="shared" si="73"/>
        <v>0.4729351785400695</v>
      </c>
      <c r="BU59" s="107">
        <f t="shared" si="73"/>
        <v>0.48172250499150965</v>
      </c>
      <c r="BV59" s="19">
        <f t="shared" si="73"/>
        <v>0.36746379310344829</v>
      </c>
      <c r="BW59" s="19">
        <f t="shared" si="73"/>
        <v>0.36746379310344829</v>
      </c>
      <c r="BX59" s="19">
        <f t="shared" si="73"/>
        <v>0.5578086206896552</v>
      </c>
      <c r="BY59" s="19">
        <f t="shared" si="73"/>
        <v>0.57951711941923756</v>
      </c>
      <c r="BZ59" s="19">
        <f t="shared" si="73"/>
        <v>0.55129068137931059</v>
      </c>
      <c r="CA59" s="19">
        <f t="shared" si="73"/>
        <v>0.54850447448275874</v>
      </c>
      <c r="CB59" s="19">
        <f t="shared" si="73"/>
        <v>0.46815561717463838</v>
      </c>
      <c r="CC59" s="19">
        <f t="shared" si="73"/>
        <v>0.47448836166407105</v>
      </c>
      <c r="CD59" s="19">
        <f t="shared" si="73"/>
        <v>0.48430211347381519</v>
      </c>
      <c r="CE59" s="19">
        <f t="shared" si="73"/>
        <v>0.48648397880717403</v>
      </c>
      <c r="CF59" s="19">
        <f t="shared" si="73"/>
        <v>0.49353089783697052</v>
      </c>
      <c r="CG59" s="107">
        <f t="shared" si="73"/>
        <v>0.51401944419914325</v>
      </c>
      <c r="CH59" s="19">
        <f t="shared" si="73"/>
        <v>0.36727727272727273</v>
      </c>
      <c r="CI59" s="19">
        <f t="shared" si="73"/>
        <v>0.36727727272727273</v>
      </c>
      <c r="CJ59" s="19">
        <f t="shared" si="73"/>
        <v>0.56098560606060599</v>
      </c>
      <c r="CK59" s="19">
        <f t="shared" si="73"/>
        <v>0.58365054162679408</v>
      </c>
      <c r="CL59" s="19">
        <f t="shared" ref="CL59:CS59" si="74">IFERROR(CL48/CL33,"")</f>
        <v>0.55418627232323259</v>
      </c>
      <c r="CM59" s="19">
        <f t="shared" si="74"/>
        <v>0.55132970666666681</v>
      </c>
      <c r="CN59" s="19">
        <f t="shared" si="74"/>
        <v>0.46884374084066455</v>
      </c>
      <c r="CO59" s="19">
        <f t="shared" si="74"/>
        <v>0.47533640312023451</v>
      </c>
      <c r="CP59" s="19">
        <f t="shared" si="74"/>
        <v>0.48506828118780043</v>
      </c>
      <c r="CQ59" s="19">
        <f t="shared" si="74"/>
        <v>0.49182390927501746</v>
      </c>
      <c r="CR59" s="19">
        <f t="shared" si="74"/>
        <v>0.50430378840126833</v>
      </c>
      <c r="CS59" s="107">
        <f t="shared" si="74"/>
        <v>0.52561174210694894</v>
      </c>
    </row>
    <row r="60" spans="1:97" s="19" customFormat="1" x14ac:dyDescent="0.25">
      <c r="A60" s="19" t="s">
        <v>5</v>
      </c>
      <c r="B60" s="19">
        <f t="shared" si="71"/>
        <v>0.28110599078341014</v>
      </c>
      <c r="C60" s="19">
        <f t="shared" ref="C60:Y60" si="75">IFERROR(C49/C34,"")</f>
        <v>0.34123222748815168</v>
      </c>
      <c r="D60" s="19">
        <f t="shared" si="75"/>
        <v>0.30973451327433627</v>
      </c>
      <c r="E60" s="19">
        <f t="shared" si="75"/>
        <v>0.28620689655172415</v>
      </c>
      <c r="F60" s="19">
        <f t="shared" si="75"/>
        <v>0.33829787234042552</v>
      </c>
      <c r="G60" s="19">
        <f t="shared" si="75"/>
        <v>0.40836653386454186</v>
      </c>
      <c r="H60" s="19">
        <f t="shared" si="75"/>
        <v>0.4859437751004016</v>
      </c>
      <c r="I60" s="19">
        <f t="shared" si="75"/>
        <v>0.35860655737704916</v>
      </c>
      <c r="J60" s="19">
        <f t="shared" si="75"/>
        <v>0.46864111498257838</v>
      </c>
      <c r="K60" s="19">
        <f t="shared" si="75"/>
        <v>0.43534482758620691</v>
      </c>
      <c r="L60" s="19">
        <f t="shared" si="75"/>
        <v>0.46708074534161492</v>
      </c>
      <c r="M60" s="107">
        <f t="shared" si="75"/>
        <v>0.46621621621621623</v>
      </c>
      <c r="N60" s="270">
        <f t="shared" si="75"/>
        <v>0.28780487804878047</v>
      </c>
      <c r="O60" s="270">
        <f t="shared" si="75"/>
        <v>0.32142857142857145</v>
      </c>
      <c r="P60" s="270">
        <f t="shared" si="75"/>
        <v>0.44070278184480233</v>
      </c>
      <c r="Q60" s="270">
        <f t="shared" si="75"/>
        <v>0.44770642201834865</v>
      </c>
      <c r="R60" s="270">
        <f t="shared" si="75"/>
        <v>0.3997326203208556</v>
      </c>
      <c r="S60" s="270">
        <f t="shared" si="75"/>
        <v>0.44307692307692309</v>
      </c>
      <c r="T60" s="270">
        <f t="shared" si="75"/>
        <v>0.38768898488120951</v>
      </c>
      <c r="U60" s="270">
        <f t="shared" si="75"/>
        <v>0.38878326996197721</v>
      </c>
      <c r="V60" s="19">
        <f t="shared" si="75"/>
        <v>0.43033986503407878</v>
      </c>
      <c r="W60" s="19">
        <f t="shared" si="75"/>
        <v>0.38041159184965845</v>
      </c>
      <c r="X60" s="19">
        <f t="shared" si="75"/>
        <v>0.32837876293675378</v>
      </c>
      <c r="Y60" s="107">
        <f t="shared" si="75"/>
        <v>0.49349270961633596</v>
      </c>
      <c r="Z60" s="19">
        <f t="shared" ref="Z60:CK60" si="76">IFERROR(Z49/Z34,"")</f>
        <v>0.28010971697491022</v>
      </c>
      <c r="AA60" s="19">
        <f t="shared" si="76"/>
        <v>0.27079526013293526</v>
      </c>
      <c r="AB60" s="19">
        <f t="shared" si="76"/>
        <v>0.4649905047987285</v>
      </c>
      <c r="AC60" s="19">
        <f t="shared" si="76"/>
        <v>0.42837555194948274</v>
      </c>
      <c r="AD60" s="19">
        <f t="shared" si="76"/>
        <v>0.40871883343807858</v>
      </c>
      <c r="AE60" s="19">
        <f t="shared" si="76"/>
        <v>0.47579869387949703</v>
      </c>
      <c r="AF60" s="19">
        <f t="shared" si="76"/>
        <v>0.4040507312170038</v>
      </c>
      <c r="AG60" s="19">
        <f t="shared" si="76"/>
        <v>0.34915930567285569</v>
      </c>
      <c r="AH60" s="19">
        <f t="shared" si="76"/>
        <v>0.35195719385367547</v>
      </c>
      <c r="AI60" s="19">
        <f t="shared" si="76"/>
        <v>0.3542621917487177</v>
      </c>
      <c r="AJ60" s="19">
        <f t="shared" si="76"/>
        <v>0.35746135829643222</v>
      </c>
      <c r="AK60" s="107">
        <f t="shared" si="76"/>
        <v>0.36085124889394993</v>
      </c>
      <c r="AL60" s="19">
        <f t="shared" si="76"/>
        <v>0.15299999999999997</v>
      </c>
      <c r="AM60" s="19">
        <f t="shared" si="76"/>
        <v>0.153</v>
      </c>
      <c r="AN60" s="19">
        <f t="shared" si="76"/>
        <v>0.43968581598821915</v>
      </c>
      <c r="AO60" s="19">
        <f t="shared" si="76"/>
        <v>0.37099884843905206</v>
      </c>
      <c r="AP60" s="19">
        <f t="shared" si="76"/>
        <v>0.38341835458822909</v>
      </c>
      <c r="AQ60" s="19">
        <f t="shared" si="76"/>
        <v>0.49679180700929426</v>
      </c>
      <c r="AR60" s="19">
        <f t="shared" si="76"/>
        <v>0.34416324458515485</v>
      </c>
      <c r="AS60" s="19">
        <f t="shared" si="76"/>
        <v>0.34734584356070197</v>
      </c>
      <c r="AT60" s="19">
        <f t="shared" si="76"/>
        <v>0.35091069739981695</v>
      </c>
      <c r="AU60" s="19">
        <f t="shared" si="76"/>
        <v>0.35230766588478968</v>
      </c>
      <c r="AV60" s="19">
        <f t="shared" si="76"/>
        <v>0.35571942942147317</v>
      </c>
      <c r="AW60" s="107">
        <f t="shared" si="76"/>
        <v>0.35926504899829753</v>
      </c>
      <c r="AX60" s="19">
        <f t="shared" si="76"/>
        <v>0.15707071760122923</v>
      </c>
      <c r="AY60" s="19">
        <f t="shared" si="76"/>
        <v>0.15707121399278073</v>
      </c>
      <c r="AZ60" s="19">
        <f t="shared" si="76"/>
        <v>0.4985644420917546</v>
      </c>
      <c r="BA60" s="19">
        <f t="shared" si="76"/>
        <v>0.40230267857664742</v>
      </c>
      <c r="BB60" s="19">
        <f t="shared" si="76"/>
        <v>0.41455594471394547</v>
      </c>
      <c r="BC60" s="19">
        <f t="shared" si="76"/>
        <v>0.56325063836636424</v>
      </c>
      <c r="BD60" s="19">
        <f t="shared" si="76"/>
        <v>0.35881554371696867</v>
      </c>
      <c r="BE60" s="19">
        <f t="shared" si="76"/>
        <v>0.36239956670670687</v>
      </c>
      <c r="BF60" s="19">
        <f t="shared" si="76"/>
        <v>0.36605775218791925</v>
      </c>
      <c r="BG60" s="19">
        <f t="shared" si="76"/>
        <v>0.36783168820471346</v>
      </c>
      <c r="BH60" s="19">
        <f t="shared" si="76"/>
        <v>0.37151073727929196</v>
      </c>
      <c r="BI60" s="107">
        <f t="shared" si="76"/>
        <v>0.37521897098069151</v>
      </c>
      <c r="BJ60" s="19">
        <f t="shared" si="76"/>
        <v>0.15679647793341794</v>
      </c>
      <c r="BK60" s="19">
        <f t="shared" si="76"/>
        <v>0.15678834937350375</v>
      </c>
      <c r="BL60" s="19">
        <f t="shared" si="76"/>
        <v>0.50781647280250242</v>
      </c>
      <c r="BM60" s="19">
        <f t="shared" si="76"/>
        <v>0.40918579015908824</v>
      </c>
      <c r="BN60" s="19">
        <f t="shared" si="76"/>
        <v>0.42229352513693647</v>
      </c>
      <c r="BO60" s="19">
        <f t="shared" si="76"/>
        <v>0.58731812215259904</v>
      </c>
      <c r="BP60" s="19">
        <f t="shared" si="76"/>
        <v>0.36569439670925863</v>
      </c>
      <c r="BQ60" s="19">
        <f t="shared" si="76"/>
        <v>0.36934027031844391</v>
      </c>
      <c r="BR60" s="19">
        <f t="shared" si="76"/>
        <v>0.37647196343475919</v>
      </c>
      <c r="BS60" s="19">
        <f t="shared" si="76"/>
        <v>0.37833672275500724</v>
      </c>
      <c r="BT60" s="19">
        <f t="shared" si="76"/>
        <v>0.38210739352301187</v>
      </c>
      <c r="BU60" s="107">
        <f t="shared" si="76"/>
        <v>0.38591561008505382</v>
      </c>
      <c r="BV60" s="19">
        <f t="shared" si="76"/>
        <v>0.16026548932276966</v>
      </c>
      <c r="BW60" s="19">
        <f t="shared" si="76"/>
        <v>0.16025261380707967</v>
      </c>
      <c r="BX60" s="19">
        <f t="shared" si="76"/>
        <v>0.52476804649873476</v>
      </c>
      <c r="BY60" s="19">
        <f t="shared" si="76"/>
        <v>0.42018203825295175</v>
      </c>
      <c r="BZ60" s="19">
        <f t="shared" si="76"/>
        <v>0.43404373132037888</v>
      </c>
      <c r="CA60" s="19">
        <f t="shared" si="76"/>
        <v>0.60885477975041069</v>
      </c>
      <c r="CB60" s="19">
        <f t="shared" si="76"/>
        <v>0.37354261184563403</v>
      </c>
      <c r="CC60" s="19">
        <f t="shared" si="76"/>
        <v>0.38134630367708694</v>
      </c>
      <c r="CD60" s="19">
        <f t="shared" si="76"/>
        <v>0.38853495253513459</v>
      </c>
      <c r="CE60" s="19">
        <f t="shared" si="76"/>
        <v>0.39048597728543583</v>
      </c>
      <c r="CF60" s="19">
        <f t="shared" si="76"/>
        <v>0.39651034095386234</v>
      </c>
      <c r="CG60" s="107">
        <f t="shared" si="76"/>
        <v>0.40046602073478399</v>
      </c>
      <c r="CH60" s="19">
        <f t="shared" si="76"/>
        <v>0.15983023065062105</v>
      </c>
      <c r="CI60" s="19">
        <f t="shared" si="76"/>
        <v>0.15982471749608104</v>
      </c>
      <c r="CJ60" s="19">
        <f t="shared" si="76"/>
        <v>0.53113383441183704</v>
      </c>
      <c r="CK60" s="19">
        <f t="shared" si="76"/>
        <v>0.42200805612905956</v>
      </c>
      <c r="CL60" s="19">
        <f t="shared" ref="CL60:CS60" si="77">IFERROR(CL49/CL34,"")</f>
        <v>0.43648694583734793</v>
      </c>
      <c r="CM60" s="19">
        <f t="shared" si="77"/>
        <v>0.61913627237976332</v>
      </c>
      <c r="CN60" s="19">
        <f t="shared" si="77"/>
        <v>0.37282670973461718</v>
      </c>
      <c r="CO60" s="19">
        <f t="shared" si="77"/>
        <v>0.38081194322805045</v>
      </c>
      <c r="CP60" s="19">
        <f t="shared" si="77"/>
        <v>0.3878156910886088</v>
      </c>
      <c r="CQ60" s="19">
        <f t="shared" si="77"/>
        <v>0.39435195084979663</v>
      </c>
      <c r="CR60" s="19">
        <f t="shared" si="77"/>
        <v>0.40390635834017019</v>
      </c>
      <c r="CS60" s="107">
        <f t="shared" si="77"/>
        <v>0.40794470601503685</v>
      </c>
    </row>
    <row r="61" spans="1:97" s="19" customFormat="1" x14ac:dyDescent="0.25">
      <c r="A61" s="19" t="s">
        <v>6</v>
      </c>
      <c r="B61" s="19">
        <f t="shared" si="71"/>
        <v>0.26044226044226043</v>
      </c>
      <c r="C61" s="19">
        <f t="shared" ref="C61:Y61" si="78">IFERROR(C50/C35,"")</f>
        <v>0.24537037037037038</v>
      </c>
      <c r="D61" s="19">
        <f t="shared" si="78"/>
        <v>0.34134615384615385</v>
      </c>
      <c r="E61" s="19">
        <f t="shared" si="78"/>
        <v>0.31180400890868598</v>
      </c>
      <c r="F61" s="19">
        <f t="shared" si="78"/>
        <v>0.28774422735346361</v>
      </c>
      <c r="G61" s="19">
        <f t="shared" si="78"/>
        <v>0.33710407239819007</v>
      </c>
      <c r="H61" s="19">
        <f t="shared" si="78"/>
        <v>0.34782608695652173</v>
      </c>
      <c r="I61" s="19">
        <f t="shared" si="78"/>
        <v>0.26938775510204083</v>
      </c>
      <c r="J61" s="19">
        <f t="shared" si="78"/>
        <v>0.36864406779661019</v>
      </c>
      <c r="K61" s="19">
        <f t="shared" si="78"/>
        <v>0.35802469135802467</v>
      </c>
      <c r="L61" s="19">
        <f t="shared" si="78"/>
        <v>0.26769911504424782</v>
      </c>
      <c r="M61" s="107">
        <f t="shared" si="78"/>
        <v>0.41397153945666237</v>
      </c>
      <c r="N61" s="270">
        <f t="shared" si="78"/>
        <v>0.17627118644067796</v>
      </c>
      <c r="O61" s="270">
        <f t="shared" si="78"/>
        <v>0.27317073170731709</v>
      </c>
      <c r="P61" s="270">
        <f t="shared" si="78"/>
        <v>0.25520833333333331</v>
      </c>
      <c r="Q61" s="270">
        <f t="shared" si="78"/>
        <v>0.25</v>
      </c>
      <c r="R61" s="270">
        <f t="shared" si="78"/>
        <v>0.29779411764705882</v>
      </c>
      <c r="S61" s="270">
        <f t="shared" si="78"/>
        <v>0.31478968792401629</v>
      </c>
      <c r="T61" s="270">
        <f t="shared" si="78"/>
        <v>0.23255813953488372</v>
      </c>
      <c r="U61" s="270">
        <f t="shared" si="78"/>
        <v>0.24945295404814005</v>
      </c>
      <c r="V61" s="19">
        <f t="shared" si="78"/>
        <v>0.3013001912045889</v>
      </c>
      <c r="W61" s="19">
        <f t="shared" si="78"/>
        <v>0.24407938353399547</v>
      </c>
      <c r="X61" s="19">
        <f t="shared" si="78"/>
        <v>0.27375768430945635</v>
      </c>
      <c r="Y61" s="107">
        <f t="shared" si="78"/>
        <v>0.31598738740654569</v>
      </c>
      <c r="Z61" s="19">
        <f t="shared" ref="Z61:CK61" si="79">IFERROR(Z50/Z35,"")</f>
        <v>0.14732182342244871</v>
      </c>
      <c r="AA61" s="19">
        <f t="shared" si="79"/>
        <v>0.1964320185347585</v>
      </c>
      <c r="AB61" s="19">
        <f t="shared" si="79"/>
        <v>0.26620487085138145</v>
      </c>
      <c r="AC61" s="19">
        <f t="shared" si="79"/>
        <v>0.23534372999675204</v>
      </c>
      <c r="AD61" s="19">
        <f t="shared" si="79"/>
        <v>0.22313791736225799</v>
      </c>
      <c r="AE61" s="19">
        <f t="shared" si="79"/>
        <v>0.21690879377430056</v>
      </c>
      <c r="AF61" s="19">
        <f t="shared" si="79"/>
        <v>0.17284379056072371</v>
      </c>
      <c r="AG61" s="19">
        <f t="shared" si="79"/>
        <v>0.21432188085762363</v>
      </c>
      <c r="AH61" s="19">
        <f t="shared" si="79"/>
        <v>0.24935930579474225</v>
      </c>
      <c r="AI61" s="19">
        <f t="shared" si="79"/>
        <v>0.24771755464609591</v>
      </c>
      <c r="AJ61" s="19">
        <f t="shared" si="79"/>
        <v>0.24295435765277448</v>
      </c>
      <c r="AK61" s="107">
        <f t="shared" si="79"/>
        <v>0.24333647987918988</v>
      </c>
      <c r="AL61" s="19">
        <f t="shared" si="79"/>
        <v>0.15299999999999997</v>
      </c>
      <c r="AM61" s="19">
        <f t="shared" si="79"/>
        <v>0.15299999999999997</v>
      </c>
      <c r="AN61" s="19">
        <f t="shared" si="79"/>
        <v>0.28684260319313515</v>
      </c>
      <c r="AO61" s="19">
        <f t="shared" si="79"/>
        <v>0.25221173723088303</v>
      </c>
      <c r="AP61" s="19">
        <f t="shared" si="79"/>
        <v>0.2244590447591048</v>
      </c>
      <c r="AQ61" s="19">
        <f t="shared" si="79"/>
        <v>0.22169147019274826</v>
      </c>
      <c r="AR61" s="19">
        <f t="shared" si="79"/>
        <v>0.22778575853272587</v>
      </c>
      <c r="AS61" s="19">
        <f t="shared" si="79"/>
        <v>0.23019647791662012</v>
      </c>
      <c r="AT61" s="19">
        <f t="shared" si="79"/>
        <v>0.2302440230133484</v>
      </c>
      <c r="AU61" s="19">
        <f t="shared" si="79"/>
        <v>0.23181817693324108</v>
      </c>
      <c r="AV61" s="19">
        <f t="shared" si="79"/>
        <v>0.23453255729898587</v>
      </c>
      <c r="AW61" s="107">
        <f t="shared" si="79"/>
        <v>0.23478452194714383</v>
      </c>
      <c r="AX61" s="19">
        <f t="shared" si="79"/>
        <v>0.15734246816504391</v>
      </c>
      <c r="AY61" s="19">
        <f t="shared" si="79"/>
        <v>0.15707071760122923</v>
      </c>
      <c r="AZ61" s="19">
        <f t="shared" si="79"/>
        <v>0.32665088884214361</v>
      </c>
      <c r="BA61" s="19">
        <f t="shared" si="79"/>
        <v>0.26710134038289801</v>
      </c>
      <c r="BB61" s="19">
        <f t="shared" si="79"/>
        <v>0.22616103720884778</v>
      </c>
      <c r="BC61" s="19">
        <f t="shared" si="79"/>
        <v>0.22413623432148255</v>
      </c>
      <c r="BD61" s="19">
        <f t="shared" si="79"/>
        <v>0.23219203229504312</v>
      </c>
      <c r="BE61" s="19">
        <f t="shared" si="79"/>
        <v>0.23346970540024331</v>
      </c>
      <c r="BF61" s="19">
        <f t="shared" si="79"/>
        <v>0.23573012521351902</v>
      </c>
      <c r="BG61" s="19">
        <f t="shared" si="79"/>
        <v>0.23734618116677583</v>
      </c>
      <c r="BH61" s="19">
        <f t="shared" si="79"/>
        <v>0.23872028507562551</v>
      </c>
      <c r="BI61" s="107">
        <f t="shared" si="79"/>
        <v>0.24104357101382315</v>
      </c>
      <c r="BJ61" s="19">
        <f t="shared" si="79"/>
        <v>0.15688179086753395</v>
      </c>
      <c r="BK61" s="19">
        <f t="shared" si="79"/>
        <v>0.15679647793341794</v>
      </c>
      <c r="BL61" s="19">
        <f t="shared" si="79"/>
        <v>0.33112853351598243</v>
      </c>
      <c r="BM61" s="19">
        <f t="shared" si="79"/>
        <v>0.27052317829591249</v>
      </c>
      <c r="BN61" s="19">
        <f t="shared" si="79"/>
        <v>0.22643260910916135</v>
      </c>
      <c r="BO61" s="19">
        <f t="shared" si="79"/>
        <v>0.22412048713888899</v>
      </c>
      <c r="BP61" s="19">
        <f t="shared" si="79"/>
        <v>0.23439193771013256</v>
      </c>
      <c r="BQ61" s="19">
        <f t="shared" si="79"/>
        <v>0.23634942478506943</v>
      </c>
      <c r="BR61" s="19">
        <f t="shared" si="79"/>
        <v>0.24111798150174291</v>
      </c>
      <c r="BS61" s="19">
        <f t="shared" si="79"/>
        <v>0.24216599966505062</v>
      </c>
      <c r="BT61" s="19">
        <f t="shared" si="79"/>
        <v>0.24418498454095286</v>
      </c>
      <c r="BU61" s="107">
        <f t="shared" si="79"/>
        <v>0.24656943348152829</v>
      </c>
      <c r="BV61" s="19">
        <f t="shared" si="79"/>
        <v>0.1602320130615664</v>
      </c>
      <c r="BW61" s="19">
        <f t="shared" si="79"/>
        <v>0.16026548932276966</v>
      </c>
      <c r="BX61" s="19">
        <f t="shared" si="79"/>
        <v>0.34133696656778179</v>
      </c>
      <c r="BY61" s="19">
        <f t="shared" si="79"/>
        <v>0.27709699684467343</v>
      </c>
      <c r="BZ61" s="19">
        <f t="shared" si="79"/>
        <v>0.23012625654479346</v>
      </c>
      <c r="CA61" s="19">
        <f t="shared" si="79"/>
        <v>0.22760272037565668</v>
      </c>
      <c r="CB61" s="19">
        <f t="shared" si="79"/>
        <v>0.23844468939475766</v>
      </c>
      <c r="CC61" s="19">
        <f t="shared" si="79"/>
        <v>0.24272185553480474</v>
      </c>
      <c r="CD61" s="19">
        <f t="shared" si="79"/>
        <v>0.24753189265041609</v>
      </c>
      <c r="CE61" s="19">
        <f t="shared" si="79"/>
        <v>0.24869201030291579</v>
      </c>
      <c r="CF61" s="19">
        <f t="shared" si="79"/>
        <v>0.25195669751592553</v>
      </c>
      <c r="CG61" s="107">
        <f t="shared" si="79"/>
        <v>0.25444500791257485</v>
      </c>
      <c r="CH61" s="19">
        <f t="shared" si="79"/>
        <v>0.15977716468479966</v>
      </c>
      <c r="CI61" s="19">
        <f t="shared" si="79"/>
        <v>0.15983023065062105</v>
      </c>
      <c r="CJ61" s="19">
        <f t="shared" si="79"/>
        <v>0.34427273866094327</v>
      </c>
      <c r="CK61" s="19">
        <f t="shared" si="79"/>
        <v>0.27730639831569859</v>
      </c>
      <c r="CL61" s="19">
        <f t="shared" ref="CL61:CS61" si="80">IFERROR(CL50/CL35,"")</f>
        <v>0.22807855788985396</v>
      </c>
      <c r="CM61" s="19">
        <f t="shared" si="80"/>
        <v>0.22534650024427022</v>
      </c>
      <c r="CN61" s="19">
        <f t="shared" si="80"/>
        <v>0.23660603283836296</v>
      </c>
      <c r="CO61" s="19">
        <f t="shared" si="80"/>
        <v>0.24101595533158449</v>
      </c>
      <c r="CP61" s="19">
        <f t="shared" si="80"/>
        <v>0.24569691662356366</v>
      </c>
      <c r="CQ61" s="19">
        <f t="shared" si="80"/>
        <v>0.24947157052484598</v>
      </c>
      <c r="CR61" s="19">
        <f t="shared" si="80"/>
        <v>0.25527707259489762</v>
      </c>
      <c r="CS61" s="107">
        <f t="shared" si="80"/>
        <v>0.25782341041823698</v>
      </c>
    </row>
    <row r="62" spans="1:97" s="19" customFormat="1" x14ac:dyDescent="0.25">
      <c r="A62" s="19" t="s">
        <v>7</v>
      </c>
      <c r="B62" s="19">
        <f t="shared" si="71"/>
        <v>0.21869488536155202</v>
      </c>
      <c r="C62" s="19">
        <f t="shared" ref="C62:Y62" si="81">IFERROR(C51/C36,"")</f>
        <v>0.15064935064935064</v>
      </c>
      <c r="D62" s="19">
        <f t="shared" si="81"/>
        <v>0.21917808219178081</v>
      </c>
      <c r="E62" s="19">
        <f t="shared" si="81"/>
        <v>0.17944535073409462</v>
      </c>
      <c r="F62" s="19">
        <f t="shared" si="81"/>
        <v>0.25515947467166977</v>
      </c>
      <c r="G62" s="19">
        <f t="shared" si="81"/>
        <v>0.31846344485749689</v>
      </c>
      <c r="H62" s="19">
        <f t="shared" si="81"/>
        <v>0.28192771084337348</v>
      </c>
      <c r="I62" s="19">
        <f t="shared" si="81"/>
        <v>0.19347037484885127</v>
      </c>
      <c r="J62" s="19">
        <f t="shared" si="81"/>
        <v>0.32296650717703351</v>
      </c>
      <c r="K62" s="19">
        <f t="shared" si="81"/>
        <v>0.24764150943396226</v>
      </c>
      <c r="L62" s="19">
        <f t="shared" si="81"/>
        <v>0.29327453142227122</v>
      </c>
      <c r="M62" s="107">
        <f t="shared" si="81"/>
        <v>0.34606205250596661</v>
      </c>
      <c r="N62" s="270">
        <f t="shared" si="81"/>
        <v>0.13473877176901924</v>
      </c>
      <c r="O62" s="270">
        <f t="shared" si="81"/>
        <v>0.1426269137792103</v>
      </c>
      <c r="P62" s="270">
        <f t="shared" si="81"/>
        <v>0.21216407355021216</v>
      </c>
      <c r="Q62" s="270">
        <f t="shared" si="81"/>
        <v>0.16756756756756758</v>
      </c>
      <c r="R62" s="270">
        <f t="shared" si="81"/>
        <v>0.18472906403940886</v>
      </c>
      <c r="S62" s="270">
        <f t="shared" si="81"/>
        <v>0.22202486678507993</v>
      </c>
      <c r="T62" s="270">
        <f t="shared" si="81"/>
        <v>0.16625716625716624</v>
      </c>
      <c r="U62" s="270">
        <f t="shared" si="81"/>
        <v>0.16140904311251314</v>
      </c>
      <c r="V62" s="19">
        <f t="shared" si="81"/>
        <v>0.18522088814844601</v>
      </c>
      <c r="W62" s="19">
        <f t="shared" si="81"/>
        <v>0.14014046160509869</v>
      </c>
      <c r="X62" s="19">
        <f t="shared" si="81"/>
        <v>0.15182878587729071</v>
      </c>
      <c r="Y62" s="107">
        <f t="shared" si="81"/>
        <v>0.20602164474837764</v>
      </c>
      <c r="Z62" s="19">
        <f t="shared" ref="Z62:CK62" si="82">IFERROR(Z51/Z36,"")</f>
        <v>9.6066713285340541E-2</v>
      </c>
      <c r="AA62" s="19">
        <f t="shared" si="82"/>
        <v>0.14422914790116298</v>
      </c>
      <c r="AB62" s="19">
        <f t="shared" si="82"/>
        <v>0.15009202741366276</v>
      </c>
      <c r="AC62" s="19">
        <f t="shared" si="82"/>
        <v>0.16902109194791576</v>
      </c>
      <c r="AD62" s="19">
        <f t="shared" si="82"/>
        <v>0.13360779402312481</v>
      </c>
      <c r="AE62" s="19">
        <f t="shared" si="82"/>
        <v>0.12240261194296034</v>
      </c>
      <c r="AF62" s="19">
        <f t="shared" si="82"/>
        <v>0.13523733220356635</v>
      </c>
      <c r="AG62" s="19">
        <f t="shared" si="82"/>
        <v>0.13141978616113675</v>
      </c>
      <c r="AH62" s="19">
        <f t="shared" si="82"/>
        <v>0.13788944097106262</v>
      </c>
      <c r="AI62" s="19">
        <f t="shared" si="82"/>
        <v>0.21734941735723506</v>
      </c>
      <c r="AJ62" s="19">
        <f t="shared" si="82"/>
        <v>0.20970683180132091</v>
      </c>
      <c r="AK62" s="107">
        <f t="shared" si="82"/>
        <v>0.19461740473441197</v>
      </c>
      <c r="AL62" s="19">
        <f t="shared" si="82"/>
        <v>0.12239999999999999</v>
      </c>
      <c r="AM62" s="19">
        <f t="shared" si="82"/>
        <v>0.12239999999999998</v>
      </c>
      <c r="AN62" s="19">
        <f t="shared" si="82"/>
        <v>0.18933632090343955</v>
      </c>
      <c r="AO62" s="19">
        <f t="shared" si="82"/>
        <v>0.18939089182696031</v>
      </c>
      <c r="AP62" s="19">
        <f t="shared" si="82"/>
        <v>0.18745942704596169</v>
      </c>
      <c r="AQ62" s="19">
        <f t="shared" si="82"/>
        <v>0.17638625657984675</v>
      </c>
      <c r="AR62" s="19">
        <f t="shared" si="82"/>
        <v>0.16908903879172157</v>
      </c>
      <c r="AS62" s="19">
        <f t="shared" si="82"/>
        <v>0.17198990341003409</v>
      </c>
      <c r="AT62" s="19">
        <f t="shared" si="82"/>
        <v>0.17403373461589017</v>
      </c>
      <c r="AU62" s="19">
        <f t="shared" si="82"/>
        <v>0.16896908221925372</v>
      </c>
      <c r="AV62" s="19">
        <f t="shared" si="82"/>
        <v>0.17256538918015257</v>
      </c>
      <c r="AW62" s="107">
        <f t="shared" si="82"/>
        <v>0.17528682556235978</v>
      </c>
      <c r="AX62" s="19">
        <f t="shared" si="82"/>
        <v>0.12589884625699588</v>
      </c>
      <c r="AY62" s="19">
        <f t="shared" si="82"/>
        <v>0.12587397453203511</v>
      </c>
      <c r="AZ62" s="19">
        <f t="shared" si="82"/>
        <v>0.18425794326747197</v>
      </c>
      <c r="BA62" s="19">
        <f t="shared" si="82"/>
        <v>0.18427691052504336</v>
      </c>
      <c r="BB62" s="19">
        <f t="shared" si="82"/>
        <v>0.18674219103736772</v>
      </c>
      <c r="BC62" s="19">
        <f t="shared" si="82"/>
        <v>0.16565779402058725</v>
      </c>
      <c r="BD62" s="19">
        <f t="shared" si="82"/>
        <v>0.16250658478536043</v>
      </c>
      <c r="BE62" s="19">
        <f t="shared" si="82"/>
        <v>0.16558081116680298</v>
      </c>
      <c r="BF62" s="19">
        <f t="shared" si="82"/>
        <v>0.16461520125773041</v>
      </c>
      <c r="BG62" s="19">
        <f t="shared" si="82"/>
        <v>0.16490776743420421</v>
      </c>
      <c r="BH62" s="19">
        <f t="shared" si="82"/>
        <v>0.1680733132507603</v>
      </c>
      <c r="BI62" s="107">
        <f t="shared" si="82"/>
        <v>0.16716360189109472</v>
      </c>
      <c r="BJ62" s="19">
        <f t="shared" si="82"/>
        <v>0.12543697058965089</v>
      </c>
      <c r="BK62" s="19">
        <f t="shared" si="82"/>
        <v>0.12550543269402717</v>
      </c>
      <c r="BL62" s="19">
        <f t="shared" si="82"/>
        <v>0.18017094864426986</v>
      </c>
      <c r="BM62" s="19">
        <f t="shared" si="82"/>
        <v>0.18334027705624423</v>
      </c>
      <c r="BN62" s="19">
        <f t="shared" si="82"/>
        <v>0.18604636399048138</v>
      </c>
      <c r="BO62" s="19">
        <f t="shared" si="82"/>
        <v>0.16321578432253414</v>
      </c>
      <c r="BP62" s="19">
        <f t="shared" si="82"/>
        <v>0.16147538122296354</v>
      </c>
      <c r="BQ62" s="19">
        <f t="shared" si="82"/>
        <v>0.16294175344616182</v>
      </c>
      <c r="BR62" s="19">
        <f t="shared" si="82"/>
        <v>0.16583397344564732</v>
      </c>
      <c r="BS62" s="19">
        <f t="shared" si="82"/>
        <v>0.16619420011869754</v>
      </c>
      <c r="BT62" s="19">
        <f t="shared" si="82"/>
        <v>0.16770204476195358</v>
      </c>
      <c r="BU62" s="107">
        <f t="shared" si="82"/>
        <v>0.16844945958310947</v>
      </c>
      <c r="BV62" s="19">
        <f t="shared" si="82"/>
        <v>0.12819683109553839</v>
      </c>
      <c r="BW62" s="19">
        <f t="shared" si="82"/>
        <v>0.12818561044925308</v>
      </c>
      <c r="BX62" s="19">
        <f t="shared" si="82"/>
        <v>0.18191421522364121</v>
      </c>
      <c r="BY62" s="19">
        <f t="shared" si="82"/>
        <v>0.18568592124652525</v>
      </c>
      <c r="BZ62" s="19">
        <f t="shared" si="82"/>
        <v>0.18846995704621453</v>
      </c>
      <c r="CA62" s="19">
        <f t="shared" si="82"/>
        <v>0.16409499231411073</v>
      </c>
      <c r="CB62" s="19">
        <f t="shared" si="82"/>
        <v>0.1622326248187228</v>
      </c>
      <c r="CC62" s="19">
        <f t="shared" si="82"/>
        <v>0.1648582801302175</v>
      </c>
      <c r="CD62" s="19">
        <f t="shared" si="82"/>
        <v>0.16773104070729758</v>
      </c>
      <c r="CE62" s="19">
        <f t="shared" si="82"/>
        <v>0.16819682175064371</v>
      </c>
      <c r="CF62" s="19">
        <f t="shared" si="82"/>
        <v>0.17034407794610812</v>
      </c>
      <c r="CG62" s="107">
        <f t="shared" si="82"/>
        <v>0.17110992074304399</v>
      </c>
      <c r="CH62" s="19">
        <f t="shared" si="82"/>
        <v>0.12782694452727861</v>
      </c>
      <c r="CI62" s="19">
        <f t="shared" si="82"/>
        <v>0.12782173174783973</v>
      </c>
      <c r="CJ62" s="19">
        <f t="shared" si="82"/>
        <v>0.17842026768190977</v>
      </c>
      <c r="CK62" s="19">
        <f t="shared" si="82"/>
        <v>0.18292166448298697</v>
      </c>
      <c r="CL62" s="19">
        <f t="shared" ref="CL62:CS62" si="83">IFERROR(CL51/CL36,"")</f>
        <v>0.18589741921563188</v>
      </c>
      <c r="CM62" s="19">
        <f t="shared" si="83"/>
        <v>0.16033854679449003</v>
      </c>
      <c r="CN62" s="19">
        <f t="shared" si="83"/>
        <v>0.15834716184758904</v>
      </c>
      <c r="CO62" s="19">
        <f t="shared" si="83"/>
        <v>0.16105371606445024</v>
      </c>
      <c r="CP62" s="19">
        <f t="shared" si="83"/>
        <v>0.16386590864833983</v>
      </c>
      <c r="CQ62" s="19">
        <f t="shared" si="83"/>
        <v>0.16558232093682115</v>
      </c>
      <c r="CR62" s="19">
        <f t="shared" si="83"/>
        <v>0.1699254920677985</v>
      </c>
      <c r="CS62" s="107">
        <f t="shared" si="83"/>
        <v>0.17075508926278643</v>
      </c>
    </row>
    <row r="63" spans="1:97" s="19" customFormat="1" x14ac:dyDescent="0.25">
      <c r="A63" s="19" t="s">
        <v>8</v>
      </c>
      <c r="B63" s="19">
        <f t="shared" si="71"/>
        <v>0.15976331360946747</v>
      </c>
      <c r="C63" s="19">
        <f t="shared" ref="C63:Y63" si="84">IFERROR(C52/C37,"")</f>
        <v>0.12720156555772993</v>
      </c>
      <c r="D63" s="19">
        <f t="shared" si="84"/>
        <v>0.21088435374149661</v>
      </c>
      <c r="E63" s="19">
        <f t="shared" si="84"/>
        <v>0.21547799696509864</v>
      </c>
      <c r="F63" s="19">
        <f t="shared" si="84"/>
        <v>0.27245508982035926</v>
      </c>
      <c r="G63" s="19">
        <f t="shared" si="84"/>
        <v>0.28830645161290325</v>
      </c>
      <c r="H63" s="19">
        <f t="shared" si="84"/>
        <v>0.27049180327868855</v>
      </c>
      <c r="I63" s="19">
        <f t="shared" si="84"/>
        <v>0.22116903633491311</v>
      </c>
      <c r="J63" s="19">
        <f t="shared" si="84"/>
        <v>0.36568213783403658</v>
      </c>
      <c r="K63" s="19">
        <f t="shared" si="84"/>
        <v>0.24552429667519182</v>
      </c>
      <c r="L63" s="19">
        <f t="shared" si="84"/>
        <v>0.27486187845303867</v>
      </c>
      <c r="M63" s="107">
        <f t="shared" si="84"/>
        <v>0.31700680272108844</v>
      </c>
      <c r="N63" s="270">
        <f t="shared" si="84"/>
        <v>0.13870246085011187</v>
      </c>
      <c r="O63" s="270">
        <f t="shared" si="84"/>
        <v>0.13459399332591768</v>
      </c>
      <c r="P63" s="270">
        <f t="shared" si="84"/>
        <v>0.2257495590828924</v>
      </c>
      <c r="Q63" s="270">
        <f t="shared" si="84"/>
        <v>0.16834400731930466</v>
      </c>
      <c r="R63" s="270">
        <f t="shared" si="84"/>
        <v>0.14027630180658873</v>
      </c>
      <c r="S63" s="270">
        <f t="shared" si="84"/>
        <v>0.20035149384885764</v>
      </c>
      <c r="T63" s="270">
        <f t="shared" si="84"/>
        <v>0.15479452054794521</v>
      </c>
      <c r="U63" s="270">
        <f t="shared" si="84"/>
        <v>0.15946502057613168</v>
      </c>
      <c r="V63" s="19">
        <f t="shared" si="84"/>
        <v>0.14841212308166885</v>
      </c>
      <c r="W63" s="19">
        <f t="shared" si="84"/>
        <v>0.11498089806765963</v>
      </c>
      <c r="X63" s="19">
        <f t="shared" si="84"/>
        <v>0.11972854458133222</v>
      </c>
      <c r="Y63" s="107">
        <f t="shared" si="84"/>
        <v>0.1750802998767497</v>
      </c>
      <c r="Z63" s="19">
        <f t="shared" ref="Z63:CK63" si="85">IFERROR(Z52/Z37,"")</f>
        <v>7.1814815801030496E-2</v>
      </c>
      <c r="AA63" s="19">
        <f t="shared" si="85"/>
        <v>0.13278053915170079</v>
      </c>
      <c r="AB63" s="19">
        <f t="shared" si="85"/>
        <v>0.18413380350936639</v>
      </c>
      <c r="AC63" s="19">
        <f t="shared" si="85"/>
        <v>0.18613563576144834</v>
      </c>
      <c r="AD63" s="19">
        <f t="shared" si="85"/>
        <v>0.1560693962686926</v>
      </c>
      <c r="AE63" s="19">
        <f t="shared" si="85"/>
        <v>0.15551860167040973</v>
      </c>
      <c r="AF63" s="19">
        <f t="shared" si="85"/>
        <v>0.15919591078057535</v>
      </c>
      <c r="AG63" s="19">
        <f t="shared" si="85"/>
        <v>0.14637822969057598</v>
      </c>
      <c r="AH63" s="19">
        <f t="shared" si="85"/>
        <v>0.14624185375247636</v>
      </c>
      <c r="AI63" s="19">
        <f t="shared" si="85"/>
        <v>0.14721688322089671</v>
      </c>
      <c r="AJ63" s="19">
        <f t="shared" si="85"/>
        <v>0.15360195898189877</v>
      </c>
      <c r="AK63" s="107">
        <f t="shared" si="85"/>
        <v>0.16789188005846667</v>
      </c>
      <c r="AL63" s="19">
        <f t="shared" si="85"/>
        <v>0.10200000000000001</v>
      </c>
      <c r="AM63" s="19">
        <f t="shared" si="85"/>
        <v>0.10200000000000001</v>
      </c>
      <c r="AN63" s="19">
        <f t="shared" si="85"/>
        <v>0.18585750805149737</v>
      </c>
      <c r="AO63" s="19">
        <f t="shared" si="85"/>
        <v>0.18003245550611283</v>
      </c>
      <c r="AP63" s="19">
        <f t="shared" si="85"/>
        <v>0.15978074901177014</v>
      </c>
      <c r="AQ63" s="19">
        <f t="shared" si="85"/>
        <v>0.16060507439753274</v>
      </c>
      <c r="AR63" s="19">
        <f t="shared" si="85"/>
        <v>0.15938082457253885</v>
      </c>
      <c r="AS63" s="19">
        <f t="shared" si="85"/>
        <v>0.16006926455689158</v>
      </c>
      <c r="AT63" s="19">
        <f t="shared" si="85"/>
        <v>0.16150897969642031</v>
      </c>
      <c r="AU63" s="19">
        <f t="shared" si="85"/>
        <v>0.16160502949382308</v>
      </c>
      <c r="AV63" s="19">
        <f t="shared" si="85"/>
        <v>0.16252069850971629</v>
      </c>
      <c r="AW63" s="107">
        <f t="shared" si="85"/>
        <v>0.16370286945349524</v>
      </c>
      <c r="AX63" s="19">
        <f t="shared" si="85"/>
        <v>0.10507148072594624</v>
      </c>
      <c r="AY63" s="19">
        <f t="shared" si="85"/>
        <v>0.10502662653089757</v>
      </c>
      <c r="AZ63" s="19">
        <f t="shared" si="85"/>
        <v>0.20192820292629141</v>
      </c>
      <c r="BA63" s="19">
        <f t="shared" si="85"/>
        <v>0.19061772276834679</v>
      </c>
      <c r="BB63" s="19">
        <f t="shared" si="85"/>
        <v>0.15869770174648976</v>
      </c>
      <c r="BC63" s="19">
        <f t="shared" si="85"/>
        <v>0.16077835665621742</v>
      </c>
      <c r="BD63" s="19">
        <f t="shared" si="85"/>
        <v>0.15892363049189806</v>
      </c>
      <c r="BE63" s="19">
        <f t="shared" si="85"/>
        <v>0.16034198286838361</v>
      </c>
      <c r="BF63" s="19">
        <f t="shared" si="85"/>
        <v>0.16206046204224597</v>
      </c>
      <c r="BG63" s="19">
        <f t="shared" si="85"/>
        <v>0.16247070027372243</v>
      </c>
      <c r="BH63" s="19">
        <f t="shared" si="85"/>
        <v>0.16387515923439885</v>
      </c>
      <c r="BI63" s="107">
        <f t="shared" si="85"/>
        <v>0.16541998783068707</v>
      </c>
      <c r="BJ63" s="19">
        <f t="shared" si="85"/>
        <v>0.1045816114171982</v>
      </c>
      <c r="BK63" s="19">
        <f t="shared" si="85"/>
        <v>0.10456291281768858</v>
      </c>
      <c r="BL63" s="19">
        <f t="shared" si="85"/>
        <v>0.20334793490603534</v>
      </c>
      <c r="BM63" s="19">
        <f t="shared" si="85"/>
        <v>0.19347947428959869</v>
      </c>
      <c r="BN63" s="19">
        <f t="shared" si="85"/>
        <v>0.15776220836430302</v>
      </c>
      <c r="BO63" s="19">
        <f t="shared" si="85"/>
        <v>0.16070547764561177</v>
      </c>
      <c r="BP63" s="19">
        <f t="shared" si="85"/>
        <v>0.16027106537378849</v>
      </c>
      <c r="BQ63" s="19">
        <f t="shared" si="85"/>
        <v>0.16169920318225284</v>
      </c>
      <c r="BR63" s="19">
        <f t="shared" si="85"/>
        <v>0.16496922533119285</v>
      </c>
      <c r="BS63" s="19">
        <f t="shared" si="85"/>
        <v>0.16547980286029354</v>
      </c>
      <c r="BT63" s="19">
        <f t="shared" si="85"/>
        <v>0.16695028536683446</v>
      </c>
      <c r="BU63" s="107">
        <f t="shared" si="85"/>
        <v>0.16844685879195961</v>
      </c>
      <c r="BV63" s="19">
        <f t="shared" si="85"/>
        <v>0.10688460660823622</v>
      </c>
      <c r="BW63" s="19">
        <f t="shared" si="85"/>
        <v>0.10685572950540903</v>
      </c>
      <c r="BX63" s="19">
        <f t="shared" si="85"/>
        <v>0.20853965514123896</v>
      </c>
      <c r="BY63" s="19">
        <f t="shared" si="85"/>
        <v>0.19830593701360685</v>
      </c>
      <c r="BZ63" s="19">
        <f t="shared" si="85"/>
        <v>0.15969261876540816</v>
      </c>
      <c r="CA63" s="19">
        <f t="shared" si="85"/>
        <v>0.16318330874144937</v>
      </c>
      <c r="CB63" s="19">
        <f t="shared" si="85"/>
        <v>0.16261851372677943</v>
      </c>
      <c r="CC63" s="19">
        <f t="shared" si="85"/>
        <v>0.16552531779636842</v>
      </c>
      <c r="CD63" s="19">
        <f t="shared" si="85"/>
        <v>0.16881556883565943</v>
      </c>
      <c r="CE63" s="19">
        <f t="shared" si="85"/>
        <v>0.16939822691754686</v>
      </c>
      <c r="CF63" s="19">
        <f t="shared" si="85"/>
        <v>0.17168818919124673</v>
      </c>
      <c r="CG63" s="107">
        <f t="shared" si="85"/>
        <v>0.17325127988118494</v>
      </c>
      <c r="CH63" s="19">
        <f t="shared" si="85"/>
        <v>0.1065678345466662</v>
      </c>
      <c r="CI63" s="19">
        <f t="shared" si="85"/>
        <v>0.10654336155934742</v>
      </c>
      <c r="CJ63" s="19">
        <f t="shared" si="85"/>
        <v>0.20878129592595737</v>
      </c>
      <c r="CK63" s="19">
        <f t="shared" si="85"/>
        <v>0.19840420662997729</v>
      </c>
      <c r="CL63" s="19">
        <f t="shared" ref="CL63:CS63" si="86">IFERROR(CL52/CL37,"")</f>
        <v>0.15775470043042061</v>
      </c>
      <c r="CM63" s="19">
        <f t="shared" si="86"/>
        <v>0.16141129274736202</v>
      </c>
      <c r="CN63" s="19">
        <f t="shared" si="86"/>
        <v>0.16076737433059979</v>
      </c>
      <c r="CO63" s="19">
        <f t="shared" si="86"/>
        <v>0.1637524126845096</v>
      </c>
      <c r="CP63" s="19">
        <f t="shared" si="86"/>
        <v>0.16696001641738975</v>
      </c>
      <c r="CQ63" s="19">
        <f t="shared" si="86"/>
        <v>0.16922264460092942</v>
      </c>
      <c r="CR63" s="19">
        <f t="shared" si="86"/>
        <v>0.17335464030953385</v>
      </c>
      <c r="CS63" s="107">
        <f t="shared" si="86"/>
        <v>0.17496247184724881</v>
      </c>
    </row>
    <row r="64" spans="1:97" s="19" customFormat="1" x14ac:dyDescent="0.25">
      <c r="A64" s="19" t="s">
        <v>1</v>
      </c>
      <c r="B64" s="19">
        <f t="shared" si="71"/>
        <v>0.17166212534059946</v>
      </c>
      <c r="C64" s="19">
        <f t="shared" ref="C64:Y64" si="87">IFERROR(C53/C38,"")</f>
        <v>0.13501144164759726</v>
      </c>
      <c r="D64" s="19">
        <f t="shared" si="87"/>
        <v>0.13358778625954199</v>
      </c>
      <c r="E64" s="19">
        <f t="shared" si="87"/>
        <v>0.18791946308724833</v>
      </c>
      <c r="F64" s="19">
        <f t="shared" si="87"/>
        <v>0.25912408759124089</v>
      </c>
      <c r="G64" s="19">
        <f t="shared" si="87"/>
        <v>0.27422303473491771</v>
      </c>
      <c r="H64" s="19">
        <f t="shared" si="87"/>
        <v>0.27969348659003829</v>
      </c>
      <c r="I64" s="19">
        <f t="shared" si="87"/>
        <v>0.22661870503597123</v>
      </c>
      <c r="J64" s="19">
        <f t="shared" si="87"/>
        <v>0.41682974559686886</v>
      </c>
      <c r="K64" s="19">
        <f t="shared" si="87"/>
        <v>0.30629139072847683</v>
      </c>
      <c r="L64" s="19">
        <f t="shared" si="87"/>
        <v>0.31504922644163152</v>
      </c>
      <c r="M64" s="107">
        <f t="shared" si="87"/>
        <v>0.35146443514644349</v>
      </c>
      <c r="N64" s="270">
        <f t="shared" si="87"/>
        <v>0.12421580928481807</v>
      </c>
      <c r="O64" s="270">
        <f t="shared" si="87"/>
        <v>0.12585812356979406</v>
      </c>
      <c r="P64" s="270">
        <f t="shared" si="87"/>
        <v>0.20021186440677965</v>
      </c>
      <c r="Q64" s="270">
        <f t="shared" si="87"/>
        <v>0.17005545286506468</v>
      </c>
      <c r="R64" s="270">
        <f t="shared" si="87"/>
        <v>0.18075801749271136</v>
      </c>
      <c r="S64" s="270">
        <f t="shared" si="87"/>
        <v>0.19633943427620631</v>
      </c>
      <c r="T64" s="270">
        <f t="shared" si="87"/>
        <v>0.13767518549051938</v>
      </c>
      <c r="U64" s="270">
        <f t="shared" si="87"/>
        <v>0.12534309240622141</v>
      </c>
      <c r="V64" s="19">
        <f t="shared" si="87"/>
        <v>0.16221431747443307</v>
      </c>
      <c r="W64" s="19">
        <f t="shared" si="87"/>
        <v>0.13467647420399131</v>
      </c>
      <c r="X64" s="19">
        <f t="shared" si="87"/>
        <v>0.1727169975365889</v>
      </c>
      <c r="Y64" s="107">
        <f t="shared" si="87"/>
        <v>0.23263700488334238</v>
      </c>
      <c r="Z64" s="19">
        <f t="shared" ref="Z64:CK64" si="88">IFERROR(Z53/Z38,"")</f>
        <v>7.5492807671816722E-2</v>
      </c>
      <c r="AA64" s="19">
        <f t="shared" si="88"/>
        <v>0.10533368597372829</v>
      </c>
      <c r="AB64" s="19">
        <f t="shared" si="88"/>
        <v>0.17189375911568283</v>
      </c>
      <c r="AC64" s="19">
        <f t="shared" si="88"/>
        <v>0.16735862562634216</v>
      </c>
      <c r="AD64" s="19">
        <f t="shared" si="88"/>
        <v>0.14716849874308696</v>
      </c>
      <c r="AE64" s="19">
        <f t="shared" si="88"/>
        <v>0.149688951368111</v>
      </c>
      <c r="AF64" s="19">
        <f t="shared" si="88"/>
        <v>0.14425646032784178</v>
      </c>
      <c r="AG64" s="19">
        <f t="shared" si="88"/>
        <v>0.12788378743147125</v>
      </c>
      <c r="AH64" s="19">
        <f t="shared" si="88"/>
        <v>0.12974747126979533</v>
      </c>
      <c r="AI64" s="19">
        <f t="shared" si="88"/>
        <v>0.13090021161346219</v>
      </c>
      <c r="AJ64" s="19">
        <f t="shared" si="88"/>
        <v>0.13121084698622207</v>
      </c>
      <c r="AK64" s="107">
        <f t="shared" si="88"/>
        <v>0.13472858448168654</v>
      </c>
      <c r="AL64" s="19">
        <f t="shared" si="88"/>
        <v>0.10200000000000001</v>
      </c>
      <c r="AM64" s="19">
        <f t="shared" si="88"/>
        <v>0.10200000000000001</v>
      </c>
      <c r="AN64" s="19">
        <f t="shared" si="88"/>
        <v>0.17330605593129242</v>
      </c>
      <c r="AO64" s="19">
        <f t="shared" si="88"/>
        <v>0.16875858507191682</v>
      </c>
      <c r="AP64" s="19">
        <f t="shared" si="88"/>
        <v>0.13203295376454854</v>
      </c>
      <c r="AQ64" s="19">
        <f t="shared" si="88"/>
        <v>0.13326462645465226</v>
      </c>
      <c r="AR64" s="19">
        <f t="shared" si="88"/>
        <v>0.13668154066102975</v>
      </c>
      <c r="AS64" s="19">
        <f t="shared" si="88"/>
        <v>0.13863062279055011</v>
      </c>
      <c r="AT64" s="19">
        <f t="shared" si="88"/>
        <v>0.13598158864985857</v>
      </c>
      <c r="AU64" s="19">
        <f t="shared" si="88"/>
        <v>0.13594763063689405</v>
      </c>
      <c r="AV64" s="19">
        <f t="shared" si="88"/>
        <v>0.13717038030429848</v>
      </c>
      <c r="AW64" s="107">
        <f t="shared" si="88"/>
        <v>0.13600458462705123</v>
      </c>
      <c r="AX64" s="19">
        <f t="shared" si="88"/>
        <v>0.10460173406849521</v>
      </c>
      <c r="AY64" s="19">
        <f t="shared" si="88"/>
        <v>0.1046447133976927</v>
      </c>
      <c r="AZ64" s="19">
        <f t="shared" si="88"/>
        <v>0.18603791306463985</v>
      </c>
      <c r="BA64" s="19">
        <f t="shared" si="88"/>
        <v>0.17741196789671596</v>
      </c>
      <c r="BB64" s="19">
        <f t="shared" si="88"/>
        <v>0.14434697442424871</v>
      </c>
      <c r="BC64" s="19">
        <f t="shared" si="88"/>
        <v>0.14421494307945298</v>
      </c>
      <c r="BD64" s="19">
        <f t="shared" si="88"/>
        <v>0.13611471001074593</v>
      </c>
      <c r="BE64" s="19">
        <f t="shared" si="88"/>
        <v>0.13813899095813936</v>
      </c>
      <c r="BF64" s="19">
        <f t="shared" si="88"/>
        <v>0.13919855921330987</v>
      </c>
      <c r="BG64" s="19">
        <f t="shared" si="88"/>
        <v>0.13904154831704341</v>
      </c>
      <c r="BH64" s="19">
        <f t="shared" si="88"/>
        <v>0.14035266721351874</v>
      </c>
      <c r="BI64" s="107">
        <f t="shared" si="88"/>
        <v>0.14080246095325891</v>
      </c>
      <c r="BJ64" s="19">
        <f t="shared" si="88"/>
        <v>0.10455645871991558</v>
      </c>
      <c r="BK64" s="19">
        <f t="shared" si="88"/>
        <v>0.10456396068399927</v>
      </c>
      <c r="BL64" s="19">
        <f t="shared" si="88"/>
        <v>0.18571797724051389</v>
      </c>
      <c r="BM64" s="19">
        <f t="shared" si="88"/>
        <v>0.17907023714578274</v>
      </c>
      <c r="BN64" s="19">
        <f t="shared" si="88"/>
        <v>0.14493180905375894</v>
      </c>
      <c r="BO64" s="19">
        <f t="shared" si="88"/>
        <v>0.1448038884259264</v>
      </c>
      <c r="BP64" s="19">
        <f t="shared" si="88"/>
        <v>0.13802194353177452</v>
      </c>
      <c r="BQ64" s="19">
        <f t="shared" si="88"/>
        <v>0.13961661027340555</v>
      </c>
      <c r="BR64" s="19">
        <f t="shared" si="88"/>
        <v>0.14257112428167668</v>
      </c>
      <c r="BS64" s="19">
        <f t="shared" si="88"/>
        <v>0.14298578595621134</v>
      </c>
      <c r="BT64" s="19">
        <f t="shared" si="88"/>
        <v>0.14460081902803321</v>
      </c>
      <c r="BU64" s="107">
        <f t="shared" si="88"/>
        <v>0.14590434460106746</v>
      </c>
      <c r="BV64" s="19">
        <f t="shared" si="88"/>
        <v>0.1072255594056894</v>
      </c>
      <c r="BW64" s="19">
        <f t="shared" si="88"/>
        <v>0.1072109354628491</v>
      </c>
      <c r="BX64" s="19">
        <f t="shared" si="88"/>
        <v>0.19048715928497323</v>
      </c>
      <c r="BY64" s="19">
        <f t="shared" si="88"/>
        <v>0.18366138233515675</v>
      </c>
      <c r="BZ64" s="19">
        <f t="shared" si="88"/>
        <v>0.14911464517695433</v>
      </c>
      <c r="CA64" s="19">
        <f t="shared" si="88"/>
        <v>0.14917239892493814</v>
      </c>
      <c r="CB64" s="19">
        <f t="shared" si="88"/>
        <v>0.142288546780971</v>
      </c>
      <c r="CC64" s="19">
        <f t="shared" si="88"/>
        <v>0.14446290649200705</v>
      </c>
      <c r="CD64" s="19">
        <f t="shared" si="88"/>
        <v>0.14783226121687026</v>
      </c>
      <c r="CE64" s="19">
        <f t="shared" si="88"/>
        <v>0.14827389426905196</v>
      </c>
      <c r="CF64" s="19">
        <f t="shared" si="88"/>
        <v>0.15019856678895444</v>
      </c>
      <c r="CG64" s="107">
        <f t="shared" si="88"/>
        <v>0.15215329122259039</v>
      </c>
      <c r="CH64" s="19">
        <f t="shared" si="88"/>
        <v>0.10721343002690457</v>
      </c>
      <c r="CI64" s="19">
        <f t="shared" si="88"/>
        <v>0.10717486524007555</v>
      </c>
      <c r="CJ64" s="19">
        <f t="shared" si="88"/>
        <v>0.190400150891223</v>
      </c>
      <c r="CK64" s="19">
        <f t="shared" si="88"/>
        <v>0.18357962163307359</v>
      </c>
      <c r="CL64" s="19">
        <f t="shared" ref="CL64:CS64" si="89">IFERROR(CL53/CL38,"")</f>
        <v>0.14881492178711561</v>
      </c>
      <c r="CM64" s="19">
        <f t="shared" si="89"/>
        <v>0.14888503096121286</v>
      </c>
      <c r="CN64" s="19">
        <f t="shared" si="89"/>
        <v>0.14188777428660493</v>
      </c>
      <c r="CO64" s="19">
        <f t="shared" si="89"/>
        <v>0.1439843522400151</v>
      </c>
      <c r="CP64" s="19">
        <f t="shared" si="89"/>
        <v>0.14738285000492615</v>
      </c>
      <c r="CQ64" s="19">
        <f t="shared" si="89"/>
        <v>0.14875062537797101</v>
      </c>
      <c r="CR64" s="19">
        <f t="shared" si="89"/>
        <v>0.15277383736111522</v>
      </c>
      <c r="CS64" s="107">
        <f t="shared" si="89"/>
        <v>0.1550785585321644</v>
      </c>
    </row>
    <row r="65" spans="1:97" s="19" customFormat="1" x14ac:dyDescent="0.25">
      <c r="A65" s="19" t="s">
        <v>2</v>
      </c>
      <c r="B65" s="19">
        <f t="shared" si="71"/>
        <v>0.1419753086419753</v>
      </c>
      <c r="C65" s="19">
        <f t="shared" ref="C65:Y65" si="90">IFERROR(C54/C39,"")</f>
        <v>0.10119047619047619</v>
      </c>
      <c r="D65" s="19">
        <f t="shared" si="90"/>
        <v>0.11976047904191617</v>
      </c>
      <c r="E65" s="19">
        <f t="shared" si="90"/>
        <v>0.12650602409638553</v>
      </c>
      <c r="F65" s="19">
        <f t="shared" si="90"/>
        <v>0.21243523316062177</v>
      </c>
      <c r="G65" s="19">
        <f t="shared" si="90"/>
        <v>0.16949152542372881</v>
      </c>
      <c r="H65" s="19">
        <f t="shared" si="90"/>
        <v>0.19130434782608696</v>
      </c>
      <c r="I65" s="19">
        <f t="shared" si="90"/>
        <v>0.21224489795918366</v>
      </c>
      <c r="J65" s="19">
        <f t="shared" si="90"/>
        <v>0.40357142857142858</v>
      </c>
      <c r="K65" s="19">
        <f t="shared" si="90"/>
        <v>0.25</v>
      </c>
      <c r="L65" s="19">
        <f t="shared" si="90"/>
        <v>0.38109756097560976</v>
      </c>
      <c r="M65" s="107">
        <f t="shared" si="90"/>
        <v>0.36269430051813473</v>
      </c>
      <c r="N65" s="270">
        <f t="shared" si="90"/>
        <v>0.12337662337662338</v>
      </c>
      <c r="O65" s="270">
        <f t="shared" si="90"/>
        <v>9.7014925373134331E-2</v>
      </c>
      <c r="P65" s="270">
        <f t="shared" si="90"/>
        <v>0.19343065693430658</v>
      </c>
      <c r="Q65" s="270">
        <f t="shared" si="90"/>
        <v>0.13665594855305466</v>
      </c>
      <c r="R65" s="270">
        <f t="shared" si="90"/>
        <v>0.14650537634408603</v>
      </c>
      <c r="S65" s="270">
        <f t="shared" si="90"/>
        <v>0.22493573264781491</v>
      </c>
      <c r="T65" s="270">
        <f t="shared" si="90"/>
        <v>0.1425233644859813</v>
      </c>
      <c r="U65" s="270">
        <f t="shared" si="90"/>
        <v>0.14558979808714134</v>
      </c>
      <c r="V65" s="19">
        <f t="shared" si="90"/>
        <v>0.17181843653684506</v>
      </c>
      <c r="W65" s="19">
        <f t="shared" si="90"/>
        <v>0.16443274022556711</v>
      </c>
      <c r="X65" s="19">
        <f t="shared" si="90"/>
        <v>0.17765955021414498</v>
      </c>
      <c r="Y65" s="107">
        <f t="shared" si="90"/>
        <v>0.20930232558139536</v>
      </c>
      <c r="Z65" s="19">
        <f t="shared" ref="Z65:CK65" si="91">IFERROR(Z54/Z39,"")</f>
        <v>8.3734500364697304E-2</v>
      </c>
      <c r="AA65" s="19">
        <f t="shared" si="91"/>
        <v>0.12497492477432297</v>
      </c>
      <c r="AB65" s="19">
        <f t="shared" si="91"/>
        <v>0.16879190636778416</v>
      </c>
      <c r="AC65" s="19">
        <f t="shared" si="91"/>
        <v>0.17129092721834496</v>
      </c>
      <c r="AD65" s="19">
        <f t="shared" si="91"/>
        <v>0.15801733410538504</v>
      </c>
      <c r="AE65" s="19">
        <f t="shared" si="91"/>
        <v>0.15019185619577305</v>
      </c>
      <c r="AF65" s="19">
        <f t="shared" si="91"/>
        <v>0.14092112058685119</v>
      </c>
      <c r="AG65" s="19">
        <f t="shared" si="91"/>
        <v>0.13428569461886553</v>
      </c>
      <c r="AH65" s="19">
        <f t="shared" si="91"/>
        <v>0.13545736724991067</v>
      </c>
      <c r="AI65" s="19">
        <f t="shared" si="91"/>
        <v>0.13644469174694215</v>
      </c>
      <c r="AJ65" s="19">
        <f t="shared" si="91"/>
        <v>0.13829426770169484</v>
      </c>
      <c r="AK65" s="107">
        <f t="shared" si="91"/>
        <v>0.14008310116762521</v>
      </c>
      <c r="AL65" s="19">
        <f t="shared" si="91"/>
        <v>0.10200000000000001</v>
      </c>
      <c r="AM65" s="19">
        <f t="shared" si="91"/>
        <v>0.10200000000000001</v>
      </c>
      <c r="AN65" s="19">
        <f t="shared" si="91"/>
        <v>0.16142318624425106</v>
      </c>
      <c r="AO65" s="19">
        <f t="shared" si="91"/>
        <v>0.17327515918607694</v>
      </c>
      <c r="AP65" s="19">
        <f t="shared" si="91"/>
        <v>0.15534370738418135</v>
      </c>
      <c r="AQ65" s="19">
        <f t="shared" si="91"/>
        <v>0.14596455014322096</v>
      </c>
      <c r="AR65" s="19">
        <f t="shared" si="91"/>
        <v>0.13776950983227793</v>
      </c>
      <c r="AS65" s="19">
        <f t="shared" si="91"/>
        <v>0.14205152142433733</v>
      </c>
      <c r="AT65" s="19">
        <f t="shared" si="91"/>
        <v>0.14786550302275486</v>
      </c>
      <c r="AU65" s="19">
        <f t="shared" si="91"/>
        <v>0.15161419218790115</v>
      </c>
      <c r="AV65" s="19">
        <f t="shared" si="91"/>
        <v>0.15582151117727785</v>
      </c>
      <c r="AW65" s="107">
        <f t="shared" si="91"/>
        <v>0.15959801275949373</v>
      </c>
      <c r="AX65" s="19">
        <f t="shared" si="91"/>
        <v>0.10562180331612092</v>
      </c>
      <c r="AY65" s="19">
        <f t="shared" si="91"/>
        <v>0.10605173727989371</v>
      </c>
      <c r="AZ65" s="19">
        <f t="shared" si="91"/>
        <v>0.18581495940288065</v>
      </c>
      <c r="BA65" s="19">
        <f t="shared" si="91"/>
        <v>0.18296299733522955</v>
      </c>
      <c r="BB65" s="19">
        <f t="shared" si="91"/>
        <v>0.17310678365001478</v>
      </c>
      <c r="BC65" s="19">
        <f t="shared" si="91"/>
        <v>0.16873998451154162</v>
      </c>
      <c r="BD65" s="19">
        <f t="shared" si="91"/>
        <v>0.16346072882289517</v>
      </c>
      <c r="BE65" s="19">
        <f t="shared" si="91"/>
        <v>0.1643364717387697</v>
      </c>
      <c r="BF65" s="19">
        <f t="shared" si="91"/>
        <v>0.1655314129433888</v>
      </c>
      <c r="BG65" s="19">
        <f t="shared" si="91"/>
        <v>0.16574653283022941</v>
      </c>
      <c r="BH65" s="19">
        <f t="shared" si="91"/>
        <v>0.16660488072835097</v>
      </c>
      <c r="BI65" s="107">
        <f t="shared" si="91"/>
        <v>0.16775972322878671</v>
      </c>
      <c r="BJ65" s="19">
        <f t="shared" si="91"/>
        <v>0.10520165547987982</v>
      </c>
      <c r="BK65" s="19">
        <f t="shared" si="91"/>
        <v>0.10515563078846656</v>
      </c>
      <c r="BL65" s="19">
        <f t="shared" si="91"/>
        <v>0.1809201843606022</v>
      </c>
      <c r="BM65" s="19">
        <f t="shared" si="91"/>
        <v>0.18491199488145479</v>
      </c>
      <c r="BN65" s="19">
        <f t="shared" si="91"/>
        <v>0.17101565007953712</v>
      </c>
      <c r="BO65" s="19">
        <f t="shared" si="91"/>
        <v>0.1646845141908512</v>
      </c>
      <c r="BP65" s="19">
        <f t="shared" si="91"/>
        <v>0.1591511894255204</v>
      </c>
      <c r="BQ65" s="19">
        <f t="shared" si="91"/>
        <v>0.16053770155177816</v>
      </c>
      <c r="BR65" s="19">
        <f t="shared" si="91"/>
        <v>0.16419158649474314</v>
      </c>
      <c r="BS65" s="19">
        <f t="shared" si="91"/>
        <v>0.16445987598027381</v>
      </c>
      <c r="BT65" s="19">
        <f t="shared" si="91"/>
        <v>0.16588129856672795</v>
      </c>
      <c r="BU65" s="107">
        <f t="shared" si="91"/>
        <v>0.16745902978034952</v>
      </c>
      <c r="BV65" s="19">
        <f t="shared" si="91"/>
        <v>0.10767664695525533</v>
      </c>
      <c r="BW65" s="19">
        <f t="shared" si="91"/>
        <v>0.1076676298499665</v>
      </c>
      <c r="BX65" s="19">
        <f t="shared" si="91"/>
        <v>0.18381723939284655</v>
      </c>
      <c r="BY65" s="19">
        <f t="shared" si="91"/>
        <v>0.18957105801560634</v>
      </c>
      <c r="BZ65" s="19">
        <f t="shared" si="91"/>
        <v>0.17418202622232173</v>
      </c>
      <c r="CA65" s="19">
        <f t="shared" si="91"/>
        <v>0.16726809839855342</v>
      </c>
      <c r="CB65" s="19">
        <f t="shared" si="91"/>
        <v>0.16137792910375542</v>
      </c>
      <c r="CC65" s="19">
        <f t="shared" si="91"/>
        <v>0.16395702854055064</v>
      </c>
      <c r="CD65" s="19">
        <f t="shared" si="91"/>
        <v>0.1674703812216064</v>
      </c>
      <c r="CE65" s="19">
        <f t="shared" si="91"/>
        <v>0.16779441717999363</v>
      </c>
      <c r="CF65" s="19">
        <f t="shared" si="91"/>
        <v>0.16986881636420284</v>
      </c>
      <c r="CG65" s="107">
        <f t="shared" si="91"/>
        <v>0.17135131240194451</v>
      </c>
      <c r="CH65" s="19">
        <f t="shared" si="91"/>
        <v>0.10727399342664441</v>
      </c>
      <c r="CI65" s="19">
        <f t="shared" si="91"/>
        <v>0.10726233192263877</v>
      </c>
      <c r="CJ65" s="19">
        <f t="shared" si="91"/>
        <v>0.18212292052769613</v>
      </c>
      <c r="CK65" s="19">
        <f t="shared" si="91"/>
        <v>0.18903751400353774</v>
      </c>
      <c r="CL65" s="19">
        <f t="shared" ref="CL65:CS65" si="92">IFERROR(CL54/CL39,"")</f>
        <v>0.17248795278067644</v>
      </c>
      <c r="CM65" s="19">
        <f t="shared" si="92"/>
        <v>0.16494504098857088</v>
      </c>
      <c r="CN65" s="19">
        <f t="shared" si="92"/>
        <v>0.15873604029942878</v>
      </c>
      <c r="CO65" s="19">
        <f t="shared" si="92"/>
        <v>0.16138869335771144</v>
      </c>
      <c r="CP65" s="19">
        <f t="shared" si="92"/>
        <v>0.16477279015145771</v>
      </c>
      <c r="CQ65" s="19">
        <f t="shared" si="92"/>
        <v>0.1664767107228465</v>
      </c>
      <c r="CR65" s="19">
        <f t="shared" si="92"/>
        <v>0.17064404390460375</v>
      </c>
      <c r="CS65" s="107">
        <f t="shared" si="92"/>
        <v>0.17217001418756867</v>
      </c>
    </row>
    <row r="66" spans="1:97" s="20" customFormat="1" x14ac:dyDescent="0.25">
      <c r="A66" s="20" t="s">
        <v>3</v>
      </c>
      <c r="B66" s="20">
        <f t="shared" si="71"/>
        <v>0.22315705128205129</v>
      </c>
      <c r="C66" s="20">
        <f t="shared" ref="C66:Y66" si="93">IFERROR(C55/C40,"")</f>
        <v>0.17981438515081208</v>
      </c>
      <c r="D66" s="20">
        <f t="shared" si="93"/>
        <v>0.22887700534759359</v>
      </c>
      <c r="E66" s="20">
        <f t="shared" si="93"/>
        <v>0.23747207149696775</v>
      </c>
      <c r="F66" s="20">
        <f t="shared" si="93"/>
        <v>0.28923177938279709</v>
      </c>
      <c r="G66" s="20">
        <f t="shared" si="93"/>
        <v>0.3218316672041277</v>
      </c>
      <c r="H66" s="20">
        <f t="shared" si="93"/>
        <v>0.32555164694595456</v>
      </c>
      <c r="I66" s="20">
        <f t="shared" si="93"/>
        <v>0.25098039215686274</v>
      </c>
      <c r="J66" s="20">
        <f t="shared" si="93"/>
        <v>0.3941057497832996</v>
      </c>
      <c r="K66" s="20">
        <f t="shared" si="93"/>
        <v>0.30958904109589042</v>
      </c>
      <c r="L66" s="20">
        <f t="shared" si="93"/>
        <v>0.34125</v>
      </c>
      <c r="M66" s="181">
        <f t="shared" si="93"/>
        <v>0.38085984940490647</v>
      </c>
      <c r="N66" s="281">
        <f t="shared" si="93"/>
        <v>0.15279114533205004</v>
      </c>
      <c r="O66" s="281">
        <f t="shared" si="93"/>
        <v>0.15244652077698551</v>
      </c>
      <c r="P66" s="281">
        <f t="shared" si="93"/>
        <v>0.2579750346740638</v>
      </c>
      <c r="Q66" s="281">
        <f t="shared" si="93"/>
        <v>0.21731409544950056</v>
      </c>
      <c r="R66" s="281">
        <f t="shared" si="93"/>
        <v>0.22068965517241379</v>
      </c>
      <c r="S66" s="281">
        <f t="shared" si="93"/>
        <v>0.28303832273586527</v>
      </c>
      <c r="T66" s="281">
        <f t="shared" si="93"/>
        <v>0.20678768745067089</v>
      </c>
      <c r="U66" s="281">
        <f t="shared" si="93"/>
        <v>0.20373027259684362</v>
      </c>
      <c r="V66" s="20">
        <f t="shared" si="93"/>
        <v>0.23566128957611771</v>
      </c>
      <c r="W66" s="20">
        <f t="shared" si="93"/>
        <v>0.1956887469392169</v>
      </c>
      <c r="X66" s="20">
        <f t="shared" si="93"/>
        <v>0.20094053156478628</v>
      </c>
      <c r="Y66" s="181">
        <f t="shared" si="93"/>
        <v>0.26694043752926683</v>
      </c>
      <c r="Z66" s="20">
        <f t="shared" ref="Z66:CK66" si="94">IFERROR(Z55/Z40,"")</f>
        <v>0.1043833933802903</v>
      </c>
      <c r="AA66" s="20">
        <f t="shared" si="94"/>
        <v>0.14964720663594799</v>
      </c>
      <c r="AB66" s="20">
        <f t="shared" si="94"/>
        <v>0.22315807571379187</v>
      </c>
      <c r="AC66" s="20">
        <f t="shared" si="94"/>
        <v>0.21650085595917715</v>
      </c>
      <c r="AD66" s="20">
        <f t="shared" si="94"/>
        <v>0.19000115641134452</v>
      </c>
      <c r="AE66" s="20">
        <f t="shared" si="94"/>
        <v>0.21662820879539696</v>
      </c>
      <c r="AF66" s="20">
        <f t="shared" si="94"/>
        <v>0.18565610205696984</v>
      </c>
      <c r="AG66" s="20">
        <f t="shared" si="94"/>
        <v>0.15642493573641725</v>
      </c>
      <c r="AH66" s="20">
        <f t="shared" si="94"/>
        <v>0.15934043431544531</v>
      </c>
      <c r="AI66" s="20">
        <f t="shared" si="94"/>
        <v>0.16570571998022654</v>
      </c>
      <c r="AJ66" s="20">
        <f t="shared" si="94"/>
        <v>0.17080863901890703</v>
      </c>
      <c r="AK66" s="181">
        <f t="shared" si="94"/>
        <v>0.17589060664207634</v>
      </c>
      <c r="AL66" s="20">
        <f t="shared" si="94"/>
        <v>0.11421607782881846</v>
      </c>
      <c r="AM66" s="20">
        <f t="shared" si="94"/>
        <v>0.11237304605782195</v>
      </c>
      <c r="AN66" s="20">
        <f t="shared" si="94"/>
        <v>0.21421675123660405</v>
      </c>
      <c r="AO66" s="20">
        <f t="shared" si="94"/>
        <v>0.21251314992188666</v>
      </c>
      <c r="AP66" s="20">
        <f t="shared" si="94"/>
        <v>0.19935101828462062</v>
      </c>
      <c r="AQ66" s="20">
        <f t="shared" si="94"/>
        <v>0.21688771327732234</v>
      </c>
      <c r="AR66" s="20">
        <f t="shared" si="94"/>
        <v>0.1888325860189064</v>
      </c>
      <c r="AS66" s="20">
        <f t="shared" si="94"/>
        <v>0.19071981348138892</v>
      </c>
      <c r="AT66" s="20">
        <f t="shared" si="94"/>
        <v>0.19441952337305174</v>
      </c>
      <c r="AU66" s="20">
        <f t="shared" si="94"/>
        <v>0.1923252349147663</v>
      </c>
      <c r="AV66" s="20">
        <f t="shared" si="94"/>
        <v>0.19499522761537935</v>
      </c>
      <c r="AW66" s="181">
        <f t="shared" si="94"/>
        <v>0.19788896160316299</v>
      </c>
      <c r="AX66" s="20">
        <f t="shared" si="94"/>
        <v>0.12314498046591943</v>
      </c>
      <c r="AY66" s="20">
        <f t="shared" si="94"/>
        <v>0.11925619608292228</v>
      </c>
      <c r="AZ66" s="20">
        <f t="shared" si="94"/>
        <v>0.25198672486655016</v>
      </c>
      <c r="BA66" s="20">
        <f t="shared" si="94"/>
        <v>0.23364813721285105</v>
      </c>
      <c r="BB66" s="20">
        <f t="shared" si="94"/>
        <v>0.21210526540120608</v>
      </c>
      <c r="BC66" s="20">
        <f t="shared" si="94"/>
        <v>0.22882489290668082</v>
      </c>
      <c r="BD66" s="20">
        <f t="shared" si="94"/>
        <v>0.19506017120626337</v>
      </c>
      <c r="BE66" s="20">
        <f t="shared" si="94"/>
        <v>0.19621394828251496</v>
      </c>
      <c r="BF66" s="20">
        <f t="shared" si="94"/>
        <v>0.19755213101545691</v>
      </c>
      <c r="BG66" s="20">
        <f t="shared" si="94"/>
        <v>0.19614452886943035</v>
      </c>
      <c r="BH66" s="20">
        <f t="shared" si="94"/>
        <v>0.19727036453554372</v>
      </c>
      <c r="BI66" s="181">
        <f t="shared" si="94"/>
        <v>0.19964100849190283</v>
      </c>
      <c r="BJ66" s="20">
        <f t="shared" si="94"/>
        <v>0.12106089691571986</v>
      </c>
      <c r="BK66" s="20">
        <f t="shared" si="94"/>
        <v>0.11738420591879367</v>
      </c>
      <c r="BL66" s="20">
        <f t="shared" si="94"/>
        <v>0.24596880683717318</v>
      </c>
      <c r="BM66" s="20">
        <f t="shared" si="94"/>
        <v>0.23158804279457496</v>
      </c>
      <c r="BN66" s="20">
        <f t="shared" si="94"/>
        <v>0.20808184006028888</v>
      </c>
      <c r="BO66" s="20">
        <f t="shared" si="94"/>
        <v>0.2245154052021606</v>
      </c>
      <c r="BP66" s="20">
        <f t="shared" si="94"/>
        <v>0.19287979230391961</v>
      </c>
      <c r="BQ66" s="20">
        <f t="shared" si="94"/>
        <v>0.19451954184081979</v>
      </c>
      <c r="BR66" s="20">
        <f t="shared" si="94"/>
        <v>0.19803367870820049</v>
      </c>
      <c r="BS66" s="20">
        <f t="shared" si="94"/>
        <v>0.19715290357579116</v>
      </c>
      <c r="BT66" s="20">
        <f t="shared" si="94"/>
        <v>0.19866097382248776</v>
      </c>
      <c r="BU66" s="181">
        <f t="shared" si="94"/>
        <v>0.20088557533389834</v>
      </c>
      <c r="BV66" s="20">
        <f t="shared" si="94"/>
        <v>0.1230562338366927</v>
      </c>
      <c r="BW66" s="20">
        <f t="shared" si="94"/>
        <v>0.11972376823178187</v>
      </c>
      <c r="BX66" s="20">
        <f t="shared" si="94"/>
        <v>0.25075552101732845</v>
      </c>
      <c r="BY66" s="20">
        <f t="shared" si="94"/>
        <v>0.23661743588861892</v>
      </c>
      <c r="BZ66" s="20">
        <f t="shared" si="94"/>
        <v>0.21240185290273178</v>
      </c>
      <c r="CA66" s="20">
        <f t="shared" si="94"/>
        <v>0.22956371558661667</v>
      </c>
      <c r="CB66" s="20">
        <f t="shared" si="94"/>
        <v>0.19666472404123536</v>
      </c>
      <c r="CC66" s="20">
        <f t="shared" si="94"/>
        <v>0.20005798131212724</v>
      </c>
      <c r="CD66" s="20">
        <f t="shared" si="94"/>
        <v>0.20352537598101633</v>
      </c>
      <c r="CE66" s="20">
        <f t="shared" si="94"/>
        <v>0.20288512980169715</v>
      </c>
      <c r="CF66" s="20">
        <f t="shared" si="94"/>
        <v>0.20530918822344024</v>
      </c>
      <c r="CG66" s="181">
        <f t="shared" si="94"/>
        <v>0.20772543273116509</v>
      </c>
      <c r="CH66" s="20">
        <f t="shared" si="94"/>
        <v>0.12282512838033449</v>
      </c>
      <c r="CI66" s="20">
        <f t="shared" si="94"/>
        <v>0.11945957787750257</v>
      </c>
      <c r="CJ66" s="20">
        <f t="shared" si="94"/>
        <v>0.25145245816115563</v>
      </c>
      <c r="CK66" s="20">
        <f t="shared" si="94"/>
        <v>0.23655408761795246</v>
      </c>
      <c r="CL66" s="20">
        <f t="shared" ref="CL66:CS66" si="95">IFERROR(CL55/CL40,"")</f>
        <v>0.21103060960628822</v>
      </c>
      <c r="CM66" s="20">
        <f t="shared" si="95"/>
        <v>0.22873064554951991</v>
      </c>
      <c r="CN66" s="20">
        <f t="shared" si="95"/>
        <v>0.1945036768769563</v>
      </c>
      <c r="CO66" s="20">
        <f t="shared" si="95"/>
        <v>0.19798761977140553</v>
      </c>
      <c r="CP66" s="20">
        <f t="shared" si="95"/>
        <v>0.20135080348266393</v>
      </c>
      <c r="CQ66" s="20">
        <f t="shared" si="95"/>
        <v>0.20256033423291833</v>
      </c>
      <c r="CR66" s="20">
        <f t="shared" si="95"/>
        <v>0.2072747209527267</v>
      </c>
      <c r="CS66" s="181">
        <f t="shared" si="95"/>
        <v>0.20976416853131008</v>
      </c>
    </row>
    <row r="68" spans="1:97" s="4" customFormat="1" x14ac:dyDescent="0.25">
      <c r="A68"/>
      <c r="B68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12">
        <v>12</v>
      </c>
      <c r="N68" s="266">
        <v>13</v>
      </c>
      <c r="O68" s="266">
        <v>14</v>
      </c>
      <c r="P68" s="266">
        <v>15</v>
      </c>
      <c r="Q68" s="266">
        <v>16</v>
      </c>
      <c r="R68" s="266">
        <v>17</v>
      </c>
      <c r="S68" s="266">
        <v>18</v>
      </c>
      <c r="T68" s="266">
        <v>19</v>
      </c>
      <c r="U68" s="266">
        <v>20</v>
      </c>
      <c r="V68" s="12">
        <v>21</v>
      </c>
      <c r="W68" s="12">
        <v>22</v>
      </c>
      <c r="X68" s="12">
        <v>23</v>
      </c>
      <c r="Y68" s="1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2">
        <v>42</v>
      </c>
      <c r="AR68" s="12">
        <v>43</v>
      </c>
      <c r="AS68" s="12">
        <v>44</v>
      </c>
      <c r="AT68" s="12">
        <v>45</v>
      </c>
      <c r="AU68" s="12">
        <v>46</v>
      </c>
      <c r="AV68" s="12">
        <v>47</v>
      </c>
      <c r="AW68" s="112">
        <v>48</v>
      </c>
      <c r="AX68" s="12">
        <v>49</v>
      </c>
      <c r="AY68" s="12">
        <v>50</v>
      </c>
      <c r="AZ68" s="12">
        <v>51</v>
      </c>
      <c r="BA68" s="12">
        <v>52</v>
      </c>
      <c r="BB68" s="12">
        <v>53</v>
      </c>
      <c r="BC68" s="12">
        <v>54</v>
      </c>
      <c r="BD68" s="12">
        <v>55</v>
      </c>
      <c r="BE68" s="12">
        <v>56</v>
      </c>
      <c r="BF68" s="12">
        <v>57</v>
      </c>
      <c r="BG68" s="12">
        <v>58</v>
      </c>
      <c r="BH68" s="12">
        <v>59</v>
      </c>
      <c r="BI68" s="112">
        <v>60</v>
      </c>
      <c r="BJ68" s="12">
        <v>61</v>
      </c>
      <c r="BK68" s="12">
        <v>62</v>
      </c>
      <c r="BL68" s="12">
        <v>63</v>
      </c>
      <c r="BM68" s="12">
        <v>64</v>
      </c>
      <c r="BN68" s="12">
        <v>65</v>
      </c>
      <c r="BO68" s="12">
        <v>66</v>
      </c>
      <c r="BP68" s="12">
        <v>67</v>
      </c>
      <c r="BQ68" s="12">
        <v>68</v>
      </c>
      <c r="BR68" s="12">
        <v>69</v>
      </c>
      <c r="BS68" s="12">
        <v>70</v>
      </c>
      <c r="BT68" s="12">
        <v>71</v>
      </c>
      <c r="BU68" s="112">
        <v>72</v>
      </c>
      <c r="BV68" s="12">
        <v>73</v>
      </c>
      <c r="BW68" s="12">
        <v>74</v>
      </c>
      <c r="BX68" s="12">
        <v>75</v>
      </c>
      <c r="BY68" s="12">
        <v>76</v>
      </c>
      <c r="BZ68" s="12">
        <v>77</v>
      </c>
      <c r="CA68" s="12">
        <v>78</v>
      </c>
      <c r="CB68" s="12">
        <v>79</v>
      </c>
      <c r="CC68" s="12">
        <v>80</v>
      </c>
      <c r="CD68" s="12">
        <v>81</v>
      </c>
      <c r="CE68" s="12">
        <v>82</v>
      </c>
      <c r="CF68" s="12">
        <v>83</v>
      </c>
      <c r="CG68" s="112">
        <v>84</v>
      </c>
      <c r="CH68" s="12">
        <v>85</v>
      </c>
      <c r="CI68" s="12">
        <v>86</v>
      </c>
      <c r="CJ68" s="12">
        <v>87</v>
      </c>
      <c r="CK68" s="12">
        <v>88</v>
      </c>
      <c r="CL68" s="12">
        <v>89</v>
      </c>
      <c r="CM68" s="12">
        <v>90</v>
      </c>
      <c r="CN68" s="12">
        <v>91</v>
      </c>
      <c r="CO68" s="12">
        <v>92</v>
      </c>
      <c r="CP68" s="12">
        <v>93</v>
      </c>
      <c r="CQ68" s="12">
        <v>94</v>
      </c>
      <c r="CR68" s="12">
        <v>95</v>
      </c>
      <c r="CS68" s="112">
        <v>96</v>
      </c>
    </row>
    <row r="69" spans="1:97" s="2" customFormat="1" x14ac:dyDescent="0.25">
      <c r="A69" s="2" t="s">
        <v>12</v>
      </c>
      <c r="B69" s="3">
        <f t="shared" ref="B69:BM69" si="96">B32</f>
        <v>42005</v>
      </c>
      <c r="C69" s="3">
        <f t="shared" si="96"/>
        <v>42036</v>
      </c>
      <c r="D69" s="3">
        <f t="shared" si="96"/>
        <v>42064</v>
      </c>
      <c r="E69" s="3">
        <f t="shared" si="96"/>
        <v>42095</v>
      </c>
      <c r="F69" s="3">
        <f t="shared" si="96"/>
        <v>42125</v>
      </c>
      <c r="G69" s="3">
        <f t="shared" si="96"/>
        <v>42156</v>
      </c>
      <c r="H69" s="3">
        <f t="shared" si="96"/>
        <v>42186</v>
      </c>
      <c r="I69" s="3">
        <f t="shared" si="96"/>
        <v>42217</v>
      </c>
      <c r="J69" s="3">
        <f t="shared" si="96"/>
        <v>42248</v>
      </c>
      <c r="K69" s="3">
        <f t="shared" si="96"/>
        <v>42278</v>
      </c>
      <c r="L69" s="3">
        <f t="shared" si="96"/>
        <v>42309</v>
      </c>
      <c r="M69" s="95">
        <f t="shared" si="96"/>
        <v>42339</v>
      </c>
      <c r="N69" s="276">
        <f t="shared" si="96"/>
        <v>42370</v>
      </c>
      <c r="O69" s="276">
        <f t="shared" si="96"/>
        <v>42401</v>
      </c>
      <c r="P69" s="276">
        <f t="shared" si="96"/>
        <v>42430</v>
      </c>
      <c r="Q69" s="276">
        <f t="shared" si="96"/>
        <v>42461</v>
      </c>
      <c r="R69" s="276">
        <f t="shared" si="96"/>
        <v>42491</v>
      </c>
      <c r="S69" s="276">
        <f t="shared" si="96"/>
        <v>42522</v>
      </c>
      <c r="T69" s="276">
        <f t="shared" si="96"/>
        <v>42552</v>
      </c>
      <c r="U69" s="276">
        <f t="shared" si="96"/>
        <v>42583</v>
      </c>
      <c r="V69" s="3">
        <f t="shared" si="96"/>
        <v>42614</v>
      </c>
      <c r="W69" s="3">
        <f t="shared" si="96"/>
        <v>42644</v>
      </c>
      <c r="X69" s="3">
        <f t="shared" si="96"/>
        <v>42675</v>
      </c>
      <c r="Y69" s="95">
        <f t="shared" si="96"/>
        <v>42705</v>
      </c>
      <c r="Z69" s="3">
        <f t="shared" si="96"/>
        <v>42752</v>
      </c>
      <c r="AA69" s="3">
        <f t="shared" si="96"/>
        <v>42783</v>
      </c>
      <c r="AB69" s="3">
        <f t="shared" si="96"/>
        <v>42811</v>
      </c>
      <c r="AC69" s="3">
        <f t="shared" si="96"/>
        <v>42842</v>
      </c>
      <c r="AD69" s="3">
        <f t="shared" si="96"/>
        <v>42872</v>
      </c>
      <c r="AE69" s="3">
        <f t="shared" si="96"/>
        <v>42903</v>
      </c>
      <c r="AF69" s="3">
        <f t="shared" si="96"/>
        <v>42933</v>
      </c>
      <c r="AG69" s="3">
        <f t="shared" si="96"/>
        <v>42964</v>
      </c>
      <c r="AH69" s="3">
        <f t="shared" si="96"/>
        <v>42995</v>
      </c>
      <c r="AI69" s="3">
        <f t="shared" si="96"/>
        <v>43025</v>
      </c>
      <c r="AJ69" s="3">
        <f t="shared" si="96"/>
        <v>43056</v>
      </c>
      <c r="AK69" s="95">
        <f t="shared" si="96"/>
        <v>43086</v>
      </c>
      <c r="AL69" s="3">
        <f t="shared" si="96"/>
        <v>43118</v>
      </c>
      <c r="AM69" s="3">
        <f t="shared" si="96"/>
        <v>43149</v>
      </c>
      <c r="AN69" s="3">
        <f t="shared" si="96"/>
        <v>43177</v>
      </c>
      <c r="AO69" s="3">
        <f t="shared" si="96"/>
        <v>43208</v>
      </c>
      <c r="AP69" s="3">
        <f t="shared" si="96"/>
        <v>43238</v>
      </c>
      <c r="AQ69" s="3">
        <f t="shared" si="96"/>
        <v>43269</v>
      </c>
      <c r="AR69" s="3">
        <f t="shared" si="96"/>
        <v>43299</v>
      </c>
      <c r="AS69" s="3">
        <f t="shared" si="96"/>
        <v>43330</v>
      </c>
      <c r="AT69" s="3">
        <f t="shared" si="96"/>
        <v>43361</v>
      </c>
      <c r="AU69" s="3">
        <f t="shared" si="96"/>
        <v>43391</v>
      </c>
      <c r="AV69" s="3">
        <f t="shared" si="96"/>
        <v>43422</v>
      </c>
      <c r="AW69" s="95">
        <f t="shared" si="96"/>
        <v>43452</v>
      </c>
      <c r="AX69" s="3">
        <f t="shared" si="96"/>
        <v>43483</v>
      </c>
      <c r="AY69" s="3">
        <f t="shared" si="96"/>
        <v>43514</v>
      </c>
      <c r="AZ69" s="3">
        <f t="shared" si="96"/>
        <v>43542</v>
      </c>
      <c r="BA69" s="3">
        <f t="shared" si="96"/>
        <v>43573</v>
      </c>
      <c r="BB69" s="3">
        <f t="shared" si="96"/>
        <v>43603</v>
      </c>
      <c r="BC69" s="3">
        <f t="shared" si="96"/>
        <v>43634</v>
      </c>
      <c r="BD69" s="3">
        <f t="shared" si="96"/>
        <v>43664</v>
      </c>
      <c r="BE69" s="3">
        <f t="shared" si="96"/>
        <v>43695</v>
      </c>
      <c r="BF69" s="3">
        <f t="shared" si="96"/>
        <v>43726</v>
      </c>
      <c r="BG69" s="3">
        <f t="shared" si="96"/>
        <v>43756</v>
      </c>
      <c r="BH69" s="3">
        <f t="shared" si="96"/>
        <v>43787</v>
      </c>
      <c r="BI69" s="95">
        <f t="shared" si="96"/>
        <v>43817</v>
      </c>
      <c r="BJ69" s="3">
        <f t="shared" si="96"/>
        <v>43848</v>
      </c>
      <c r="BK69" s="3">
        <f t="shared" si="96"/>
        <v>43879</v>
      </c>
      <c r="BL69" s="3">
        <f t="shared" si="96"/>
        <v>43908</v>
      </c>
      <c r="BM69" s="3">
        <f t="shared" si="96"/>
        <v>43939</v>
      </c>
      <c r="BN69" s="3">
        <f t="shared" ref="BN69:CS69" si="97">BN32</f>
        <v>43969</v>
      </c>
      <c r="BO69" s="3">
        <f t="shared" si="97"/>
        <v>44000</v>
      </c>
      <c r="BP69" s="3">
        <f t="shared" si="97"/>
        <v>44030</v>
      </c>
      <c r="BQ69" s="3">
        <f t="shared" si="97"/>
        <v>44061</v>
      </c>
      <c r="BR69" s="3">
        <f t="shared" si="97"/>
        <v>44092</v>
      </c>
      <c r="BS69" s="3">
        <f t="shared" si="97"/>
        <v>44122</v>
      </c>
      <c r="BT69" s="3">
        <f t="shared" si="97"/>
        <v>44153</v>
      </c>
      <c r="BU69" s="95">
        <f t="shared" si="97"/>
        <v>44183</v>
      </c>
      <c r="BV69" s="3">
        <f t="shared" si="97"/>
        <v>44214</v>
      </c>
      <c r="BW69" s="3">
        <f t="shared" si="97"/>
        <v>44245</v>
      </c>
      <c r="BX69" s="3">
        <f t="shared" si="97"/>
        <v>44273</v>
      </c>
      <c r="BY69" s="3">
        <f t="shared" si="97"/>
        <v>44304</v>
      </c>
      <c r="BZ69" s="3">
        <f t="shared" si="97"/>
        <v>44334</v>
      </c>
      <c r="CA69" s="3">
        <f t="shared" si="97"/>
        <v>44365</v>
      </c>
      <c r="CB69" s="3">
        <f t="shared" si="97"/>
        <v>44395</v>
      </c>
      <c r="CC69" s="3">
        <f t="shared" si="97"/>
        <v>44426</v>
      </c>
      <c r="CD69" s="3">
        <f t="shared" si="97"/>
        <v>44457</v>
      </c>
      <c r="CE69" s="3">
        <f t="shared" si="97"/>
        <v>44487</v>
      </c>
      <c r="CF69" s="3">
        <f t="shared" si="97"/>
        <v>44518</v>
      </c>
      <c r="CG69" s="95">
        <f t="shared" si="97"/>
        <v>44548</v>
      </c>
      <c r="CH69" s="3">
        <f t="shared" si="97"/>
        <v>44579</v>
      </c>
      <c r="CI69" s="3">
        <f t="shared" si="97"/>
        <v>44610</v>
      </c>
      <c r="CJ69" s="3">
        <f t="shared" si="97"/>
        <v>44638</v>
      </c>
      <c r="CK69" s="3">
        <f t="shared" si="97"/>
        <v>44669</v>
      </c>
      <c r="CL69" s="3">
        <f t="shared" si="97"/>
        <v>44699</v>
      </c>
      <c r="CM69" s="3">
        <f t="shared" si="97"/>
        <v>44730</v>
      </c>
      <c r="CN69" s="3">
        <f t="shared" si="97"/>
        <v>44760</v>
      </c>
      <c r="CO69" s="3">
        <f t="shared" si="97"/>
        <v>44791</v>
      </c>
      <c r="CP69" s="3">
        <f t="shared" si="97"/>
        <v>44822</v>
      </c>
      <c r="CQ69" s="3">
        <f t="shared" si="97"/>
        <v>44852</v>
      </c>
      <c r="CR69" s="3">
        <f t="shared" si="97"/>
        <v>44883</v>
      </c>
      <c r="CS69" s="95">
        <f t="shared" si="97"/>
        <v>44913</v>
      </c>
    </row>
    <row r="70" spans="1:97" s="15" customFormat="1" x14ac:dyDescent="0.25">
      <c r="A70" s="15" t="s">
        <v>4</v>
      </c>
      <c r="B70" s="15">
        <f>'Agency North'!C70+'Agency South'!C70</f>
        <v>82</v>
      </c>
      <c r="C70" s="15">
        <f>'Agency North'!D70+'Agency South'!D70</f>
        <v>66</v>
      </c>
      <c r="D70" s="15">
        <f>'Agency North'!E70+'Agency South'!E70</f>
        <v>156</v>
      </c>
      <c r="E70" s="15">
        <f>'Agency North'!F70+'Agency South'!F70</f>
        <v>169</v>
      </c>
      <c r="F70" s="15">
        <f>'Agency North'!G70+'Agency South'!G70</f>
        <v>118.5</v>
      </c>
      <c r="G70" s="15">
        <f>'Agency North'!H70+'Agency South'!H70</f>
        <v>147.5</v>
      </c>
      <c r="H70" s="15">
        <f>'Agency North'!I70+'Agency South'!I70</f>
        <v>172</v>
      </c>
      <c r="I70" s="15">
        <f>'Agency North'!J70+'Agency South'!J70</f>
        <v>93.5</v>
      </c>
      <c r="J70" s="15">
        <f>'Agency North'!K70+'Agency South'!K70</f>
        <v>193.5</v>
      </c>
      <c r="K70" s="15">
        <f>'Agency North'!L70+'Agency South'!L70</f>
        <v>175.5</v>
      </c>
      <c r="L70" s="15">
        <f>'Agency North'!M70+'Agency South'!M70</f>
        <v>178</v>
      </c>
      <c r="M70" s="96">
        <f>'Agency North'!N70+'Agency South'!N70</f>
        <v>292.5</v>
      </c>
      <c r="N70" s="269">
        <f>'Agency North'!O70+'Agency South'!O70</f>
        <v>64</v>
      </c>
      <c r="O70" s="269">
        <f>'Agency North'!P70+'Agency South'!P70</f>
        <v>67</v>
      </c>
      <c r="P70" s="269">
        <f>'Agency North'!Q70+'Agency South'!Q70</f>
        <v>164</v>
      </c>
      <c r="Q70" s="269">
        <f>'Agency North'!R70+'Agency South'!R70</f>
        <v>177</v>
      </c>
      <c r="R70" s="269">
        <f>'Agency North'!S70+'Agency South'!S70</f>
        <v>112</v>
      </c>
      <c r="S70" s="269">
        <f>'Agency North'!T70+'Agency South'!T70</f>
        <v>134</v>
      </c>
      <c r="T70" s="269">
        <f>'Agency North'!U70+'Agency South'!U70</f>
        <v>110</v>
      </c>
      <c r="U70" s="269">
        <f>'Agency North'!V70+'Agency South'!V70</f>
        <v>103.5</v>
      </c>
      <c r="V70" s="15">
        <f>'Agency North'!W70+'Agency South'!W70</f>
        <v>191.70000000000002</v>
      </c>
      <c r="W70" s="15">
        <f>'Agency North'!X70+'Agency South'!X70</f>
        <v>148.19999999999999</v>
      </c>
      <c r="X70" s="15">
        <f>'Agency North'!Y70+'Agency South'!Y70</f>
        <v>174.7</v>
      </c>
      <c r="Y70" s="96">
        <f>'Agency North'!Z70+'Agency South'!Z70</f>
        <v>209.75</v>
      </c>
      <c r="Z70" s="15">
        <f>'Agency North'!AA70+'Agency South'!AA70</f>
        <v>95.6</v>
      </c>
      <c r="AA70" s="15">
        <f>'Agency North'!AB70+'Agency South'!AB70</f>
        <v>136.6</v>
      </c>
      <c r="AB70" s="15">
        <f>'Agency North'!AC70+'Agency South'!AC70</f>
        <v>203.3</v>
      </c>
      <c r="AC70" s="15">
        <f>'Agency North'!AD70+'Agency South'!AD70</f>
        <v>196.92959999999999</v>
      </c>
      <c r="AD70" s="15">
        <f>'Agency North'!AE70+'Agency South'!AE70</f>
        <v>239.66016000000002</v>
      </c>
      <c r="AE70" s="15">
        <f>'Agency North'!AF70+'Agency South'!AF70</f>
        <v>212.91676160000003</v>
      </c>
      <c r="AF70" s="15">
        <f>'Agency North'!AG70+'Agency South'!AG70</f>
        <v>203.77663275520001</v>
      </c>
      <c r="AG70" s="15">
        <f>'Agency North'!AH70+'Agency South'!AH70</f>
        <v>175.62804657267611</v>
      </c>
      <c r="AH70" s="15">
        <f>'Agency North'!AI70+'Agency South'!AI70</f>
        <v>181.82450424270391</v>
      </c>
      <c r="AI70" s="15">
        <f>'Agency North'!AJ70+'Agency South'!AJ70</f>
        <v>171.88197890947657</v>
      </c>
      <c r="AJ70" s="15">
        <f>'Agency North'!AK70+'Agency South'!AK70</f>
        <v>183.21446439492854</v>
      </c>
      <c r="AK70" s="96">
        <f>'Agency North'!AL70+'Agency South'!AL70</f>
        <v>187.3339685457621</v>
      </c>
      <c r="AL70" s="15">
        <f>'Agency North'!AM70+'Agency South'!AM70</f>
        <v>100.75253999999998</v>
      </c>
      <c r="AM70" s="15">
        <f>'Agency North'!AN70+'Agency South'!AN70</f>
        <v>114.38585999999992</v>
      </c>
      <c r="AN70" s="15">
        <f>'Agency North'!AO70+'Agency South'!AO70</f>
        <v>258.95243750000014</v>
      </c>
      <c r="AO70" s="15">
        <f>'Agency North'!AP70+'Agency South'!AP70</f>
        <v>254.96981557894748</v>
      </c>
      <c r="AP70" s="15">
        <f>'Agency North'!AQ70+'Agency South'!AQ70</f>
        <v>311.36141419354851</v>
      </c>
      <c r="AQ70" s="15">
        <f>'Agency North'!AR70+'Agency South'!AR70</f>
        <v>273.7763819354841</v>
      </c>
      <c r="AR70" s="15">
        <f>'Agency North'!AS70+'Agency South'!AS70</f>
        <v>265.57695793548385</v>
      </c>
      <c r="AS70" s="15">
        <f>'Agency North'!AT70+'Agency South'!AT70</f>
        <v>226.84527870967739</v>
      </c>
      <c r="AT70" s="15">
        <f>'Agency North'!AU70+'Agency South'!AU70</f>
        <v>235.25565487741932</v>
      </c>
      <c r="AU70" s="15">
        <f>'Agency North'!AV70+'Agency South'!AV70</f>
        <v>221.81989994642316</v>
      </c>
      <c r="AV70" s="15">
        <f>'Agency North'!AW70+'Agency South'!AW70</f>
        <v>236.50165326268228</v>
      </c>
      <c r="AW70" s="96">
        <f>'Agency North'!AX70+'Agency South'!AX70</f>
        <v>242.09095164629588</v>
      </c>
      <c r="AX70" s="15">
        <f>'Agency North'!AY70+'Agency South'!AY70</f>
        <v>135.55813004999999</v>
      </c>
      <c r="AY70" s="15">
        <f>'Agency North'!AZ70+'Agency South'!AZ70</f>
        <v>154.69813169999992</v>
      </c>
      <c r="AZ70" s="15">
        <f>'Agency North'!BA70+'Agency South'!BA70</f>
        <v>366.21264925000025</v>
      </c>
      <c r="BA70" s="15">
        <f>'Agency North'!BB70+'Agency South'!BB70</f>
        <v>355.74234308715808</v>
      </c>
      <c r="BB70" s="15">
        <f>'Agency North'!BC70+'Agency South'!BC70</f>
        <v>431.42939594322598</v>
      </c>
      <c r="BC70" s="15">
        <f>'Agency North'!BD70+'Agency South'!BD70</f>
        <v>374.0370516851616</v>
      </c>
      <c r="BD70" s="15">
        <f>'Agency North'!BE70+'Agency South'!BE70</f>
        <v>362.87532522116129</v>
      </c>
      <c r="BE70" s="15">
        <f>'Agency North'!BF70+'Agency South'!BF70</f>
        <v>304.21261730322578</v>
      </c>
      <c r="BF70" s="15">
        <f>'Agency North'!BG70+'Agency South'!BG70</f>
        <v>316.28337084580636</v>
      </c>
      <c r="BG70" s="15">
        <f>'Agency North'!BH70+'Agency South'!BH70</f>
        <v>298.00993318844212</v>
      </c>
      <c r="BH70" s="15">
        <f>'Agency North'!BI70+'Agency South'!BI70</f>
        <v>317.81956405390298</v>
      </c>
      <c r="BI70" s="96">
        <f>'Agency North'!BJ70+'Agency South'!BJ70</f>
        <v>327.81389152742804</v>
      </c>
      <c r="BJ70" s="15">
        <f>'Agency North'!BK70+'Agency South'!BK70</f>
        <v>166.45156148249998</v>
      </c>
      <c r="BK70" s="15">
        <f>'Agency North'!BL70+'Agency South'!BL70</f>
        <v>190.91705440499987</v>
      </c>
      <c r="BL70" s="15">
        <f>'Agency North'!BM70+'Agency South'!BM70</f>
        <v>452.34695979375044</v>
      </c>
      <c r="BM70" s="15">
        <f>'Agency North'!BN70+'Agency South'!BN70</f>
        <v>444.09427375855853</v>
      </c>
      <c r="BN70" s="15">
        <f>'Agency North'!BO70+'Agency South'!BO70</f>
        <v>537.24617560233321</v>
      </c>
      <c r="BO70" s="15">
        <f>'Agency North'!BP70+'Agency South'!BP70</f>
        <v>464.07093667330111</v>
      </c>
      <c r="BP70" s="15">
        <f>'Agency North'!BQ70+'Agency South'!BQ70</f>
        <v>454.69750415735848</v>
      </c>
      <c r="BQ70" s="15">
        <f>'Agency North'!BR70+'Agency South'!BR70</f>
        <v>378.36421524902903</v>
      </c>
      <c r="BR70" s="15">
        <f>'Agency North'!BS70+'Agency South'!BS70</f>
        <v>398.82434416078314</v>
      </c>
      <c r="BS70" s="15">
        <f>'Agency North'!BT70+'Agency South'!BT70</f>
        <v>375.71620314980754</v>
      </c>
      <c r="BT70" s="15">
        <f>'Agency North'!BU70+'Agency South'!BU70</f>
        <v>400.71788129805054</v>
      </c>
      <c r="BU70" s="96">
        <f>'Agency North'!BV70+'Agency South'!BV70</f>
        <v>413.50253387895873</v>
      </c>
      <c r="BV70" s="15">
        <f>'Agency North'!BW70+'Agency South'!BW70</f>
        <v>200.70668010204002</v>
      </c>
      <c r="BW70" s="15">
        <f>'Agency North'!BX70+'Agency South'!BX70</f>
        <v>230.9948395473599</v>
      </c>
      <c r="BX70" s="15">
        <f>'Agency North'!BY70+'Agency South'!BY70</f>
        <v>547.62546629227541</v>
      </c>
      <c r="BY70" s="15">
        <f>'Agency North'!BZ70+'Agency South'!BZ70</f>
        <v>538.40687752109125</v>
      </c>
      <c r="BZ70" s="15">
        <f>'Agency North'!CA70+'Agency South'!CA70</f>
        <v>664.43260584504492</v>
      </c>
      <c r="CA70" s="15">
        <f>'Agency North'!CB70+'Agency South'!CB70</f>
        <v>573.98801052876127</v>
      </c>
      <c r="CB70" s="15">
        <f>'Agency North'!CC70+'Agency South'!CC70</f>
        <v>562.39377768286556</v>
      </c>
      <c r="CC70" s="15">
        <f>'Agency North'!CD70+'Agency South'!CD70</f>
        <v>471.05808450699362</v>
      </c>
      <c r="CD70" s="15">
        <f>'Agency North'!CE70+'Agency South'!CE70</f>
        <v>496.67629270170403</v>
      </c>
      <c r="CE70" s="15">
        <f>'Agency North'!CF70+'Agency South'!CF70</f>
        <v>467.84987388978078</v>
      </c>
      <c r="CF70" s="15">
        <f>'Agency North'!CG70+'Agency South'!CG70</f>
        <v>500.6454600383978</v>
      </c>
      <c r="CG70" s="96">
        <f>'Agency North'!CH70+'Agency South'!CH70</f>
        <v>525.66716365762204</v>
      </c>
      <c r="CH70" s="15">
        <f>'Agency North'!CI70+'Agency South'!CI70</f>
        <v>238.27440081551407</v>
      </c>
      <c r="CI70" s="15">
        <f>'Agency North'!CJ70+'Agency South'!CJ70</f>
        <v>274.69890665292587</v>
      </c>
      <c r="CJ70" s="15">
        <f>'Agency North'!CK70+'Agency South'!CK70</f>
        <v>651.42534185443367</v>
      </c>
      <c r="CK70" s="15">
        <f>'Agency North'!CL70+'Agency South'!CL70</f>
        <v>640.91555302818858</v>
      </c>
      <c r="CL70" s="15">
        <f>'Agency North'!CM70+'Agency South'!CM70</f>
        <v>789.80066156358271</v>
      </c>
      <c r="CM70" s="15">
        <f>'Agency North'!CN70+'Agency South'!CN70</f>
        <v>681.11640619184845</v>
      </c>
      <c r="CN70" s="15">
        <f>'Agency North'!CO70+'Agency South'!CO70</f>
        <v>667.37270395614019</v>
      </c>
      <c r="CO70" s="15">
        <f>'Agency North'!CP70+'Agency South'!CP70</f>
        <v>557.08818906872955</v>
      </c>
      <c r="CP70" s="15">
        <f>'Agency North'!CQ70+'Agency South'!CQ70</f>
        <v>587.60721981993424</v>
      </c>
      <c r="CQ70" s="15">
        <f>'Agency North'!CR70+'Agency South'!CR70</f>
        <v>557.18176474513234</v>
      </c>
      <c r="CR70" s="15">
        <f>'Agency North'!CS70+'Agency South'!CS70</f>
        <v>604.13020494343698</v>
      </c>
      <c r="CS70" s="96">
        <f>'Agency North'!CT70+'Agency South'!CT70</f>
        <v>634.70419771526383</v>
      </c>
    </row>
    <row r="71" spans="1:97" s="15" customFormat="1" x14ac:dyDescent="0.25">
      <c r="A71" s="15" t="s">
        <v>5</v>
      </c>
      <c r="B71" s="15">
        <f>'Agency North'!C71+'Agency South'!C71</f>
        <v>154</v>
      </c>
      <c r="C71" s="15">
        <f>'Agency North'!D71+'Agency South'!D71</f>
        <v>85</v>
      </c>
      <c r="D71" s="15">
        <f>'Agency North'!E71+'Agency South'!E71</f>
        <v>199</v>
      </c>
      <c r="E71" s="15">
        <f>'Agency North'!F71+'Agency South'!F71</f>
        <v>240</v>
      </c>
      <c r="F71" s="15">
        <f>'Agency North'!G71+'Agency South'!G71</f>
        <v>196.5</v>
      </c>
      <c r="G71" s="15">
        <f>'Agency North'!H71+'Agency South'!H71</f>
        <v>273</v>
      </c>
      <c r="H71" s="15">
        <f>'Agency North'!I71+'Agency South'!I71</f>
        <v>350</v>
      </c>
      <c r="I71" s="15">
        <f>'Agency North'!J71+'Agency South'!J71</f>
        <v>227</v>
      </c>
      <c r="J71" s="15">
        <f>'Agency North'!K71+'Agency South'!K71</f>
        <v>406</v>
      </c>
      <c r="K71" s="15">
        <f>'Agency North'!L71+'Agency South'!L71</f>
        <v>269</v>
      </c>
      <c r="L71" s="15">
        <f>'Agency North'!M71+'Agency South'!M71</f>
        <v>631</v>
      </c>
      <c r="M71" s="96">
        <f>'Agency North'!N71+'Agency South'!N71</f>
        <v>524</v>
      </c>
      <c r="N71" s="269">
        <f>'Agency North'!O71+'Agency South'!O71</f>
        <v>82</v>
      </c>
      <c r="O71" s="269">
        <f>'Agency North'!P71+'Agency South'!P71</f>
        <v>82</v>
      </c>
      <c r="P71" s="269">
        <f>'Agency North'!Q71+'Agency South'!Q71</f>
        <v>536</v>
      </c>
      <c r="Q71" s="269">
        <f>'Agency North'!R71+'Agency South'!R71</f>
        <v>351</v>
      </c>
      <c r="R71" s="269">
        <f>'Agency North'!S71+'Agency South'!S71</f>
        <v>406</v>
      </c>
      <c r="S71" s="269">
        <f>'Agency North'!T71+'Agency South'!T71</f>
        <v>955</v>
      </c>
      <c r="T71" s="269">
        <f>'Agency North'!U71+'Agency South'!U71</f>
        <v>503</v>
      </c>
      <c r="U71" s="269">
        <f>'Agency North'!V71+'Agency South'!V71</f>
        <v>579</v>
      </c>
      <c r="V71" s="15">
        <f>'Agency North'!W71+'Agency South'!W71</f>
        <v>953.87794757183997</v>
      </c>
      <c r="W71" s="15">
        <f>'Agency North'!X71+'Agency South'!X71</f>
        <v>793.05368555622397</v>
      </c>
      <c r="X71" s="15">
        <f>'Agency North'!Y71+'Agency South'!Y71</f>
        <v>891.21214485650421</v>
      </c>
      <c r="Y71" s="96">
        <f>'Agency North'!Z71+'Agency South'!Z71</f>
        <v>1489.3743716984352</v>
      </c>
      <c r="Z71" s="15">
        <f>'Agency North'!AA71+'Agency South'!AA71</f>
        <v>232.71145717142866</v>
      </c>
      <c r="AA71" s="15">
        <f>'Agency North'!AB71+'Agency South'!AB71</f>
        <v>307.37716523457186</v>
      </c>
      <c r="AB71" s="15">
        <f>'Agency North'!AC71+'Agency South'!AC71</f>
        <v>971.60763822893568</v>
      </c>
      <c r="AC71" s="15">
        <f>'Agency North'!AD71+'Agency South'!AD71</f>
        <v>683.16532734984548</v>
      </c>
      <c r="AD71" s="15">
        <f>'Agency North'!AE71+'Agency South'!AE71</f>
        <v>766.96997285753889</v>
      </c>
      <c r="AE71" s="15">
        <f>'Agency North'!AF71+'Agency South'!AF71</f>
        <v>1432.1007604043575</v>
      </c>
      <c r="AF71" s="15">
        <f>'Agency North'!AG71+'Agency South'!AG71</f>
        <v>840.69615775198713</v>
      </c>
      <c r="AG71" s="15">
        <f>'Agency North'!AH71+'Agency South'!AH71</f>
        <v>360.53298400291106</v>
      </c>
      <c r="AH71" s="15">
        <f>'Agency North'!AI71+'Agency South'!AI71</f>
        <v>473.73934952924839</v>
      </c>
      <c r="AI71" s="15">
        <f>'Agency North'!AJ71+'Agency South'!AJ71</f>
        <v>404.28283629478585</v>
      </c>
      <c r="AJ71" s="15">
        <f>'Agency North'!AK71+'Agency South'!AK71</f>
        <v>504.50563690119395</v>
      </c>
      <c r="AK71" s="96">
        <f>'Agency North'!AL71+'Agency South'!AL71</f>
        <v>629.53300236569999</v>
      </c>
      <c r="AL71" s="15">
        <f>'Agency North'!AM71+'Agency South'!AM71</f>
        <v>76.689695500196081</v>
      </c>
      <c r="AM71" s="15">
        <f>'Agency North'!AN71+'Agency South'!AN71</f>
        <v>73.819243680634798</v>
      </c>
      <c r="AN71" s="15">
        <f>'Agency North'!AO71+'Agency South'!AO71</f>
        <v>756.13656065020609</v>
      </c>
      <c r="AO71" s="15">
        <f>'Agency North'!AP71+'Agency South'!AP71</f>
        <v>577.98202182763066</v>
      </c>
      <c r="AP71" s="15">
        <f>'Agency North'!AQ71+'Agency South'!AQ71</f>
        <v>766.03351027684585</v>
      </c>
      <c r="AQ71" s="15">
        <f>'Agency North'!AR71+'Agency South'!AR71</f>
        <v>1034.0823581306499</v>
      </c>
      <c r="AR71" s="15">
        <f>'Agency North'!AS71+'Agency South'!AS71</f>
        <v>642.44459579544935</v>
      </c>
      <c r="AS71" s="15">
        <f>'Agency North'!AT71+'Agency South'!AT71</f>
        <v>719.10983514126201</v>
      </c>
      <c r="AT71" s="15">
        <f>'Agency North'!AU71+'Agency South'!AU71</f>
        <v>830.30093294906703</v>
      </c>
      <c r="AU71" s="15">
        <f>'Agency North'!AV71+'Agency South'!AV71</f>
        <v>674.88660168398883</v>
      </c>
      <c r="AV71" s="15">
        <f>'Agency North'!AW71+'Agency South'!AW71</f>
        <v>792.55905590344105</v>
      </c>
      <c r="AW71" s="96">
        <f>'Agency North'!AX71+'Agency South'!AX71</f>
        <v>865.42868496139022</v>
      </c>
      <c r="AX71" s="15">
        <f>'Agency North'!AY71+'Agency South'!AY71</f>
        <v>103.76956831266033</v>
      </c>
      <c r="AY71" s="15">
        <f>'Agency North'!AZ71+'Agency South'!AZ71</f>
        <v>93.544916681702929</v>
      </c>
      <c r="AZ71" s="15">
        <f>'Agency North'!BA71+'Agency South'!BA71</f>
        <v>1187.9798307156289</v>
      </c>
      <c r="BA71" s="15">
        <f>'Agency North'!BB71+'Agency South'!BB71</f>
        <v>845.30797751668104</v>
      </c>
      <c r="BB71" s="15">
        <f>'Agency North'!BC71+'Agency South'!BC71</f>
        <v>1042.3672121925206</v>
      </c>
      <c r="BC71" s="15">
        <f>'Agency North'!BD71+'Agency South'!BD71</f>
        <v>1399.8164760183799</v>
      </c>
      <c r="BD71" s="15">
        <f>'Agency North'!BE71+'Agency South'!BE71</f>
        <v>878.62668927885954</v>
      </c>
      <c r="BE71" s="15">
        <f>'Agency North'!BF71+'Agency South'!BF71</f>
        <v>907.9192925236855</v>
      </c>
      <c r="BF71" s="15">
        <f>'Agency North'!BG71+'Agency South'!BG71</f>
        <v>1015.4382268575322</v>
      </c>
      <c r="BG71" s="15">
        <f>'Agency North'!BH71+'Agency South'!BH71</f>
        <v>897.87379058621241</v>
      </c>
      <c r="BH71" s="15">
        <f>'Agency North'!BI71+'Agency South'!BI71</f>
        <v>992.40934197039019</v>
      </c>
      <c r="BI71" s="96">
        <f>'Agency North'!BJ71+'Agency South'!BJ71</f>
        <v>1110.8300243613817</v>
      </c>
      <c r="BJ71" s="15">
        <f>'Agency North'!BK71+'Agency South'!BK71</f>
        <v>128.24015097216048</v>
      </c>
      <c r="BK71" s="15">
        <f>'Agency North'!BL71+'Agency South'!BL71</f>
        <v>114.98752911450748</v>
      </c>
      <c r="BL71" s="15">
        <f>'Agency North'!BM71+'Agency South'!BM71</f>
        <v>1433.3323235340908</v>
      </c>
      <c r="BM71" s="15">
        <f>'Agency North'!BN71+'Agency South'!BN71</f>
        <v>1013.9159061938943</v>
      </c>
      <c r="BN71" s="15">
        <f>'Agency North'!BO71+'Agency South'!BO71</f>
        <v>1242.1660508241903</v>
      </c>
      <c r="BO71" s="15">
        <f>'Agency North'!BP71+'Agency South'!BP71</f>
        <v>1643.4776571780815</v>
      </c>
      <c r="BP71" s="15">
        <f>'Agency North'!BQ71+'Agency South'!BQ71</f>
        <v>1021.2399162481786</v>
      </c>
      <c r="BQ71" s="15">
        <f>'Agency North'!BR71+'Agency South'!BR71</f>
        <v>1043.1757864654674</v>
      </c>
      <c r="BR71" s="15">
        <f>'Agency North'!BS71+'Agency South'!BS71</f>
        <v>1141.0559715492877</v>
      </c>
      <c r="BS71" s="15">
        <f>'Agency North'!BT71+'Agency South'!BT71</f>
        <v>1014.8957571581675</v>
      </c>
      <c r="BT71" s="15">
        <f>'Agency North'!BU71+'Agency South'!BU71</f>
        <v>1114.8952162886394</v>
      </c>
      <c r="BU71" s="96">
        <f>'Agency North'!BV71+'Agency South'!BV71</f>
        <v>1209.8976370276316</v>
      </c>
      <c r="BV71" s="15">
        <f>'Agency North'!BW71+'Agency South'!BW71</f>
        <v>149.29177447081787</v>
      </c>
      <c r="BW71" s="15">
        <f>'Agency North'!BX71+'Agency South'!BX71</f>
        <v>133.38177444452003</v>
      </c>
      <c r="BX71" s="15">
        <f>'Agency North'!BY71+'Agency South'!BY71</f>
        <v>1688.3359057370803</v>
      </c>
      <c r="BY71" s="15">
        <f>'Agency North'!BZ71+'Agency South'!BZ71</f>
        <v>1205.2234592589364</v>
      </c>
      <c r="BZ71" s="15">
        <f>'Agency North'!CA71+'Agency South'!CA71</f>
        <v>1476.1885849629016</v>
      </c>
      <c r="CA71" s="15">
        <f>'Agency North'!CB71+'Agency South'!CB71</f>
        <v>1964.7528777979674</v>
      </c>
      <c r="CB71" s="15">
        <f>'Agency North'!CC71+'Agency South'!CC71</f>
        <v>1223.3717377383127</v>
      </c>
      <c r="CC71" s="15">
        <f>'Agency North'!CD71+'Agency South'!CD71</f>
        <v>1256.4813006690774</v>
      </c>
      <c r="CD71" s="15">
        <f>'Agency North'!CE71+'Agency South'!CE71</f>
        <v>1374.6502219925792</v>
      </c>
      <c r="CE71" s="15">
        <f>'Agency North'!CF71+'Agency South'!CF71</f>
        <v>1240.2336738922095</v>
      </c>
      <c r="CF71" s="15">
        <f>'Agency North'!CG71+'Agency South'!CG71</f>
        <v>1366.5446184571038</v>
      </c>
      <c r="CG71" s="96">
        <f>'Agency North'!CH71+'Agency South'!CH71</f>
        <v>1483.4114803603052</v>
      </c>
      <c r="CH71" s="15">
        <f>'Agency North'!CI71+'Agency South'!CI71</f>
        <v>177.31658663240469</v>
      </c>
      <c r="CI71" s="15">
        <f>'Agency North'!CJ71+'Agency South'!CJ71</f>
        <v>157.32846189093726</v>
      </c>
      <c r="CJ71" s="15">
        <f>'Agency North'!CK71+'Agency South'!CK71</f>
        <v>2025.4116719363387</v>
      </c>
      <c r="CK71" s="15">
        <f>'Agency North'!CL71+'Agency South'!CL71</f>
        <v>1435.0920881459783</v>
      </c>
      <c r="CL71" s="15">
        <f>'Agency North'!CM71+'Agency South'!CM71</f>
        <v>1756.6080014827774</v>
      </c>
      <c r="CM71" s="15">
        <f>'Agency North'!CN71+'Agency South'!CN71</f>
        <v>2354.3503559729252</v>
      </c>
      <c r="CN71" s="15">
        <f>'Agency North'!CO71+'Agency South'!CO71</f>
        <v>1446.4316102068819</v>
      </c>
      <c r="CO71" s="15">
        <f>'Agency North'!CP71+'Agency South'!CP71</f>
        <v>1480.149349468843</v>
      </c>
      <c r="CP71" s="15">
        <f>'Agency North'!CQ71+'Agency South'!CQ71</f>
        <v>1620.5131020928275</v>
      </c>
      <c r="CQ71" s="15">
        <f>'Agency North'!CR71+'Agency South'!CR71</f>
        <v>1476.8806550057404</v>
      </c>
      <c r="CR71" s="15">
        <f>'Agency North'!CS71+'Agency South'!CS71</f>
        <v>1642.6137241022343</v>
      </c>
      <c r="CS71" s="96">
        <f>'Agency North'!CT71+'Agency South'!CT71</f>
        <v>1785.3605415941008</v>
      </c>
    </row>
    <row r="72" spans="1:97" s="15" customFormat="1" x14ac:dyDescent="0.25">
      <c r="A72" s="15" t="s">
        <v>6</v>
      </c>
      <c r="B72" s="15">
        <f>'Agency North'!C72+'Agency South'!C72</f>
        <v>143</v>
      </c>
      <c r="C72" s="15">
        <f>'Agency North'!D72+'Agency South'!D72</f>
        <v>130</v>
      </c>
      <c r="D72" s="15">
        <f>'Agency North'!E72+'Agency South'!E72</f>
        <v>117</v>
      </c>
      <c r="E72" s="15">
        <f>'Agency North'!F72+'Agency South'!F72</f>
        <v>198</v>
      </c>
      <c r="F72" s="15">
        <f>'Agency North'!G72+'Agency South'!G72</f>
        <v>236.5</v>
      </c>
      <c r="G72" s="15">
        <f>'Agency North'!H72+'Agency South'!H72</f>
        <v>219</v>
      </c>
      <c r="H72" s="15">
        <f>'Agency North'!I72+'Agency South'!I72</f>
        <v>241</v>
      </c>
      <c r="I72" s="15">
        <f>'Agency North'!J72+'Agency South'!J72</f>
        <v>176</v>
      </c>
      <c r="J72" s="15">
        <f>'Agency North'!K72+'Agency South'!K72</f>
        <v>299.5</v>
      </c>
      <c r="K72" s="15">
        <f>'Agency North'!L72+'Agency South'!L72</f>
        <v>288</v>
      </c>
      <c r="L72" s="15">
        <f>'Agency North'!M72+'Agency South'!M72</f>
        <v>231</v>
      </c>
      <c r="M72" s="96">
        <f>'Agency North'!N72+'Agency South'!N72</f>
        <v>613.5</v>
      </c>
      <c r="N72" s="269">
        <f>'Agency North'!O72+'Agency South'!O72</f>
        <v>135</v>
      </c>
      <c r="O72" s="269">
        <f>'Agency North'!P72+'Agency South'!P72</f>
        <v>82</v>
      </c>
      <c r="P72" s="269">
        <f>'Agency North'!Q72+'Agency South'!Q72</f>
        <v>90</v>
      </c>
      <c r="Q72" s="269">
        <f>'Agency North'!R72+'Agency South'!R72</f>
        <v>250</v>
      </c>
      <c r="R72" s="269">
        <f>'Agency North'!S72+'Agency South'!S72</f>
        <v>256</v>
      </c>
      <c r="S72" s="269">
        <f>'Agency North'!T72+'Agency South'!T72</f>
        <v>433.5</v>
      </c>
      <c r="T72" s="269">
        <f>'Agency North'!U72+'Agency South'!U72</f>
        <v>399</v>
      </c>
      <c r="U72" s="269">
        <f>'Agency North'!V72+'Agency South'!V72</f>
        <v>337</v>
      </c>
      <c r="V72" s="15">
        <f>'Agency North'!W72+'Agency South'!W72</f>
        <v>552.70399999999995</v>
      </c>
      <c r="W72" s="15">
        <f>'Agency North'!X72+'Agency South'!X72</f>
        <v>489.33017228992003</v>
      </c>
      <c r="X72" s="15">
        <f>'Agency North'!Y72+'Agency South'!Y72</f>
        <v>601.05368555622408</v>
      </c>
      <c r="Y72" s="96">
        <f>'Agency North'!Z72+'Agency South'!Z72</f>
        <v>855.0913763151359</v>
      </c>
      <c r="Z72" s="15">
        <f>'Agency North'!AA72+'Agency South'!AA72</f>
        <v>299.65085841204359</v>
      </c>
      <c r="AA72" s="15">
        <f>'Agency North'!AB72+'Agency South'!AB72</f>
        <v>153.71145717142866</v>
      </c>
      <c r="AB72" s="15">
        <f>'Agency North'!AC72+'Agency South'!AC72</f>
        <v>370.06739755438866</v>
      </c>
      <c r="AC72" s="15">
        <f>'Agency North'!AD72+'Agency South'!AD72</f>
        <v>502.99505157281237</v>
      </c>
      <c r="AD72" s="15">
        <f>'Agency North'!AE72+'Agency South'!AE72</f>
        <v>391.22944698512845</v>
      </c>
      <c r="AE72" s="15">
        <f>'Agency North'!AF72+'Agency South'!AF72</f>
        <v>389.78308647365759</v>
      </c>
      <c r="AF72" s="15">
        <f>'Agency North'!AG72+'Agency South'!AG72</f>
        <v>502.25382589490641</v>
      </c>
      <c r="AG72" s="15">
        <f>'Agency North'!AH72+'Agency South'!AH72</f>
        <v>459.33616568865773</v>
      </c>
      <c r="AH72" s="15">
        <f>'Agency North'!AI72+'Agency South'!AI72</f>
        <v>273.09653830104321</v>
      </c>
      <c r="AI72" s="15">
        <f>'Agency North'!AJ72+'Agency South'!AJ72</f>
        <v>334.38967701342978</v>
      </c>
      <c r="AJ72" s="15">
        <f>'Agency North'!AK72+'Agency South'!AK72</f>
        <v>310.74015173642607</v>
      </c>
      <c r="AK72" s="96">
        <f>'Agency North'!AL72+'Agency South'!AL72</f>
        <v>372.1644427482031</v>
      </c>
      <c r="AL72" s="15">
        <f>'Agency North'!AM72+'Agency South'!AM72</f>
        <v>213.81999265813897</v>
      </c>
      <c r="AM72" s="15">
        <f>'Agency North'!AN72+'Agency South'!AN72</f>
        <v>74.556306899174302</v>
      </c>
      <c r="AN72" s="15">
        <f>'Agency North'!AO72+'Agency South'!AO72</f>
        <v>178.05996899901839</v>
      </c>
      <c r="AO72" s="15">
        <f>'Agency North'!AP72+'Agency South'!AP72</f>
        <v>462.35457325462653</v>
      </c>
      <c r="AP72" s="15">
        <f>'Agency North'!AQ72+'Agency South'!AQ72</f>
        <v>411.70474641676276</v>
      </c>
      <c r="AQ72" s="15">
        <f>'Agency North'!AR72+'Agency South'!AR72</f>
        <v>445.95381758873162</v>
      </c>
      <c r="AR72" s="15">
        <f>'Agency North'!AS72+'Agency South'!AS72</f>
        <v>484.35304782147455</v>
      </c>
      <c r="AS72" s="15">
        <f>'Agency North'!AT72+'Agency South'!AT72</f>
        <v>461.5944826629426</v>
      </c>
      <c r="AT72" s="15">
        <f>'Agency North'!AU72+'Agency South'!AU72</f>
        <v>522.20322280848814</v>
      </c>
      <c r="AU72" s="15">
        <f>'Agency North'!AV72+'Agency South'!AV72</f>
        <v>550.77480675674292</v>
      </c>
      <c r="AV72" s="15">
        <f>'Agency North'!AW72+'Agency South'!AW72</f>
        <v>504.61179370073933</v>
      </c>
      <c r="AW72" s="96">
        <f>'Agency North'!AX72+'Agency South'!AX72</f>
        <v>573.68727217088531</v>
      </c>
      <c r="AX72" s="15">
        <f>'Agency North'!AY72+'Agency South'!AY72</f>
        <v>302.3590968626944</v>
      </c>
      <c r="AY72" s="15">
        <f>'Agency North'!AZ72+'Agency South'!AZ72</f>
        <v>99.975103856649682</v>
      </c>
      <c r="AZ72" s="15">
        <f>'Agency North'!BA72+'Agency South'!BA72</f>
        <v>244.8466249767979</v>
      </c>
      <c r="BA72" s="15">
        <f>'Agency North'!BB72+'Agency South'!BB72</f>
        <v>667.21717522182394</v>
      </c>
      <c r="BB72" s="15">
        <f>'Agency North'!BC72+'Agency South'!BC72</f>
        <v>541.79318000167939</v>
      </c>
      <c r="BC72" s="15">
        <f>'Agency North'!BD72+'Agency South'!BD72</f>
        <v>557.00186733045939</v>
      </c>
      <c r="BD72" s="15">
        <f>'Agency North'!BE72+'Agency South'!BE72</f>
        <v>581.26090748459944</v>
      </c>
      <c r="BE72" s="15">
        <f>'Agency North'!BF72+'Agency South'!BF72</f>
        <v>602.7247666552621</v>
      </c>
      <c r="BF72" s="15">
        <f>'Agency North'!BG72+'Agency South'!BG72</f>
        <v>651.68833890654855</v>
      </c>
      <c r="BG72" s="15">
        <f>'Agency North'!BH72+'Agency South'!BH72</f>
        <v>660.26391811766507</v>
      </c>
      <c r="BH72" s="15">
        <f>'Agency North'!BI72+'Agency South'!BI72</f>
        <v>655.24718494424576</v>
      </c>
      <c r="BI72" s="96">
        <f>'Agency North'!BJ72+'Agency South'!BJ72</f>
        <v>710.72757056318051</v>
      </c>
      <c r="BJ72" s="15">
        <f>'Agency North'!BK72+'Agency South'!BK72</f>
        <v>361.74509330973819</v>
      </c>
      <c r="BK72" s="15">
        <f>'Agency North'!BL72+'Agency South'!BL72</f>
        <v>123.32585728085589</v>
      </c>
      <c r="BL72" s="15">
        <f>'Agency North'!BM72+'Agency South'!BM72</f>
        <v>303.96783204418819</v>
      </c>
      <c r="BM72" s="15">
        <f>'Agency North'!BN72+'Agency South'!BN72</f>
        <v>797.8482246249107</v>
      </c>
      <c r="BN72" s="15">
        <f>'Agency North'!BO72+'Agency South'!BO72</f>
        <v>636.10486572040975</v>
      </c>
      <c r="BO72" s="15">
        <f>'Agency North'!BP72+'Agency South'!BP72</f>
        <v>648.8729553658211</v>
      </c>
      <c r="BP72" s="15">
        <f>'Agency North'!BQ72+'Agency South'!BQ72</f>
        <v>657.66826353315014</v>
      </c>
      <c r="BQ72" s="15">
        <f>'Agency North'!BR72+'Agency South'!BR72</f>
        <v>693.14862403011216</v>
      </c>
      <c r="BR72" s="15">
        <f>'Agency North'!BS72+'Agency South'!BS72</f>
        <v>754.25346042429805</v>
      </c>
      <c r="BS72" s="15">
        <f>'Agency North'!BT72+'Agency South'!BT72</f>
        <v>735.93774015342751</v>
      </c>
      <c r="BT72" s="15">
        <f>'Agency North'!BU72+'Agency South'!BU72</f>
        <v>737.02983109629201</v>
      </c>
      <c r="BU72" s="96">
        <f>'Agency North'!BV72+'Agency South'!BV72</f>
        <v>795.96102981223112</v>
      </c>
      <c r="BV72" s="15">
        <f>'Agency North'!BW72+'Agency South'!BW72</f>
        <v>394.99324946796935</v>
      </c>
      <c r="BW72" s="15">
        <f>'Agency North'!BX72+'Agency South'!BX72</f>
        <v>143.42752727048176</v>
      </c>
      <c r="BX72" s="15">
        <f>'Agency North'!BY72+'Agency South'!BY72</f>
        <v>354.43302513793071</v>
      </c>
      <c r="BY72" s="15">
        <f>'Agency North'!BZ72+'Agency South'!BZ72</f>
        <v>929.95954210979005</v>
      </c>
      <c r="BZ72" s="15">
        <f>'Agency North'!CA72+'Agency South'!CA72</f>
        <v>745.96377780423438</v>
      </c>
      <c r="CA72" s="15">
        <f>'Agency North'!CB72+'Agency South'!CB72</f>
        <v>760.27222042736628</v>
      </c>
      <c r="CB72" s="15">
        <f>'Agency North'!CC72+'Agency South'!CC72</f>
        <v>770.85972300242213</v>
      </c>
      <c r="CC72" s="15">
        <f>'Agency North'!CD72+'Agency South'!CD72</f>
        <v>831.93554187571317</v>
      </c>
      <c r="CD72" s="15">
        <f>'Agency North'!CE72+'Agency South'!CE72</f>
        <v>905.37417677369649</v>
      </c>
      <c r="CE72" s="15">
        <f>'Agency North'!CF72+'Agency South'!CF72</f>
        <v>882.26018291285311</v>
      </c>
      <c r="CF72" s="15">
        <f>'Agency North'!CG72+'Agency South'!CG72</f>
        <v>900.42327138851374</v>
      </c>
      <c r="CG72" s="96">
        <f>'Agency North'!CH72+'Agency South'!CH72</f>
        <v>972.48983173195643</v>
      </c>
      <c r="CH72" s="15">
        <f>'Agency North'!CI72+'Agency South'!CI72</f>
        <v>466.98039888999847</v>
      </c>
      <c r="CI72" s="15">
        <f>'Agency North'!CJ72+'Agency South'!CJ72</f>
        <v>170.13933263112773</v>
      </c>
      <c r="CJ72" s="15">
        <f>'Agency North'!CK72+'Agency South'!CK72</f>
        <v>420.78310280008884</v>
      </c>
      <c r="CK72" s="15">
        <f>'Agency North'!CL72+'Agency South'!CL72</f>
        <v>1101.6142076304445</v>
      </c>
      <c r="CL72" s="15">
        <f>'Agency North'!CM72+'Agency South'!CM72</f>
        <v>873.90926864285757</v>
      </c>
      <c r="CM72" s="15">
        <f>'Agency North'!CN72+'Agency South'!CN72</f>
        <v>889.27863603784363</v>
      </c>
      <c r="CN72" s="15">
        <f>'Agency North'!CO72+'Agency South'!CO72</f>
        <v>901.70207018796702</v>
      </c>
      <c r="CO72" s="15">
        <f>'Agency North'!CP72+'Agency South'!CP72</f>
        <v>976.21560280939025</v>
      </c>
      <c r="CP72" s="15">
        <f>'Agency North'!CQ72+'Agency South'!CQ72</f>
        <v>1063.0507924797746</v>
      </c>
      <c r="CQ72" s="15">
        <f>'Agency North'!CR72+'Agency South'!CR72</f>
        <v>1044.5352782261923</v>
      </c>
      <c r="CR72" s="15">
        <f>'Agency North'!CS72+'Agency South'!CS72</f>
        <v>1078.1474473638873</v>
      </c>
      <c r="CS72" s="96">
        <f>'Agency North'!CT72+'Agency South'!CT72</f>
        <v>1165.7617070919746</v>
      </c>
    </row>
    <row r="73" spans="1:97" s="15" customFormat="1" x14ac:dyDescent="0.25">
      <c r="A73" s="15" t="s">
        <v>7</v>
      </c>
      <c r="B73" s="15">
        <f>'Agency North'!C73+'Agency South'!C73</f>
        <v>157</v>
      </c>
      <c r="C73" s="15">
        <f>'Agency North'!D73+'Agency South'!D73</f>
        <v>151</v>
      </c>
      <c r="D73" s="15">
        <f>'Agency North'!E73+'Agency South'!E73</f>
        <v>242</v>
      </c>
      <c r="E73" s="15">
        <f>'Agency North'!F73+'Agency South'!F73</f>
        <v>159</v>
      </c>
      <c r="F73" s="15">
        <f>'Agency North'!G73+'Agency South'!G73</f>
        <v>173.5</v>
      </c>
      <c r="G73" s="15">
        <f>'Agency North'!H73+'Agency South'!H73</f>
        <v>346.5</v>
      </c>
      <c r="H73" s="15">
        <f>'Agency North'!I73+'Agency South'!I73</f>
        <v>323</v>
      </c>
      <c r="I73" s="15">
        <f>'Agency North'!J73+'Agency South'!J73</f>
        <v>189</v>
      </c>
      <c r="J73" s="15">
        <f>'Agency North'!K73+'Agency South'!K73</f>
        <v>391</v>
      </c>
      <c r="K73" s="15">
        <f>'Agency North'!L73+'Agency South'!L73</f>
        <v>287</v>
      </c>
      <c r="L73" s="15">
        <f>'Agency North'!M73+'Agency South'!M73</f>
        <v>508</v>
      </c>
      <c r="M73" s="96">
        <f>'Agency North'!N73+'Agency South'!N73</f>
        <v>469.5</v>
      </c>
      <c r="N73" s="269">
        <f>'Agency North'!O73+'Agency South'!O73</f>
        <v>180.5</v>
      </c>
      <c r="O73" s="269">
        <f>'Agency North'!P73+'Agency South'!P73</f>
        <v>227</v>
      </c>
      <c r="P73" s="269">
        <f>'Agency North'!Q73+'Agency South'!Q73</f>
        <v>286</v>
      </c>
      <c r="Q73" s="269">
        <f>'Agency North'!R73+'Agency South'!R73</f>
        <v>128</v>
      </c>
      <c r="R73" s="269">
        <f>'Agency North'!S73+'Agency South'!S73</f>
        <v>263</v>
      </c>
      <c r="S73" s="269">
        <f>'Agency North'!T73+'Agency South'!T73</f>
        <v>426.5</v>
      </c>
      <c r="T73" s="269">
        <f>'Agency North'!U73+'Agency South'!U73</f>
        <v>320</v>
      </c>
      <c r="U73" s="269">
        <f>'Agency North'!V73+'Agency South'!V73</f>
        <v>454</v>
      </c>
      <c r="V73" s="15">
        <f>'Agency North'!W73+'Agency South'!W73</f>
        <v>579.82799999999997</v>
      </c>
      <c r="W73" s="15">
        <f>'Agency North'!X73+'Agency South'!X73</f>
        <v>358.21389999999997</v>
      </c>
      <c r="X73" s="15">
        <f>'Agency North'!Y73+'Agency South'!Y73</f>
        <v>473.64616230143997</v>
      </c>
      <c r="Y73" s="96">
        <f>'Agency North'!Z73+'Agency South'!Z73</f>
        <v>806.83137369792007</v>
      </c>
      <c r="Z73" s="15">
        <f>'Agency North'!AA73+'Agency South'!AA73</f>
        <v>323.08283379985096</v>
      </c>
      <c r="AA73" s="15">
        <f>'Agency North'!AB73+'Agency South'!AB73</f>
        <v>501.09465239315313</v>
      </c>
      <c r="AB73" s="15">
        <f>'Agency North'!AC73+'Agency South'!AC73</f>
        <v>401.06375760789138</v>
      </c>
      <c r="AC73" s="15">
        <f>'Agency North'!AD73+'Agency South'!AD73</f>
        <v>303.4819305812502</v>
      </c>
      <c r="AD73" s="15">
        <f>'Agency North'!AE73+'Agency South'!AE73</f>
        <v>425.75537035570068</v>
      </c>
      <c r="AE73" s="15">
        <f>'Agency North'!AF73+'Agency South'!AF73</f>
        <v>376.35353248038217</v>
      </c>
      <c r="AF73" s="15">
        <f>'Agency North'!AG73+'Agency South'!AG73</f>
        <v>402.16362689489745</v>
      </c>
      <c r="AG73" s="15">
        <f>'Agency North'!AH73+'Agency South'!AH73</f>
        <v>436.14500186654976</v>
      </c>
      <c r="AH73" s="15">
        <f>'Agency North'!AI73+'Agency South'!AI73</f>
        <v>315.44764038220427</v>
      </c>
      <c r="AI73" s="15">
        <f>'Agency North'!AJ73+'Agency South'!AJ73</f>
        <v>226.63333300516567</v>
      </c>
      <c r="AJ73" s="15">
        <f>'Agency North'!AK73+'Agency South'!AK73</f>
        <v>300.77724375578805</v>
      </c>
      <c r="AK73" s="96">
        <f>'Agency North'!AL73+'Agency South'!AL73</f>
        <v>255.58554633383153</v>
      </c>
      <c r="AL73" s="15">
        <f>'Agency North'!AM73+'Agency South'!AM73</f>
        <v>145.19680955114941</v>
      </c>
      <c r="AM73" s="15">
        <f>'Agency North'!AN73+'Agency South'!AN73</f>
        <v>169.75438012379377</v>
      </c>
      <c r="AN73" s="15">
        <f>'Agency North'!AO73+'Agency South'!AO73</f>
        <v>115.62970168986979</v>
      </c>
      <c r="AO73" s="15">
        <f>'Agency North'!AP73+'Agency South'!AP73</f>
        <v>115.1626455698416</v>
      </c>
      <c r="AP73" s="15">
        <f>'Agency North'!AQ73+'Agency South'!AQ73</f>
        <v>353.35517283294132</v>
      </c>
      <c r="AQ73" s="15">
        <f>'Agency North'!AR73+'Agency South'!AR73</f>
        <v>329.34270221211978</v>
      </c>
      <c r="AR73" s="15">
        <f>'Agency North'!AS73+'Agency South'!AS73</f>
        <v>351.52459535902585</v>
      </c>
      <c r="AS73" s="15">
        <f>'Agency North'!AT73+'Agency South'!AT73</f>
        <v>411.45708988642093</v>
      </c>
      <c r="AT73" s="15">
        <f>'Agency North'!AU73+'Agency South'!AU73</f>
        <v>362.84866809570354</v>
      </c>
      <c r="AU73" s="15">
        <f>'Agency North'!AV73+'Agency South'!AV73</f>
        <v>370.02648490235424</v>
      </c>
      <c r="AV73" s="15">
        <f>'Agency North'!AW73+'Agency South'!AW73</f>
        <v>442.79542331010066</v>
      </c>
      <c r="AW73" s="96">
        <f>'Agency North'!AX73+'Agency South'!AX73</f>
        <v>392.28526850118408</v>
      </c>
      <c r="AX73" s="15">
        <f>'Agency North'!AY73+'Agency South'!AY73</f>
        <v>246.05326472981466</v>
      </c>
      <c r="AY73" s="15">
        <f>'Agency North'!AZ73+'Agency South'!AZ73</f>
        <v>244.99602451274075</v>
      </c>
      <c r="AZ73" s="15">
        <f>'Agency North'!BA73+'Agency South'!BA73</f>
        <v>140.19345157650278</v>
      </c>
      <c r="BA73" s="15">
        <f>'Agency North'!BB73+'Agency South'!BB73</f>
        <v>135.85132616793243</v>
      </c>
      <c r="BB73" s="15">
        <f>'Agency North'!BC73+'Agency South'!BC73</f>
        <v>473.57330811760301</v>
      </c>
      <c r="BC73" s="15">
        <f>'Agency North'!BD73+'Agency South'!BD73</f>
        <v>405.98039299846351</v>
      </c>
      <c r="BD73" s="15">
        <f>'Agency North'!BE73+'Agency South'!BE73</f>
        <v>426.33208125682404</v>
      </c>
      <c r="BE73" s="15">
        <f>'Agency North'!BF73+'Agency South'!BF73</f>
        <v>474.05737839038943</v>
      </c>
      <c r="BF73" s="15">
        <f>'Agency North'!BG73+'Agency South'!BG73</f>
        <v>447.63338035884522</v>
      </c>
      <c r="BG73" s="15">
        <f>'Agency North'!BH73+'Agency South'!BH73</f>
        <v>440.8376086102258</v>
      </c>
      <c r="BH73" s="15">
        <f>'Agency North'!BI73+'Agency South'!BI73</f>
        <v>507.09026039682823</v>
      </c>
      <c r="BI73" s="96">
        <f>'Agency North'!BJ73+'Agency South'!BJ73</f>
        <v>482.72412268568888</v>
      </c>
      <c r="BJ73" s="15">
        <f>'Agency North'!BK73+'Agency South'!BK73</f>
        <v>294.57727610954015</v>
      </c>
      <c r="BK73" s="15">
        <f>'Agency North'!BL73+'Agency South'!BL73</f>
        <v>296.2118935481447</v>
      </c>
      <c r="BL73" s="15">
        <f>'Agency North'!BM73+'Agency South'!BM73</f>
        <v>167.91858859287373</v>
      </c>
      <c r="BM73" s="15">
        <f>'Agency North'!BN73+'Agency South'!BN73</f>
        <v>166.05969259242806</v>
      </c>
      <c r="BN73" s="15">
        <f>'Agency North'!BO73+'Agency South'!BO73</f>
        <v>555.56632815663374</v>
      </c>
      <c r="BO73" s="15">
        <f>'Agency North'!BP73+'Agency South'!BP73</f>
        <v>469.85062332958859</v>
      </c>
      <c r="BP73" s="15">
        <f>'Agency North'!BQ73+'Agency South'!BQ73</f>
        <v>497.16207988928016</v>
      </c>
      <c r="BQ73" s="15">
        <f>'Agency North'!BR73+'Agency South'!BR73</f>
        <v>526.93846851773071</v>
      </c>
      <c r="BR73" s="15">
        <f>'Agency North'!BS73+'Agency South'!BS73</f>
        <v>514.79725745976214</v>
      </c>
      <c r="BS73" s="15">
        <f>'Agency North'!BT73+'Agency South'!BT73</f>
        <v>503.53277194089253</v>
      </c>
      <c r="BT73" s="15">
        <f>'Agency North'!BU73+'Agency South'!BU73</f>
        <v>554.29370982773435</v>
      </c>
      <c r="BU73" s="96">
        <f>'Agency North'!BV73+'Agency South'!BV73</f>
        <v>536.83266246172843</v>
      </c>
      <c r="BV73" s="15">
        <f>'Agency North'!BW73+'Agency South'!BW73</f>
        <v>334.49086049991547</v>
      </c>
      <c r="BW73" s="15">
        <f>'Agency North'!BX73+'Agency South'!BX73</f>
        <v>325.33097006562764</v>
      </c>
      <c r="BX73" s="15">
        <f>'Agency North'!BY73+'Agency South'!BY73</f>
        <v>192.08811102287052</v>
      </c>
      <c r="BY73" s="15">
        <f>'Agency North'!BZ73+'Agency South'!BZ73</f>
        <v>190.63757400018454</v>
      </c>
      <c r="BZ73" s="15">
        <f>'Agency North'!CA73+'Agency South'!CA73</f>
        <v>639.54991739534262</v>
      </c>
      <c r="CA73" s="15">
        <f>'Agency North'!CB73+'Agency South'!CB73</f>
        <v>545.86419911167809</v>
      </c>
      <c r="CB73" s="15">
        <f>'Agency North'!CC73+'Agency South'!CC73</f>
        <v>579.24918466466374</v>
      </c>
      <c r="CC73" s="15">
        <f>'Agency North'!CD73+'Agency South'!CD73</f>
        <v>616.1842750155713</v>
      </c>
      <c r="CD73" s="15">
        <f>'Agency North'!CE73+'Agency South'!CE73</f>
        <v>610.77024669745606</v>
      </c>
      <c r="CE73" s="15">
        <f>'Agency North'!CF73+'Agency South'!CF73</f>
        <v>596.79324726159825</v>
      </c>
      <c r="CF73" s="15">
        <f>'Agency North'!CG73+'Agency South'!CG73</f>
        <v>658.40240679634144</v>
      </c>
      <c r="CG73" s="96">
        <f>'Agency North'!CH73+'Agency South'!CH73</f>
        <v>648.01164254625417</v>
      </c>
      <c r="CH73" s="15">
        <f>'Agency North'!CI73+'Agency South'!CI73</f>
        <v>398.84877941313147</v>
      </c>
      <c r="CI73" s="15">
        <f>'Agency North'!CJ73+'Agency South'!CJ73</f>
        <v>386.36817911635444</v>
      </c>
      <c r="CJ73" s="15">
        <f>'Agency North'!CK73+'Agency South'!CK73</f>
        <v>223.1164618675557</v>
      </c>
      <c r="CK73" s="15">
        <f>'Agency North'!CL73+'Agency South'!CL73</f>
        <v>221.93120985304705</v>
      </c>
      <c r="CL73" s="15">
        <f>'Agency North'!CM73+'Agency South'!CM73</f>
        <v>746.06663829988065</v>
      </c>
      <c r="CM73" s="15">
        <f>'Agency North'!CN73+'Agency South'!CN73</f>
        <v>632.1537165577688</v>
      </c>
      <c r="CN73" s="15">
        <f>'Agency North'!CO73+'Agency South'!CO73</f>
        <v>672.8306593353243</v>
      </c>
      <c r="CO73" s="15">
        <f>'Agency North'!CP73+'Agency South'!CP73</f>
        <v>713.94121727037032</v>
      </c>
      <c r="CP73" s="15">
        <f>'Agency North'!CQ73+'Agency South'!CQ73</f>
        <v>708.72071720044107</v>
      </c>
      <c r="CQ73" s="15">
        <f>'Agency North'!CR73+'Agency South'!CR73</f>
        <v>696.35030476114525</v>
      </c>
      <c r="CR73" s="15">
        <f>'Agency North'!CS73+'Agency South'!CS73</f>
        <v>778.87644307969686</v>
      </c>
      <c r="CS73" s="96">
        <f>'Agency North'!CT73+'Agency South'!CT73</f>
        <v>767.91038636460632</v>
      </c>
    </row>
    <row r="74" spans="1:97" s="15" customFormat="1" x14ac:dyDescent="0.25">
      <c r="A74" s="15" t="s">
        <v>8</v>
      </c>
      <c r="B74" s="15">
        <f>'Agency North'!C74+'Agency South'!C74</f>
        <v>90</v>
      </c>
      <c r="C74" s="15">
        <f>'Agency North'!D74+'Agency South'!D74</f>
        <v>77</v>
      </c>
      <c r="D74" s="15">
        <f>'Agency North'!E74+'Agency South'!E74</f>
        <v>160</v>
      </c>
      <c r="E74" s="15">
        <f>'Agency North'!F74+'Agency South'!F74</f>
        <v>209</v>
      </c>
      <c r="F74" s="15">
        <f>'Agency North'!G74+'Agency South'!G74</f>
        <v>226</v>
      </c>
      <c r="G74" s="15">
        <f>'Agency North'!H74+'Agency South'!H74</f>
        <v>177</v>
      </c>
      <c r="H74" s="15">
        <f>'Agency North'!I74+'Agency South'!I74</f>
        <v>168</v>
      </c>
      <c r="I74" s="15">
        <f>'Agency North'!J74+'Agency South'!J74</f>
        <v>178</v>
      </c>
      <c r="J74" s="15">
        <f>'Agency North'!K74+'Agency South'!K74</f>
        <v>323</v>
      </c>
      <c r="K74" s="15">
        <f>'Agency North'!L74+'Agency South'!L74</f>
        <v>235</v>
      </c>
      <c r="L74" s="15">
        <f>'Agency North'!M74+'Agency South'!M74</f>
        <v>389</v>
      </c>
      <c r="M74" s="96">
        <f>'Agency North'!N74+'Agency South'!N74</f>
        <v>406</v>
      </c>
      <c r="N74" s="269">
        <f>'Agency North'!O74+'Agency South'!O74</f>
        <v>150.5</v>
      </c>
      <c r="O74" s="269">
        <f>'Agency North'!P74+'Agency South'!P74</f>
        <v>144</v>
      </c>
      <c r="P74" s="269">
        <f>'Agency North'!Q74+'Agency South'!Q74</f>
        <v>396</v>
      </c>
      <c r="Q74" s="269">
        <f>'Agency North'!R74+'Agency South'!R74</f>
        <v>269</v>
      </c>
      <c r="R74" s="269">
        <f>'Agency North'!S74+'Agency South'!S74</f>
        <v>183</v>
      </c>
      <c r="S74" s="269">
        <f>'Agency North'!T74+'Agency South'!T74</f>
        <v>172</v>
      </c>
      <c r="T74" s="269">
        <f>'Agency North'!U74+'Agency South'!U74</f>
        <v>165</v>
      </c>
      <c r="U74" s="269">
        <f>'Agency North'!V74+'Agency South'!V74</f>
        <v>226</v>
      </c>
      <c r="V74" s="15">
        <f>'Agency North'!W74+'Agency South'!W74</f>
        <v>340.392</v>
      </c>
      <c r="W74" s="15">
        <f>'Agency North'!X74+'Agency South'!X74</f>
        <v>353.06730000000005</v>
      </c>
      <c r="X74" s="15">
        <f>'Agency North'!Y74+'Agency South'!Y74</f>
        <v>442.70400000000001</v>
      </c>
      <c r="Y74" s="96">
        <f>'Agency North'!Z74+'Agency South'!Z74</f>
        <v>760.1527881856</v>
      </c>
      <c r="Z74" s="15">
        <f>'Agency North'!AA74+'Agency South'!AA74</f>
        <v>237.18842263974398</v>
      </c>
      <c r="AA74" s="15">
        <f>'Agency North'!AB74+'Agency South'!AB74</f>
        <v>377.07455847627773</v>
      </c>
      <c r="AB74" s="15">
        <f>'Agency North'!AC74+'Agency South'!AC74</f>
        <v>740.5357096432549</v>
      </c>
      <c r="AC74" s="15">
        <f>'Agency North'!AD74+'Agency South'!AD74</f>
        <v>573.42873285442693</v>
      </c>
      <c r="AD74" s="15">
        <f>'Agency North'!AE74+'Agency South'!AE74</f>
        <v>397.59173108057468</v>
      </c>
      <c r="AE74" s="15">
        <f>'Agency North'!AF74+'Agency South'!AF74</f>
        <v>337.95744757821598</v>
      </c>
      <c r="AF74" s="15">
        <f>'Agency North'!AG74+'Agency South'!AG74</f>
        <v>392.85864348420631</v>
      </c>
      <c r="AG74" s="15">
        <f>'Agency North'!AH74+'Agency South'!AH74</f>
        <v>559.23470296405162</v>
      </c>
      <c r="AH74" s="15">
        <f>'Agency North'!AI74+'Agency South'!AI74</f>
        <v>699.52837245548812</v>
      </c>
      <c r="AI74" s="15">
        <f>'Agency North'!AJ74+'Agency South'!AJ74</f>
        <v>669.95148616013932</v>
      </c>
      <c r="AJ74" s="15">
        <f>'Agency North'!AK74+'Agency South'!AK74</f>
        <v>632.15212324314643</v>
      </c>
      <c r="AK74" s="96">
        <f>'Agency North'!AL74+'Agency South'!AL74</f>
        <v>546.90561615327772</v>
      </c>
      <c r="AL74" s="15">
        <f>'Agency North'!AM74+'Agency South'!AM74</f>
        <v>207.79455448286674</v>
      </c>
      <c r="AM74" s="15">
        <f>'Agency North'!AN74+'Agency South'!AN74</f>
        <v>237.1705304042377</v>
      </c>
      <c r="AN74" s="15">
        <f>'Agency North'!AO74+'Agency South'!AO74</f>
        <v>655.54356975586461</v>
      </c>
      <c r="AO74" s="15">
        <f>'Agency North'!AP74+'Agency South'!AP74</f>
        <v>481.73804822454076</v>
      </c>
      <c r="AP74" s="15">
        <f>'Agency North'!AQ74+'Agency South'!AQ74</f>
        <v>353.87874437182728</v>
      </c>
      <c r="AQ74" s="15">
        <f>'Agency North'!AR74+'Agency South'!AR74</f>
        <v>385.69048627430959</v>
      </c>
      <c r="AR74" s="15">
        <f>'Agency North'!AS74+'Agency South'!AS74</f>
        <v>547.83156434471744</v>
      </c>
      <c r="AS74" s="15">
        <f>'Agency North'!AT74+'Agency South'!AT74</f>
        <v>664.12218216066174</v>
      </c>
      <c r="AT74" s="15">
        <f>'Agency North'!AU74+'Agency South'!AU74</f>
        <v>729.05144369993081</v>
      </c>
      <c r="AU74" s="15">
        <f>'Agency North'!AV74+'Agency South'!AV74</f>
        <v>690.83730218259075</v>
      </c>
      <c r="AV74" s="15">
        <f>'Agency North'!AW74+'Agency South'!AW74</f>
        <v>741.26196724423085</v>
      </c>
      <c r="AW74" s="96">
        <f>'Agency North'!AX74+'Agency South'!AX74</f>
        <v>786.89084233566848</v>
      </c>
      <c r="AX74" s="15">
        <f>'Agency North'!AY74+'Agency South'!AY74</f>
        <v>388.02151032666313</v>
      </c>
      <c r="AY74" s="15">
        <f>'Agency North'!AZ74+'Agency South'!AZ74</f>
        <v>420.30471576077736</v>
      </c>
      <c r="AZ74" s="15">
        <f>'Agency North'!BA74+'Agency South'!BA74</f>
        <v>1076.3287521672473</v>
      </c>
      <c r="BA74" s="15">
        <f>'Agency North'!BB74+'Agency South'!BB74</f>
        <v>718.37405530272054</v>
      </c>
      <c r="BB74" s="15">
        <f>'Agency North'!BC74+'Agency South'!BC74</f>
        <v>463.19669142608711</v>
      </c>
      <c r="BC74" s="15">
        <f>'Agency North'!BD74+'Agency South'!BD74</f>
        <v>499.31391964448147</v>
      </c>
      <c r="BD74" s="15">
        <f>'Agency North'!BE74+'Agency South'!BE74</f>
        <v>737.56717735372138</v>
      </c>
      <c r="BE74" s="15">
        <f>'Agency North'!BF74+'Agency South'!BF74</f>
        <v>838.35359841628849</v>
      </c>
      <c r="BF74" s="15">
        <f>'Agency North'!BG74+'Agency South'!BG74</f>
        <v>888.92431953574987</v>
      </c>
      <c r="BG74" s="15">
        <f>'Agency North'!BH74+'Agency South'!BH74</f>
        <v>842.79616482182337</v>
      </c>
      <c r="BH74" s="15">
        <f>'Agency North'!BI74+'Agency South'!BI74</f>
        <v>899.15712163872342</v>
      </c>
      <c r="BI74" s="96">
        <f>'Agency North'!BJ74+'Agency South'!BJ74</f>
        <v>951.51454579431402</v>
      </c>
      <c r="BJ74" s="15">
        <f>'Agency North'!BK74+'Agency South'!BK74</f>
        <v>462.7530912802697</v>
      </c>
      <c r="BK74" s="15">
        <f>'Agency North'!BL74+'Agency South'!BL74</f>
        <v>506.68773988202582</v>
      </c>
      <c r="BL74" s="15">
        <f>'Agency North'!BM74+'Agency South'!BM74</f>
        <v>1304.9862735239801</v>
      </c>
      <c r="BM74" s="15">
        <f>'Agency North'!BN74+'Agency South'!BN74</f>
        <v>868.81684929688413</v>
      </c>
      <c r="BN74" s="15">
        <f>'Agency North'!BO74+'Agency South'!BO74</f>
        <v>559.82326710918665</v>
      </c>
      <c r="BO74" s="15">
        <f>'Agency North'!BP74+'Agency South'!BP74</f>
        <v>594.45705183755354</v>
      </c>
      <c r="BP74" s="15">
        <f>'Agency North'!BQ74+'Agency South'!BQ74</f>
        <v>884.36077114232057</v>
      </c>
      <c r="BQ74" s="15">
        <f>'Agency North'!BR74+'Agency South'!BR74</f>
        <v>984.22535541984564</v>
      </c>
      <c r="BR74" s="15">
        <f>'Agency North'!BS74+'Agency South'!BS74</f>
        <v>1038.573642906653</v>
      </c>
      <c r="BS74" s="15">
        <f>'Agency North'!BT74+'Agency South'!BT74</f>
        <v>975.14000187790589</v>
      </c>
      <c r="BT74" s="15">
        <f>'Agency North'!BU74+'Agency South'!BU74</f>
        <v>1030.5161893225172</v>
      </c>
      <c r="BU74" s="96">
        <f>'Agency North'!BV74+'Agency South'!BV74</f>
        <v>1077.3995482293653</v>
      </c>
      <c r="BV74" s="15">
        <f>'Agency North'!BW74+'Agency South'!BW74</f>
        <v>528.62204282164851</v>
      </c>
      <c r="BW74" s="15">
        <f>'Agency North'!BX74+'Agency South'!BX74</f>
        <v>575.61680195292956</v>
      </c>
      <c r="BX74" s="15">
        <f>'Agency North'!BY74+'Agency South'!BY74</f>
        <v>1460.8008557597668</v>
      </c>
      <c r="BY74" s="15">
        <f>'Agency North'!BZ74+'Agency South'!BZ74</f>
        <v>970.92069640299019</v>
      </c>
      <c r="BZ74" s="15">
        <f>'Agency North'!CA74+'Agency South'!CA74</f>
        <v>622.52253696248351</v>
      </c>
      <c r="CA74" s="15">
        <f>'Agency North'!CB74+'Agency South'!CB74</f>
        <v>684.32798605763855</v>
      </c>
      <c r="CB74" s="15">
        <f>'Agency North'!CC74+'Agency South'!CC74</f>
        <v>1031.1918032211843</v>
      </c>
      <c r="CC74" s="15">
        <f>'Agency North'!CD74+'Agency South'!CD74</f>
        <v>1149.9894871765009</v>
      </c>
      <c r="CD74" s="15">
        <f>'Agency North'!CE74+'Agency South'!CE74</f>
        <v>1220.7858140072074</v>
      </c>
      <c r="CE74" s="15">
        <f>'Agency North'!CF74+'Agency South'!CF74</f>
        <v>1151.7323161633465</v>
      </c>
      <c r="CF74" s="15">
        <f>'Agency North'!CG74+'Agency South'!CG74</f>
        <v>1225.9645251807926</v>
      </c>
      <c r="CG74" s="96">
        <f>'Agency North'!CH74+'Agency South'!CH74</f>
        <v>1288.5274286475703</v>
      </c>
      <c r="CH74" s="15">
        <f>'Agency North'!CI74+'Agency South'!CI74</f>
        <v>621.30995016042436</v>
      </c>
      <c r="CI74" s="15">
        <f>'Agency North'!CJ74+'Agency South'!CJ74</f>
        <v>682.46932417782125</v>
      </c>
      <c r="CJ74" s="15">
        <f>'Agency North'!CK74+'Agency South'!CK74</f>
        <v>1734.6786942152198</v>
      </c>
      <c r="CK74" s="15">
        <f>'Agency North'!CL74+'Agency South'!CL74</f>
        <v>1149.3445008038202</v>
      </c>
      <c r="CL74" s="15">
        <f>'Agency North'!CM74+'Agency South'!CM74</f>
        <v>729.82532526039199</v>
      </c>
      <c r="CM74" s="15">
        <f>'Agency North'!CN74+'Agency South'!CN74</f>
        <v>798.95737545855911</v>
      </c>
      <c r="CN74" s="15">
        <f>'Agency North'!CO74+'Agency South'!CO74</f>
        <v>1211.8690828444978</v>
      </c>
      <c r="CO74" s="15">
        <f>'Agency North'!CP74+'Agency South'!CP74</f>
        <v>1338.1283381065955</v>
      </c>
      <c r="CP74" s="15">
        <f>'Agency North'!CQ74+'Agency South'!CQ74</f>
        <v>1422.2400198865782</v>
      </c>
      <c r="CQ74" s="15">
        <f>'Agency North'!CR74+'Agency South'!CR74</f>
        <v>1350.9781010261088</v>
      </c>
      <c r="CR74" s="15">
        <f>'Agency North'!CS74+'Agency South'!CS74</f>
        <v>1456.185993651065</v>
      </c>
      <c r="CS74" s="96">
        <f>'Agency North'!CT74+'Agency South'!CT74</f>
        <v>1532.9390425882721</v>
      </c>
    </row>
    <row r="75" spans="1:97" s="15" customFormat="1" x14ac:dyDescent="0.25">
      <c r="A75" s="15" t="s">
        <v>1</v>
      </c>
      <c r="B75" s="15">
        <f>'Agency North'!C75+'Agency South'!C75</f>
        <v>63</v>
      </c>
      <c r="C75" s="15">
        <f>'Agency North'!D75+'Agency South'!D75</f>
        <v>70</v>
      </c>
      <c r="D75" s="15">
        <f>'Agency North'!E75+'Agency South'!E75</f>
        <v>101</v>
      </c>
      <c r="E75" s="15">
        <f>'Agency North'!F75+'Agency South'!F75</f>
        <v>154</v>
      </c>
      <c r="F75" s="15">
        <f>'Agency North'!G75+'Agency South'!G75</f>
        <v>169</v>
      </c>
      <c r="G75" s="15">
        <f>'Agency North'!H75+'Agency South'!H75</f>
        <v>172.5</v>
      </c>
      <c r="H75" s="15">
        <f>'Agency North'!I75+'Agency South'!I75</f>
        <v>204</v>
      </c>
      <c r="I75" s="15">
        <f>'Agency North'!J75+'Agency South'!J75</f>
        <v>152</v>
      </c>
      <c r="J75" s="15">
        <f>'Agency North'!K75+'Agency South'!K75</f>
        <v>302</v>
      </c>
      <c r="K75" s="15">
        <f>'Agency North'!L75+'Agency South'!L75</f>
        <v>231</v>
      </c>
      <c r="L75" s="15">
        <f>'Agency North'!M75+'Agency South'!M75</f>
        <v>455</v>
      </c>
      <c r="M75" s="96">
        <f>'Agency North'!N75+'Agency South'!N75</f>
        <v>450</v>
      </c>
      <c r="N75" s="269">
        <f>'Agency North'!O75+'Agency South'!O75</f>
        <v>116</v>
      </c>
      <c r="O75" s="269">
        <f>'Agency North'!P75+'Agency South'!P75</f>
        <v>139</v>
      </c>
      <c r="P75" s="269">
        <f>'Agency North'!Q75+'Agency South'!Q75</f>
        <v>298</v>
      </c>
      <c r="Q75" s="269">
        <f>'Agency North'!R75+'Agency South'!R75</f>
        <v>217</v>
      </c>
      <c r="R75" s="269">
        <f>'Agency North'!S75+'Agency South'!S75</f>
        <v>266</v>
      </c>
      <c r="S75" s="269">
        <f>'Agency North'!T75+'Agency South'!T75</f>
        <v>396</v>
      </c>
      <c r="T75" s="269">
        <f>'Agency North'!U75+'Agency South'!U75</f>
        <v>225</v>
      </c>
      <c r="U75" s="269">
        <f>'Agency North'!V75+'Agency South'!V75</f>
        <v>206.5</v>
      </c>
      <c r="V75" s="15">
        <f>'Agency North'!W75+'Agency South'!W75</f>
        <v>305.47649999999999</v>
      </c>
      <c r="W75" s="15">
        <f>'Agency North'!X75+'Agency South'!X75</f>
        <v>232.25569999999999</v>
      </c>
      <c r="X75" s="15">
        <f>'Agency North'!Y75+'Agency South'!Y75</f>
        <v>377.07600000000002</v>
      </c>
      <c r="Y75" s="96">
        <f>'Agency North'!Z75+'Agency South'!Z75</f>
        <v>744.40000000000009</v>
      </c>
      <c r="Z75" s="15">
        <f>'Agency North'!AA75+'Agency South'!AA75</f>
        <v>235.89400000000001</v>
      </c>
      <c r="AA75" s="15">
        <f>'Agency North'!AB75+'Agency South'!AB75</f>
        <v>320.34400000000005</v>
      </c>
      <c r="AB75" s="15">
        <f>'Agency North'!AC75+'Agency South'!AC75</f>
        <v>653.77800000000002</v>
      </c>
      <c r="AC75" s="15">
        <f>'Agency North'!AD75+'Agency South'!AD75</f>
        <v>655.4799999999999</v>
      </c>
      <c r="AD75" s="15">
        <f>'Agency North'!AE75+'Agency South'!AE75</f>
        <v>644.61582399999998</v>
      </c>
      <c r="AE75" s="15">
        <f>'Agency North'!AF75+'Agency South'!AF75</f>
        <v>706.67643559999999</v>
      </c>
      <c r="AF75" s="15">
        <f>'Agency North'!AG75+'Agency South'!AG75</f>
        <v>621.68156322455991</v>
      </c>
      <c r="AG75" s="15">
        <f>'Agency North'!AH75+'Agency South'!AH75</f>
        <v>716.98853409442847</v>
      </c>
      <c r="AH75" s="15">
        <f>'Agency North'!AI75+'Agency South'!AI75</f>
        <v>749.4822308840329</v>
      </c>
      <c r="AI75" s="15">
        <f>'Agency North'!AJ75+'Agency South'!AJ75</f>
        <v>668.2062140920093</v>
      </c>
      <c r="AJ75" s="15">
        <f>'Agency North'!AK75+'Agency South'!AK75</f>
        <v>637.99557096662829</v>
      </c>
      <c r="AK75" s="96">
        <f>'Agency North'!AL75+'Agency South'!AL75</f>
        <v>791.24888684090854</v>
      </c>
      <c r="AL75" s="15">
        <f>'Agency North'!AM75+'Agency South'!AM75</f>
        <v>498.76040402575495</v>
      </c>
      <c r="AM75" s="15">
        <f>'Agency North'!AN75+'Agency South'!AN75</f>
        <v>455.1222413479893</v>
      </c>
      <c r="AN75" s="15">
        <f>'Agency North'!AO75+'Agency South'!AO75</f>
        <v>670.24771414542579</v>
      </c>
      <c r="AO75" s="15">
        <f>'Agency North'!AP75+'Agency South'!AP75</f>
        <v>531.56751111309563</v>
      </c>
      <c r="AP75" s="15">
        <f>'Agency North'!AQ75+'Agency South'!AQ75</f>
        <v>330.46689865270787</v>
      </c>
      <c r="AQ75" s="15">
        <f>'Agency North'!AR75+'Agency South'!AR75</f>
        <v>239.09544323869824</v>
      </c>
      <c r="AR75" s="15">
        <f>'Agency North'!AS75+'Agency South'!AS75</f>
        <v>217.82472509437827</v>
      </c>
      <c r="AS75" s="15">
        <f>'Agency North'!AT75+'Agency South'!AT75</f>
        <v>223.63962037747939</v>
      </c>
      <c r="AT75" s="15">
        <f>'Agency North'!AU75+'Agency South'!AU75</f>
        <v>266.20186589360844</v>
      </c>
      <c r="AU75" s="15">
        <f>'Agency North'!AV75+'Agency South'!AV75</f>
        <v>282.3588815871102</v>
      </c>
      <c r="AV75" s="15">
        <f>'Agency North'!AW75+'Agency South'!AW75</f>
        <v>344.04423804388529</v>
      </c>
      <c r="AW75" s="96">
        <f>'Agency North'!AX75+'Agency South'!AX75</f>
        <v>371.22355011597085</v>
      </c>
      <c r="AX75" s="15">
        <f>'Agency North'!AY75+'Agency South'!AY75</f>
        <v>255.60349663375175</v>
      </c>
      <c r="AY75" s="15">
        <f>'Agency North'!AZ75+'Agency South'!AZ75</f>
        <v>331.98691239418258</v>
      </c>
      <c r="AZ75" s="15">
        <f>'Agency North'!BA75+'Agency South'!BA75</f>
        <v>687.60365023935765</v>
      </c>
      <c r="BA75" s="15">
        <f>'Agency North'!BB75+'Agency South'!BB75</f>
        <v>646.64259054365243</v>
      </c>
      <c r="BB75" s="15">
        <f>'Agency North'!BC75+'Agency South'!BC75</f>
        <v>578.39525885785906</v>
      </c>
      <c r="BC75" s="15">
        <f>'Agency North'!BD75+'Agency South'!BD75</f>
        <v>600.89286874933794</v>
      </c>
      <c r="BD75" s="15">
        <f>'Agency North'!BE75+'Agency South'!BE75</f>
        <v>538.2092317001601</v>
      </c>
      <c r="BE75" s="15">
        <f>'Agency North'!BF75+'Agency South'!BF75</f>
        <v>466.27387136736667</v>
      </c>
      <c r="BF75" s="15">
        <f>'Agency North'!BG75+'Agency South'!BG75</f>
        <v>524.99883795804874</v>
      </c>
      <c r="BG75" s="15">
        <f>'Agency North'!BH75+'Agency South'!BH75</f>
        <v>532.76417658233618</v>
      </c>
      <c r="BH75" s="15">
        <f>'Agency North'!BI75+'Agency South'!BI75</f>
        <v>601.22958664205805</v>
      </c>
      <c r="BI75" s="96">
        <f>'Agency North'!BJ75+'Agency South'!BJ75</f>
        <v>644.31215167329844</v>
      </c>
      <c r="BJ75" s="15">
        <f>'Agency North'!BK75+'Agency South'!BK75</f>
        <v>419.00005931644387</v>
      </c>
      <c r="BK75" s="15">
        <f>'Agency North'!BL75+'Agency South'!BL75</f>
        <v>517.29139450077673</v>
      </c>
      <c r="BL75" s="15">
        <f>'Agency North'!BM75+'Agency South'!BM75</f>
        <v>1023.4160369921957</v>
      </c>
      <c r="BM75" s="15">
        <f>'Agency North'!BN75+'Agency South'!BN75</f>
        <v>978.21505543508988</v>
      </c>
      <c r="BN75" s="15">
        <f>'Agency North'!BO75+'Agency South'!BO75</f>
        <v>848.08442951175527</v>
      </c>
      <c r="BO75" s="15">
        <f>'Agency North'!BP75+'Agency South'!BP75</f>
        <v>863.14174780598705</v>
      </c>
      <c r="BP75" s="15">
        <f>'Agency North'!BQ75+'Agency South'!BQ75</f>
        <v>766.24666936874996</v>
      </c>
      <c r="BQ75" s="15">
        <f>'Agency North'!BR75+'Agency South'!BR75</f>
        <v>648.08269235573994</v>
      </c>
      <c r="BR75" s="15">
        <f>'Agency North'!BS75+'Agency South'!BS75</f>
        <v>714.87003436480711</v>
      </c>
      <c r="BS75" s="15">
        <f>'Agency North'!BT75+'Agency South'!BT75</f>
        <v>705.51728425814849</v>
      </c>
      <c r="BT75" s="15">
        <f>'Agency North'!BU75+'Agency South'!BU75</f>
        <v>785.77616413997066</v>
      </c>
      <c r="BU75" s="96">
        <f>'Agency North'!BV75+'Agency South'!BV75</f>
        <v>846.02741577315567</v>
      </c>
      <c r="BV75" s="15">
        <f>'Agency North'!BW75+'Agency South'!BW75</f>
        <v>546.66529418180471</v>
      </c>
      <c r="BW75" s="15">
        <f>'Agency North'!BX75+'Agency South'!BX75</f>
        <v>661.99977153525424</v>
      </c>
      <c r="BX75" s="15">
        <f>'Agency North'!BY75+'Agency South'!BY75</f>
        <v>1297.9581223290097</v>
      </c>
      <c r="BY75" s="15">
        <f>'Agency North'!BZ75+'Agency South'!BZ75</f>
        <v>1224.3017020345692</v>
      </c>
      <c r="BZ75" s="15">
        <f>'Agency North'!CA75+'Agency South'!CA75</f>
        <v>1050.3048489221453</v>
      </c>
      <c r="CA75" s="15">
        <f>'Agency North'!CB75+'Agency South'!CB75</f>
        <v>1062.5464529955755</v>
      </c>
      <c r="CB75" s="15">
        <f>'Agency North'!CC75+'Agency South'!CC75</f>
        <v>937.29262938333318</v>
      </c>
      <c r="CC75" s="15">
        <f>'Agency North'!CD75+'Agency South'!CD75</f>
        <v>790.35900800620152</v>
      </c>
      <c r="CD75" s="15">
        <f>'Agency North'!CE75+'Agency South'!CE75</f>
        <v>880.73529800870028</v>
      </c>
      <c r="CE75" s="15">
        <f>'Agency North'!CF75+'Agency South'!CF75</f>
        <v>877.37798169003861</v>
      </c>
      <c r="CF75" s="15">
        <f>'Agency North'!CG75+'Agency South'!CG75</f>
        <v>983.09000527073499</v>
      </c>
      <c r="CG75" s="96">
        <f>'Agency North'!CH75+'Agency South'!CH75</f>
        <v>1080.67653157003</v>
      </c>
      <c r="CH75" s="15">
        <f>'Agency North'!CI75+'Agency South'!CI75</f>
        <v>675.70949629889071</v>
      </c>
      <c r="CI75" s="15">
        <f>'Agency North'!CJ75+'Agency South'!CJ75</f>
        <v>815.35476697508921</v>
      </c>
      <c r="CJ75" s="15">
        <f>'Agency North'!CK75+'Agency South'!CK75</f>
        <v>1603.748963369379</v>
      </c>
      <c r="CK75" s="15">
        <f>'Agency North'!CL75+'Agency South'!CL75</f>
        <v>1518.3720517753623</v>
      </c>
      <c r="CL75" s="15">
        <f>'Agency North'!CM75+'Agency South'!CM75</f>
        <v>1307.7480157263742</v>
      </c>
      <c r="CM75" s="15">
        <f>'Agency North'!CN75+'Agency South'!CN75</f>
        <v>1327.0283687965155</v>
      </c>
      <c r="CN75" s="15">
        <f>'Agency North'!CO75+'Agency South'!CO75</f>
        <v>1168.6540716151237</v>
      </c>
      <c r="CO75" s="15">
        <f>'Agency North'!CP75+'Agency South'!CP75</f>
        <v>983.8492687070036</v>
      </c>
      <c r="CP75" s="15">
        <f>'Agency North'!CQ75+'Agency South'!CQ75</f>
        <v>1097.0173075299206</v>
      </c>
      <c r="CQ75" s="15">
        <f>'Agency North'!CR75+'Agency South'!CR75</f>
        <v>1096.659663633566</v>
      </c>
      <c r="CR75" s="15">
        <f>'Agency North'!CS75+'Agency South'!CS75</f>
        <v>1243.6286469244731</v>
      </c>
      <c r="CS75" s="96">
        <f>'Agency North'!CT75+'Agency South'!CT75</f>
        <v>1374.1425473701629</v>
      </c>
    </row>
    <row r="76" spans="1:97" s="15" customFormat="1" x14ac:dyDescent="0.25">
      <c r="A76" s="15" t="s">
        <v>2</v>
      </c>
      <c r="B76" s="15">
        <f>'Agency North'!C76+'Agency South'!C76</f>
        <v>26</v>
      </c>
      <c r="C76" s="15">
        <f>'Agency North'!D76+'Agency South'!D76</f>
        <v>20</v>
      </c>
      <c r="D76" s="15">
        <f>'Agency North'!E76+'Agency South'!E76</f>
        <v>26</v>
      </c>
      <c r="E76" s="15">
        <f>'Agency North'!F76+'Agency South'!F76</f>
        <v>21</v>
      </c>
      <c r="F76" s="15">
        <f>'Agency North'!G76+'Agency South'!G76</f>
        <v>43</v>
      </c>
      <c r="G76" s="15">
        <f>'Agency North'!H76+'Agency South'!H76</f>
        <v>48.5</v>
      </c>
      <c r="H76" s="15">
        <f>'Agency North'!I76+'Agency South'!I76</f>
        <v>53</v>
      </c>
      <c r="I76" s="15">
        <f>'Agency North'!J76+'Agency South'!J76</f>
        <v>60.5</v>
      </c>
      <c r="J76" s="15">
        <f>'Agency North'!K76+'Agency South'!K76</f>
        <v>140</v>
      </c>
      <c r="K76" s="15">
        <f>'Agency North'!L76+'Agency South'!L76</f>
        <v>89.5</v>
      </c>
      <c r="L76" s="15">
        <f>'Agency North'!M76+'Agency South'!M76</f>
        <v>250</v>
      </c>
      <c r="M76" s="96">
        <f>'Agency North'!N76+'Agency South'!N76</f>
        <v>281.5</v>
      </c>
      <c r="N76" s="269">
        <f>'Agency North'!O76+'Agency South'!O76</f>
        <v>89</v>
      </c>
      <c r="O76" s="269">
        <f>'Agency North'!P76+'Agency South'!P76</f>
        <v>76</v>
      </c>
      <c r="P76" s="269">
        <f>'Agency North'!Q76+'Agency South'!Q76</f>
        <v>184</v>
      </c>
      <c r="Q76" s="269">
        <f>'Agency North'!R76+'Agency South'!R76</f>
        <v>113</v>
      </c>
      <c r="R76" s="269">
        <f>'Agency North'!S76+'Agency South'!S76</f>
        <v>143</v>
      </c>
      <c r="S76" s="269">
        <f>'Agency North'!T76+'Agency South'!T76</f>
        <v>271</v>
      </c>
      <c r="T76" s="269">
        <f>'Agency North'!U76+'Agency South'!U76</f>
        <v>157</v>
      </c>
      <c r="U76" s="269">
        <f>'Agency North'!V76+'Agency South'!V76</f>
        <v>186</v>
      </c>
      <c r="V76" s="15">
        <f>'Agency North'!W76+'Agency South'!W76</f>
        <v>302.44899999999996</v>
      </c>
      <c r="W76" s="15">
        <f>'Agency North'!X76+'Agency South'!X76</f>
        <v>293.68258000000003</v>
      </c>
      <c r="X76" s="15">
        <f>'Agency North'!Y76+'Agency South'!Y76</f>
        <v>376.78620000000001</v>
      </c>
      <c r="Y76" s="96">
        <f>'Agency North'!Z76+'Agency South'!Z76</f>
        <v>584.29999999999995</v>
      </c>
      <c r="Z76" s="15">
        <f>'Agency North'!AA76+'Agency South'!AA76</f>
        <v>155.22</v>
      </c>
      <c r="AA76" s="15">
        <f>'Agency North'!AB76+'Agency South'!AB76</f>
        <v>179.54</v>
      </c>
      <c r="AB76" s="15">
        <f>'Agency North'!AC76+'Agency South'!AC76</f>
        <v>249.26400000000001</v>
      </c>
      <c r="AC76" s="15">
        <f>'Agency North'!AD76+'Agency South'!AD76</f>
        <v>270.37183999999996</v>
      </c>
      <c r="AD76" s="15">
        <f>'Agency North'!AE76+'Agency South'!AE76</f>
        <v>265.10634240000002</v>
      </c>
      <c r="AE76" s="15">
        <f>'Agency North'!AF76+'Agency South'!AF76</f>
        <v>254.04046169600002</v>
      </c>
      <c r="AF76" s="15">
        <f>'Agency North'!AG76+'Agency South'!AG76</f>
        <v>237.13936194271997</v>
      </c>
      <c r="AG76" s="15">
        <f>'Agency North'!AH76+'Agency South'!AH76</f>
        <v>415.56286342842907</v>
      </c>
      <c r="AH76" s="15">
        <f>'Agency North'!AI76+'Agency South'!AI76</f>
        <v>524.90355542366149</v>
      </c>
      <c r="AI76" s="15">
        <f>'Agency North'!AJ76+'Agency South'!AJ76</f>
        <v>536.61789612360189</v>
      </c>
      <c r="AJ76" s="15">
        <f>'Agency North'!AK76+'Agency South'!AK76</f>
        <v>642.27998077378118</v>
      </c>
      <c r="AK76" s="96">
        <f>'Agency North'!AL76+'Agency South'!AL76</f>
        <v>748.00525523569581</v>
      </c>
      <c r="AL76" s="15">
        <f>'Agency North'!AM76+'Agency South'!AM76</f>
        <v>368.49982093032372</v>
      </c>
      <c r="AM76" s="15">
        <f>'Agency North'!AN76+'Agency South'!AN76</f>
        <v>392.09068725758743</v>
      </c>
      <c r="AN76" s="15">
        <f>'Agency North'!AO76+'Agency South'!AO76</f>
        <v>639.34863963969997</v>
      </c>
      <c r="AO76" s="15">
        <f>'Agency North'!AP76+'Agency South'!AP76</f>
        <v>755.89012336067674</v>
      </c>
      <c r="AP76" s="15">
        <f>'Agency North'!AQ76+'Agency South'!AQ76</f>
        <v>669.87842475266837</v>
      </c>
      <c r="AQ76" s="15">
        <f>'Agency North'!AR76+'Agency South'!AR76</f>
        <v>635.7905627188693</v>
      </c>
      <c r="AR76" s="15">
        <f>'Agency North'!AS76+'Agency South'!AS76</f>
        <v>537.70440608418244</v>
      </c>
      <c r="AS76" s="15">
        <f>'Agency North'!AT76+'Agency South'!AT76</f>
        <v>596.7661727282632</v>
      </c>
      <c r="AT76" s="15">
        <f>'Agency North'!AU76+'Agency South'!AU76</f>
        <v>633.60938836971923</v>
      </c>
      <c r="AU76" s="15">
        <f>'Agency North'!AV76+'Agency South'!AV76</f>
        <v>565.41220706845161</v>
      </c>
      <c r="AV76" s="15">
        <f>'Agency North'!AW76+'Agency South'!AW76</f>
        <v>593.12713121433865</v>
      </c>
      <c r="AW76" s="96">
        <f>'Agency North'!AX76+'Agency South'!AX76</f>
        <v>614.38292168454393</v>
      </c>
      <c r="AX76" s="15">
        <f>'Agency North'!AY76+'Agency South'!AY76</f>
        <v>289.28614924337262</v>
      </c>
      <c r="AY76" s="15">
        <f>'Agency North'!AZ76+'Agency South'!AZ76</f>
        <v>249.00263936102186</v>
      </c>
      <c r="AZ76" s="15">
        <f>'Agency North'!BA76+'Agency South'!BA76</f>
        <v>499.32857149316993</v>
      </c>
      <c r="BA76" s="15">
        <f>'Agency North'!BB76+'Agency South'!BB76</f>
        <v>528.07163160666835</v>
      </c>
      <c r="BB76" s="15">
        <f>'Agency North'!BC76+'Agency South'!BC76</f>
        <v>557.98834439559971</v>
      </c>
      <c r="BC76" s="15">
        <f>'Agency North'!BD76+'Agency South'!BD76</f>
        <v>568.93124153429756</v>
      </c>
      <c r="BD76" s="15">
        <f>'Agency North'!BE76+'Agency South'!BE76</f>
        <v>529.10706066736839</v>
      </c>
      <c r="BE76" s="15">
        <f>'Agency North'!BF76+'Agency South'!BF76</f>
        <v>644.97401077594486</v>
      </c>
      <c r="BF76" s="15">
        <f>'Agency North'!BG76+'Agency South'!BG76</f>
        <v>753.15216435898492</v>
      </c>
      <c r="BG76" s="15">
        <f>'Agency North'!BH76+'Agency South'!BH76</f>
        <v>719.50906986668826</v>
      </c>
      <c r="BH76" s="15">
        <f>'Agency North'!BI76+'Agency South'!BI76</f>
        <v>785.48468487598268</v>
      </c>
      <c r="BI76" s="96">
        <f>'Agency North'!BJ76+'Agency South'!BJ76</f>
        <v>827.64684504284219</v>
      </c>
      <c r="BJ76" s="15">
        <f>'Agency North'!BK76+'Agency South'!BK76</f>
        <v>412.07044585636231</v>
      </c>
      <c r="BK76" s="15">
        <f>'Agency North'!BL76+'Agency South'!BL76</f>
        <v>389.52402228835513</v>
      </c>
      <c r="BL76" s="15">
        <f>'Agency North'!BM76+'Agency South'!BM76</f>
        <v>704.88039659132266</v>
      </c>
      <c r="BM76" s="15">
        <f>'Agency North'!BN76+'Agency South'!BN76</f>
        <v>761.08125876344309</v>
      </c>
      <c r="BN76" s="15">
        <f>'Agency North'!BO76+'Agency South'!BO76</f>
        <v>744.8931086550549</v>
      </c>
      <c r="BO76" s="15">
        <f>'Agency North'!BP76+'Agency South'!BP76</f>
        <v>708.1149746157347</v>
      </c>
      <c r="BP76" s="15">
        <f>'Agency North'!BQ76+'Agency South'!BQ76</f>
        <v>646.50684973160901</v>
      </c>
      <c r="BQ76" s="15">
        <f>'Agency North'!BR76+'Agency South'!BR76</f>
        <v>785.45887437103943</v>
      </c>
      <c r="BR76" s="15">
        <f>'Agency North'!BS76+'Agency South'!BS76</f>
        <v>925.87278863627694</v>
      </c>
      <c r="BS76" s="15">
        <f>'Agency North'!BT76+'Agency South'!BT76</f>
        <v>875.7784219263126</v>
      </c>
      <c r="BT76" s="15">
        <f>'Agency North'!BU76+'Agency South'!BU76</f>
        <v>946.50367629590505</v>
      </c>
      <c r="BU76" s="96">
        <f>'Agency North'!BV76+'Agency South'!BV76</f>
        <v>1001.7852961144399</v>
      </c>
      <c r="BV76" s="15">
        <f>'Agency North'!BW76+'Agency South'!BW76</f>
        <v>510.69558058471637</v>
      </c>
      <c r="BW76" s="15">
        <f>'Agency North'!BX76+'Agency South'!BX76</f>
        <v>483.53012982043299</v>
      </c>
      <c r="BX76" s="15">
        <f>'Agency North'!BY76+'Agency South'!BY76</f>
        <v>861.34270666056614</v>
      </c>
      <c r="BY76" s="15">
        <f>'Agency North'!BZ76+'Agency South'!BZ76</f>
        <v>954.22567385879461</v>
      </c>
      <c r="BZ76" s="15">
        <f>'Agency North'!CA76+'Agency South'!CA76</f>
        <v>913.6618769813349</v>
      </c>
      <c r="CA76" s="15">
        <f>'Agency North'!CB76+'Agency South'!CB76</f>
        <v>856.76250770782849</v>
      </c>
      <c r="CB76" s="15">
        <f>'Agency North'!CC76+'Agency South'!CC76</f>
        <v>772.06102185925579</v>
      </c>
      <c r="CC76" s="15">
        <f>'Agency North'!CD76+'Agency South'!CD76</f>
        <v>938.19618396967394</v>
      </c>
      <c r="CD76" s="15">
        <f>'Agency North'!CE76+'Agency South'!CE76</f>
        <v>1094.144213233325</v>
      </c>
      <c r="CE76" s="15">
        <f>'Agency North'!CF76+'Agency South'!CF76</f>
        <v>1023.8452181126953</v>
      </c>
      <c r="CF76" s="15">
        <f>'Agency North'!CG76+'Agency South'!CG76</f>
        <v>1099.3765685591754</v>
      </c>
      <c r="CG76" s="96">
        <f>'Agency North'!CH76+'Agency South'!CH76</f>
        <v>1148.4398937264557</v>
      </c>
      <c r="CH76" s="15">
        <f>'Agency North'!CI76+'Agency South'!CI76</f>
        <v>566.92458386121234</v>
      </c>
      <c r="CI76" s="15">
        <f>'Agency North'!CJ76+'Agency South'!CJ76</f>
        <v>536.67282542080341</v>
      </c>
      <c r="CJ76" s="15">
        <f>'Agency North'!CK76+'Agency South'!CK76</f>
        <v>947.65762747321924</v>
      </c>
      <c r="CK76" s="15">
        <f>'Agency North'!CL76+'Agency South'!CL76</f>
        <v>1073.5835173288046</v>
      </c>
      <c r="CL76" s="15">
        <f>'Agency North'!CM76+'Agency South'!CM76</f>
        <v>1027.6922464694073</v>
      </c>
      <c r="CM76" s="15">
        <f>'Agency North'!CN76+'Agency South'!CN76</f>
        <v>965.51011157349831</v>
      </c>
      <c r="CN76" s="15">
        <f>'Agency North'!CO76+'Agency South'!CO76</f>
        <v>880.68215451247511</v>
      </c>
      <c r="CO76" s="15">
        <f>'Agency North'!CP76+'Agency South'!CP76</f>
        <v>1074.3718830012392</v>
      </c>
      <c r="CP76" s="15">
        <f>'Agency North'!CQ76+'Agency South'!CQ76</f>
        <v>1257.644211580453</v>
      </c>
      <c r="CQ76" s="15">
        <f>'Agency North'!CR76+'Agency South'!CR76</f>
        <v>1192.9989452866394</v>
      </c>
      <c r="CR76" s="15">
        <f>'Agency North'!CS76+'Agency South'!CS76</f>
        <v>1301.0651454575336</v>
      </c>
      <c r="CS76" s="96">
        <f>'Agency North'!CT76+'Agency South'!CT76</f>
        <v>1366.1166468708657</v>
      </c>
    </row>
    <row r="77" spans="1:97" s="16" customFormat="1" x14ac:dyDescent="0.25">
      <c r="A77" s="16" t="s">
        <v>3</v>
      </c>
      <c r="B77" s="16">
        <f>'Agency North'!C77+'Agency South'!C77</f>
        <v>693</v>
      </c>
      <c r="C77" s="16">
        <f>'Agency North'!D77+'Agency South'!D77</f>
        <v>591</v>
      </c>
      <c r="D77" s="16">
        <f>'Agency North'!E77+'Agency South'!E77</f>
        <v>960</v>
      </c>
      <c r="E77" s="16">
        <f>'Agency North'!F77+'Agency South'!F77</f>
        <v>1131</v>
      </c>
      <c r="F77" s="16">
        <f>'Agency North'!G77+'Agency South'!G77</f>
        <v>1144</v>
      </c>
      <c r="G77" s="16">
        <f>'Agency North'!H77+'Agency South'!H77</f>
        <v>1358</v>
      </c>
      <c r="H77" s="16">
        <f>'Agency North'!I77+'Agency South'!I77</f>
        <v>1465</v>
      </c>
      <c r="I77" s="16">
        <f>'Agency North'!J77+'Agency South'!J77</f>
        <v>1053</v>
      </c>
      <c r="J77" s="16">
        <f>'Agency North'!K77+'Agency South'!K77</f>
        <v>2003</v>
      </c>
      <c r="K77" s="16">
        <f>'Agency North'!L77+'Agency South'!L77</f>
        <v>1541</v>
      </c>
      <c r="L77" s="16">
        <f>'Agency North'!M77+'Agency South'!M77</f>
        <v>2588</v>
      </c>
      <c r="M77" s="97">
        <f>'Agency North'!N77+'Agency South'!N77</f>
        <v>2937</v>
      </c>
      <c r="N77" s="273">
        <f>'Agency North'!O77+'Agency South'!O77</f>
        <v>800</v>
      </c>
      <c r="O77" s="273">
        <f>'Agency North'!P77+'Agency South'!P77</f>
        <v>805</v>
      </c>
      <c r="P77" s="273">
        <f>'Agency North'!Q77+'Agency South'!Q77</f>
        <v>1910</v>
      </c>
      <c r="Q77" s="273">
        <f>'Agency North'!R77+'Agency South'!R77</f>
        <v>1480</v>
      </c>
      <c r="R77" s="273">
        <f>'Agency North'!S77+'Agency South'!S77</f>
        <v>1605</v>
      </c>
      <c r="S77" s="273">
        <f>'Agency North'!T77+'Agency South'!T77</f>
        <v>2754</v>
      </c>
      <c r="T77" s="273">
        <f>'Agency North'!U77+'Agency South'!U77</f>
        <v>1769</v>
      </c>
      <c r="U77" s="273">
        <f>'Agency North'!V77+'Agency South'!V77</f>
        <v>1988.5</v>
      </c>
      <c r="V77" s="16">
        <f>'Agency North'!W77+'Agency South'!W77</f>
        <v>3034.72744757184</v>
      </c>
      <c r="W77" s="16">
        <f>'Agency North'!X77+'Agency South'!X77</f>
        <v>2519.6033378461439</v>
      </c>
      <c r="X77" s="16">
        <f>'Agency North'!Y77+'Agency South'!Y77</f>
        <v>3162.4781927141685</v>
      </c>
      <c r="Y77" s="97">
        <f>'Agency North'!Z77+'Agency South'!Z77</f>
        <v>5240.1499098970908</v>
      </c>
      <c r="Z77" s="16">
        <f>'Agency North'!AA77+'Agency South'!AA77</f>
        <v>1483.7475720230673</v>
      </c>
      <c r="AA77" s="16">
        <f>'Agency North'!AB77+'Agency South'!AB77</f>
        <v>1839.1418332754315</v>
      </c>
      <c r="AB77" s="16">
        <f>'Agency North'!AC77+'Agency South'!AC77</f>
        <v>3386.3165030344708</v>
      </c>
      <c r="AC77" s="16">
        <f>'Agency North'!AD77+'Agency South'!AD77</f>
        <v>2988.9228823583348</v>
      </c>
      <c r="AD77" s="16">
        <f>'Agency North'!AE77+'Agency South'!AE77</f>
        <v>2891.2686876789426</v>
      </c>
      <c r="AE77" s="16">
        <f>'Agency North'!AF77+'Agency South'!AF77</f>
        <v>3496.9117242326133</v>
      </c>
      <c r="AF77" s="16">
        <f>'Agency North'!AG77+'Agency South'!AG77</f>
        <v>2996.793179193277</v>
      </c>
      <c r="AG77" s="16">
        <f>'Agency North'!AH77+'Agency South'!AH77</f>
        <v>2947.8002520450277</v>
      </c>
      <c r="AH77" s="16">
        <f>'Agency North'!AI77+'Agency South'!AI77</f>
        <v>3036.1976869756782</v>
      </c>
      <c r="AI77" s="16">
        <f>'Agency North'!AJ77+'Agency South'!AJ77</f>
        <v>2840.081442689132</v>
      </c>
      <c r="AJ77" s="16">
        <f>'Agency North'!AK77+'Agency South'!AK77</f>
        <v>3028.4507073769637</v>
      </c>
      <c r="AK77" s="97">
        <f>'Agency North'!AL77+'Agency South'!AL77</f>
        <v>3343.4427496776166</v>
      </c>
      <c r="AL77" s="16">
        <f>'Agency North'!AM77+'Agency South'!AM77</f>
        <v>1510.7612771484301</v>
      </c>
      <c r="AM77" s="16">
        <f>'Agency North'!AN77+'Agency South'!AN77</f>
        <v>1402.5133897134172</v>
      </c>
      <c r="AN77" s="16">
        <f>'Agency North'!AO77+'Agency South'!AO77</f>
        <v>3014.9661548800846</v>
      </c>
      <c r="AO77" s="16">
        <f>'Agency North'!AP77+'Agency South'!AP77</f>
        <v>2924.694923350412</v>
      </c>
      <c r="AP77" s="16">
        <f>'Agency North'!AQ77+'Agency South'!AQ77</f>
        <v>2885.3174973037535</v>
      </c>
      <c r="AQ77" s="16">
        <f>'Agency North'!AR77+'Agency South'!AR77</f>
        <v>3069.9553701633786</v>
      </c>
      <c r="AR77" s="16">
        <f>'Agency North'!AS77+'Agency South'!AS77</f>
        <v>2781.6829344992275</v>
      </c>
      <c r="AS77" s="16">
        <f>'Agency North'!AT77+'Agency South'!AT77</f>
        <v>3076.6893829570299</v>
      </c>
      <c r="AT77" s="16">
        <f>'Agency North'!AU77+'Agency South'!AU77</f>
        <v>3344.2155218165171</v>
      </c>
      <c r="AU77" s="16">
        <f>'Agency North'!AV77+'Agency South'!AV77</f>
        <v>3134.2962841812387</v>
      </c>
      <c r="AV77" s="16">
        <f>'Agency North'!AW77+'Agency South'!AW77</f>
        <v>3418.3996094167355</v>
      </c>
      <c r="AW77" s="97">
        <f>'Agency North'!AX77+'Agency South'!AX77</f>
        <v>3603.8985397696429</v>
      </c>
      <c r="AX77" s="16">
        <f>'Agency North'!AY77+'Agency South'!AY77</f>
        <v>1585.0930861089569</v>
      </c>
      <c r="AY77" s="16">
        <f>'Agency North'!AZ77+'Agency South'!AZ77</f>
        <v>1439.8103125670752</v>
      </c>
      <c r="AZ77" s="16">
        <f>'Agency North'!BA77+'Agency South'!BA77</f>
        <v>3836.2808811687046</v>
      </c>
      <c r="BA77" s="16">
        <f>'Agency North'!BB77+'Agency South'!BB77</f>
        <v>3541.464756359479</v>
      </c>
      <c r="BB77" s="16">
        <f>'Agency North'!BC77+'Agency South'!BC77</f>
        <v>3657.3139949913484</v>
      </c>
      <c r="BC77" s="16">
        <f>'Agency North'!BD77+'Agency South'!BD77</f>
        <v>4031.9367662754198</v>
      </c>
      <c r="BD77" s="16">
        <f>'Agency North'!BE77+'Agency South'!BE77</f>
        <v>3691.1031477415331</v>
      </c>
      <c r="BE77" s="16">
        <f>'Agency North'!BF77+'Agency South'!BF77</f>
        <v>3934.3029181289376</v>
      </c>
      <c r="BF77" s="16">
        <f>'Agency North'!BG77+'Agency South'!BG77</f>
        <v>4281.8352679757099</v>
      </c>
      <c r="BG77" s="16">
        <f>'Agency North'!BH77+'Agency South'!BH77</f>
        <v>4094.0447285849514</v>
      </c>
      <c r="BH77" s="16">
        <f>'Agency North'!BI77+'Agency South'!BI77</f>
        <v>4440.6181804682292</v>
      </c>
      <c r="BI77" s="97">
        <f>'Agency North'!BJ77+'Agency South'!BJ77</f>
        <v>4727.7552601207062</v>
      </c>
      <c r="BJ77" s="16">
        <f>'Agency North'!BK77+'Agency South'!BK77</f>
        <v>2078.3861168445146</v>
      </c>
      <c r="BK77" s="16">
        <f>'Agency North'!BL77+'Agency South'!BL77</f>
        <v>1948.0284366146657</v>
      </c>
      <c r="BL77" s="16">
        <f>'Agency North'!BM77+'Agency South'!BM77</f>
        <v>4938.5014512786511</v>
      </c>
      <c r="BM77" s="16">
        <f>'Agency North'!BN77+'Agency South'!BN77</f>
        <v>4585.9369869066504</v>
      </c>
      <c r="BN77" s="16">
        <f>'Agency North'!BO77+'Agency South'!BO77</f>
        <v>4586.6380499772313</v>
      </c>
      <c r="BO77" s="16">
        <f>'Agency North'!BP77+'Agency South'!BP77</f>
        <v>4927.9150101327668</v>
      </c>
      <c r="BP77" s="16">
        <f>'Agency North'!BQ77+'Agency South'!BQ77</f>
        <v>4473.1845499132887</v>
      </c>
      <c r="BQ77" s="16">
        <f>'Agency North'!BR77+'Agency South'!BR77</f>
        <v>4681.0298011599352</v>
      </c>
      <c r="BR77" s="16">
        <f>'Agency North'!BS77+'Agency South'!BS77</f>
        <v>5089.4231553410846</v>
      </c>
      <c r="BS77" s="16">
        <f>'Agency North'!BT77+'Agency South'!BT77</f>
        <v>4810.8019773148535</v>
      </c>
      <c r="BT77" s="16">
        <f>'Agency North'!BU77+'Agency South'!BU77</f>
        <v>5169.014786971059</v>
      </c>
      <c r="BU77" s="97">
        <f>'Agency North'!BV77+'Agency South'!BV77</f>
        <v>5467.9035894185517</v>
      </c>
      <c r="BV77" s="16">
        <f>'Agency North'!BW77+'Agency South'!BW77</f>
        <v>2464.7588020268722</v>
      </c>
      <c r="BW77" s="16">
        <f>'Agency North'!BX77+'Agency South'!BX77</f>
        <v>2323.286975089246</v>
      </c>
      <c r="BX77" s="16">
        <f>'Agency North'!BY77+'Agency South'!BY77</f>
        <v>5854.9587266472245</v>
      </c>
      <c r="BY77" s="16">
        <f>'Agency North'!BZ77+'Agency South'!BZ77</f>
        <v>5475.2686476652652</v>
      </c>
      <c r="BZ77" s="16">
        <f>'Agency North'!CA77+'Agency South'!CA77</f>
        <v>5448.1915430284425</v>
      </c>
      <c r="CA77" s="16">
        <f>'Agency North'!CB77+'Agency South'!CB77</f>
        <v>5874.526244098055</v>
      </c>
      <c r="CB77" s="16">
        <f>'Agency North'!CC77+'Agency South'!CC77</f>
        <v>5314.026099869172</v>
      </c>
      <c r="CC77" s="16">
        <f>'Agency North'!CD77+'Agency South'!CD77</f>
        <v>5583.145796712739</v>
      </c>
      <c r="CD77" s="16">
        <f>'Agency North'!CE77+'Agency South'!CE77</f>
        <v>6086.4599707129655</v>
      </c>
      <c r="CE77" s="16">
        <f>'Agency North'!CF77+'Agency South'!CF77</f>
        <v>5772.2426200327418</v>
      </c>
      <c r="CF77" s="16">
        <f>'Agency North'!CG77+'Agency South'!CG77</f>
        <v>6233.8013956526611</v>
      </c>
      <c r="CG77" s="97">
        <f>'Agency North'!CH77+'Agency South'!CH77</f>
        <v>6621.5568085825716</v>
      </c>
      <c r="CH77" s="16">
        <f>'Agency North'!CI77+'Agency South'!CI77</f>
        <v>2907.0897952560622</v>
      </c>
      <c r="CI77" s="16">
        <f>'Agency North'!CJ77+'Agency South'!CJ77</f>
        <v>2748.332890212133</v>
      </c>
      <c r="CJ77" s="16">
        <f>'Agency North'!CK77+'Agency South'!CK77</f>
        <v>6955.3965216618017</v>
      </c>
      <c r="CK77" s="16">
        <f>'Agency North'!CL77+'Agency South'!CL77</f>
        <v>6499.9375755374576</v>
      </c>
      <c r="CL77" s="16">
        <f>'Agency North'!CM77+'Agency South'!CM77</f>
        <v>6441.8494958816891</v>
      </c>
      <c r="CM77" s="16">
        <f>'Agency North'!CN77+'Agency South'!CN77</f>
        <v>6967.2785643971101</v>
      </c>
      <c r="CN77" s="16">
        <f>'Agency North'!CO77+'Agency South'!CO77</f>
        <v>6282.1696487022709</v>
      </c>
      <c r="CO77" s="16">
        <f>'Agency North'!CP77+'Agency South'!CP77</f>
        <v>6566.6556593634423</v>
      </c>
      <c r="CP77" s="16">
        <f>'Agency North'!CQ77+'Agency South'!CQ77</f>
        <v>7169.186150769995</v>
      </c>
      <c r="CQ77" s="16">
        <f>'Agency North'!CR77+'Agency South'!CR77</f>
        <v>6858.4029479393921</v>
      </c>
      <c r="CR77" s="16">
        <f>'Agency North'!CS77+'Agency South'!CS77</f>
        <v>7500.5174005788904</v>
      </c>
      <c r="CS77" s="97">
        <f>'Agency North'!CT77+'Agency South'!CT77</f>
        <v>7992.2308718799814</v>
      </c>
    </row>
    <row r="79" spans="1:97" s="4" customFormat="1" x14ac:dyDescent="0.25">
      <c r="A79"/>
      <c r="B79">
        <v>1</v>
      </c>
      <c r="C79" s="12">
        <v>2</v>
      </c>
      <c r="D79" s="12">
        <v>3</v>
      </c>
      <c r="E79" s="12">
        <v>4</v>
      </c>
      <c r="F79" s="12">
        <v>5</v>
      </c>
      <c r="G79" s="12">
        <v>6</v>
      </c>
      <c r="H79" s="12">
        <v>7</v>
      </c>
      <c r="I79" s="12">
        <v>8</v>
      </c>
      <c r="J79" s="12">
        <v>9</v>
      </c>
      <c r="K79" s="12">
        <v>10</v>
      </c>
      <c r="L79" s="12">
        <v>11</v>
      </c>
      <c r="M79" s="112">
        <v>12</v>
      </c>
      <c r="N79" s="266">
        <v>13</v>
      </c>
      <c r="O79" s="266">
        <v>14</v>
      </c>
      <c r="P79" s="266">
        <v>15</v>
      </c>
      <c r="Q79" s="266">
        <v>16</v>
      </c>
      <c r="R79" s="266">
        <v>17</v>
      </c>
      <c r="S79" s="266">
        <v>18</v>
      </c>
      <c r="T79" s="266">
        <v>19</v>
      </c>
      <c r="U79" s="266">
        <v>20</v>
      </c>
      <c r="V79" s="12">
        <v>21</v>
      </c>
      <c r="W79" s="12">
        <v>22</v>
      </c>
      <c r="X79" s="12">
        <v>23</v>
      </c>
      <c r="Y79" s="112">
        <v>24</v>
      </c>
      <c r="Z79" s="12">
        <v>25</v>
      </c>
      <c r="AA79" s="12">
        <v>26</v>
      </c>
      <c r="AB79" s="12">
        <v>27</v>
      </c>
      <c r="AC79" s="12">
        <v>28</v>
      </c>
      <c r="AD79" s="12">
        <v>29</v>
      </c>
      <c r="AE79" s="12">
        <v>30</v>
      </c>
      <c r="AF79" s="12">
        <v>31</v>
      </c>
      <c r="AG79" s="12">
        <v>32</v>
      </c>
      <c r="AH79" s="12">
        <v>33</v>
      </c>
      <c r="AI79" s="12">
        <v>34</v>
      </c>
      <c r="AJ79" s="12">
        <v>35</v>
      </c>
      <c r="AK79" s="112">
        <v>36</v>
      </c>
      <c r="AL79" s="12">
        <v>37</v>
      </c>
      <c r="AM79" s="12">
        <v>38</v>
      </c>
      <c r="AN79" s="12">
        <v>39</v>
      </c>
      <c r="AO79" s="12">
        <v>40</v>
      </c>
      <c r="AP79" s="12">
        <v>41</v>
      </c>
      <c r="AQ79" s="12">
        <v>42</v>
      </c>
      <c r="AR79" s="12">
        <v>43</v>
      </c>
      <c r="AS79" s="12">
        <v>44</v>
      </c>
      <c r="AT79" s="12">
        <v>45</v>
      </c>
      <c r="AU79" s="12">
        <v>46</v>
      </c>
      <c r="AV79" s="12">
        <v>47</v>
      </c>
      <c r="AW79" s="112">
        <v>48</v>
      </c>
      <c r="AX79" s="12">
        <v>49</v>
      </c>
      <c r="AY79" s="12">
        <v>50</v>
      </c>
      <c r="AZ79" s="12">
        <v>51</v>
      </c>
      <c r="BA79" s="12">
        <v>52</v>
      </c>
      <c r="BB79" s="12">
        <v>53</v>
      </c>
      <c r="BC79" s="12">
        <v>54</v>
      </c>
      <c r="BD79" s="12">
        <v>55</v>
      </c>
      <c r="BE79" s="12">
        <v>56</v>
      </c>
      <c r="BF79" s="12">
        <v>57</v>
      </c>
      <c r="BG79" s="12">
        <v>58</v>
      </c>
      <c r="BH79" s="12">
        <v>59</v>
      </c>
      <c r="BI79" s="112">
        <v>60</v>
      </c>
      <c r="BJ79" s="12">
        <v>61</v>
      </c>
      <c r="BK79" s="12">
        <v>62</v>
      </c>
      <c r="BL79" s="12">
        <v>63</v>
      </c>
      <c r="BM79" s="12">
        <v>64</v>
      </c>
      <c r="BN79" s="12">
        <v>65</v>
      </c>
      <c r="BO79" s="12">
        <v>66</v>
      </c>
      <c r="BP79" s="12">
        <v>67</v>
      </c>
      <c r="BQ79" s="12">
        <v>68</v>
      </c>
      <c r="BR79" s="12">
        <v>69</v>
      </c>
      <c r="BS79" s="12">
        <v>70</v>
      </c>
      <c r="BT79" s="12">
        <v>71</v>
      </c>
      <c r="BU79" s="112">
        <v>72</v>
      </c>
      <c r="BV79" s="12">
        <v>73</v>
      </c>
      <c r="BW79" s="12">
        <v>74</v>
      </c>
      <c r="BX79" s="12">
        <v>75</v>
      </c>
      <c r="BY79" s="12">
        <v>76</v>
      </c>
      <c r="BZ79" s="12">
        <v>77</v>
      </c>
      <c r="CA79" s="12">
        <v>78</v>
      </c>
      <c r="CB79" s="12">
        <v>79</v>
      </c>
      <c r="CC79" s="12">
        <v>80</v>
      </c>
      <c r="CD79" s="12">
        <v>81</v>
      </c>
      <c r="CE79" s="12">
        <v>82</v>
      </c>
      <c r="CF79" s="12">
        <v>83</v>
      </c>
      <c r="CG79" s="112">
        <v>84</v>
      </c>
      <c r="CH79" s="12">
        <v>85</v>
      </c>
      <c r="CI79" s="12">
        <v>86</v>
      </c>
      <c r="CJ79" s="12">
        <v>87</v>
      </c>
      <c r="CK79" s="12">
        <v>88</v>
      </c>
      <c r="CL79" s="12">
        <v>89</v>
      </c>
      <c r="CM79" s="12">
        <v>90</v>
      </c>
      <c r="CN79" s="12">
        <v>91</v>
      </c>
      <c r="CO79" s="12">
        <v>92</v>
      </c>
      <c r="CP79" s="12">
        <v>93</v>
      </c>
      <c r="CQ79" s="12">
        <v>94</v>
      </c>
      <c r="CR79" s="12">
        <v>95</v>
      </c>
      <c r="CS79" s="112">
        <v>96</v>
      </c>
    </row>
    <row r="80" spans="1:97" s="2" customFormat="1" x14ac:dyDescent="0.25">
      <c r="A80" s="2" t="s">
        <v>13</v>
      </c>
      <c r="B80" s="3">
        <f t="shared" ref="B80:BM80" si="98">B47</f>
        <v>42005</v>
      </c>
      <c r="C80" s="3">
        <f t="shared" si="98"/>
        <v>42036</v>
      </c>
      <c r="D80" s="3">
        <f t="shared" si="98"/>
        <v>42064</v>
      </c>
      <c r="E80" s="3">
        <f t="shared" si="98"/>
        <v>42095</v>
      </c>
      <c r="F80" s="3">
        <f t="shared" si="98"/>
        <v>42125</v>
      </c>
      <c r="G80" s="3">
        <f t="shared" si="98"/>
        <v>42156</v>
      </c>
      <c r="H80" s="3">
        <f t="shared" si="98"/>
        <v>42186</v>
      </c>
      <c r="I80" s="3">
        <f t="shared" si="98"/>
        <v>42217</v>
      </c>
      <c r="J80" s="3">
        <f t="shared" si="98"/>
        <v>42248</v>
      </c>
      <c r="K80" s="3">
        <f t="shared" si="98"/>
        <v>42278</v>
      </c>
      <c r="L80" s="3">
        <f t="shared" si="98"/>
        <v>42309</v>
      </c>
      <c r="M80" s="95">
        <f t="shared" si="98"/>
        <v>42339</v>
      </c>
      <c r="N80" s="276">
        <f t="shared" si="98"/>
        <v>42370</v>
      </c>
      <c r="O80" s="276">
        <f t="shared" si="98"/>
        <v>42401</v>
      </c>
      <c r="P80" s="276">
        <f t="shared" si="98"/>
        <v>42430</v>
      </c>
      <c r="Q80" s="276">
        <f t="shared" si="98"/>
        <v>42461</v>
      </c>
      <c r="R80" s="276">
        <f t="shared" si="98"/>
        <v>42491</v>
      </c>
      <c r="S80" s="276">
        <f t="shared" si="98"/>
        <v>42522</v>
      </c>
      <c r="T80" s="276">
        <f t="shared" si="98"/>
        <v>42552</v>
      </c>
      <c r="U80" s="276">
        <f t="shared" si="98"/>
        <v>42583</v>
      </c>
      <c r="V80" s="3">
        <f t="shared" si="98"/>
        <v>42614</v>
      </c>
      <c r="W80" s="3">
        <f t="shared" si="98"/>
        <v>42644</v>
      </c>
      <c r="X80" s="3">
        <f t="shared" si="98"/>
        <v>42675</v>
      </c>
      <c r="Y80" s="95">
        <f t="shared" si="98"/>
        <v>42705</v>
      </c>
      <c r="Z80" s="3">
        <f t="shared" si="98"/>
        <v>42752</v>
      </c>
      <c r="AA80" s="3">
        <f t="shared" si="98"/>
        <v>42783</v>
      </c>
      <c r="AB80" s="3">
        <f t="shared" si="98"/>
        <v>42811</v>
      </c>
      <c r="AC80" s="3">
        <f t="shared" si="98"/>
        <v>42842</v>
      </c>
      <c r="AD80" s="3">
        <f t="shared" si="98"/>
        <v>42872</v>
      </c>
      <c r="AE80" s="3">
        <f t="shared" si="98"/>
        <v>42903</v>
      </c>
      <c r="AF80" s="3">
        <f t="shared" si="98"/>
        <v>42933</v>
      </c>
      <c r="AG80" s="3">
        <f t="shared" si="98"/>
        <v>42964</v>
      </c>
      <c r="AH80" s="3">
        <f t="shared" si="98"/>
        <v>42995</v>
      </c>
      <c r="AI80" s="3">
        <f t="shared" si="98"/>
        <v>43025</v>
      </c>
      <c r="AJ80" s="3">
        <f t="shared" si="98"/>
        <v>43056</v>
      </c>
      <c r="AK80" s="95">
        <f t="shared" si="98"/>
        <v>43086</v>
      </c>
      <c r="AL80" s="3">
        <f t="shared" si="98"/>
        <v>43118</v>
      </c>
      <c r="AM80" s="3">
        <f t="shared" si="98"/>
        <v>43149</v>
      </c>
      <c r="AN80" s="3">
        <f t="shared" si="98"/>
        <v>43177</v>
      </c>
      <c r="AO80" s="3">
        <f t="shared" si="98"/>
        <v>43208</v>
      </c>
      <c r="AP80" s="3">
        <f t="shared" si="98"/>
        <v>43238</v>
      </c>
      <c r="AQ80" s="3">
        <f t="shared" si="98"/>
        <v>43269</v>
      </c>
      <c r="AR80" s="3">
        <f t="shared" si="98"/>
        <v>43299</v>
      </c>
      <c r="AS80" s="3">
        <f t="shared" si="98"/>
        <v>43330</v>
      </c>
      <c r="AT80" s="3">
        <f t="shared" si="98"/>
        <v>43361</v>
      </c>
      <c r="AU80" s="3">
        <f t="shared" si="98"/>
        <v>43391</v>
      </c>
      <c r="AV80" s="3">
        <f t="shared" si="98"/>
        <v>43422</v>
      </c>
      <c r="AW80" s="95">
        <f t="shared" si="98"/>
        <v>43452</v>
      </c>
      <c r="AX80" s="3">
        <f t="shared" si="98"/>
        <v>43483</v>
      </c>
      <c r="AY80" s="3">
        <f t="shared" si="98"/>
        <v>43514</v>
      </c>
      <c r="AZ80" s="3">
        <f t="shared" si="98"/>
        <v>43542</v>
      </c>
      <c r="BA80" s="3">
        <f t="shared" si="98"/>
        <v>43573</v>
      </c>
      <c r="BB80" s="3">
        <f t="shared" si="98"/>
        <v>43603</v>
      </c>
      <c r="BC80" s="3">
        <f t="shared" si="98"/>
        <v>43634</v>
      </c>
      <c r="BD80" s="3">
        <f t="shared" si="98"/>
        <v>43664</v>
      </c>
      <c r="BE80" s="3">
        <f t="shared" si="98"/>
        <v>43695</v>
      </c>
      <c r="BF80" s="3">
        <f t="shared" si="98"/>
        <v>43726</v>
      </c>
      <c r="BG80" s="3">
        <f t="shared" si="98"/>
        <v>43756</v>
      </c>
      <c r="BH80" s="3">
        <f t="shared" si="98"/>
        <v>43787</v>
      </c>
      <c r="BI80" s="95">
        <f t="shared" si="98"/>
        <v>43817</v>
      </c>
      <c r="BJ80" s="3">
        <f t="shared" si="98"/>
        <v>43848</v>
      </c>
      <c r="BK80" s="3">
        <f t="shared" si="98"/>
        <v>43879</v>
      </c>
      <c r="BL80" s="3">
        <f t="shared" si="98"/>
        <v>43908</v>
      </c>
      <c r="BM80" s="3">
        <f t="shared" si="98"/>
        <v>43939</v>
      </c>
      <c r="BN80" s="3">
        <f t="shared" ref="BN80:CS80" si="99">BN47</f>
        <v>43969</v>
      </c>
      <c r="BO80" s="3">
        <f t="shared" si="99"/>
        <v>44000</v>
      </c>
      <c r="BP80" s="3">
        <f t="shared" si="99"/>
        <v>44030</v>
      </c>
      <c r="BQ80" s="3">
        <f t="shared" si="99"/>
        <v>44061</v>
      </c>
      <c r="BR80" s="3">
        <f t="shared" si="99"/>
        <v>44092</v>
      </c>
      <c r="BS80" s="3">
        <f t="shared" si="99"/>
        <v>44122</v>
      </c>
      <c r="BT80" s="3">
        <f t="shared" si="99"/>
        <v>44153</v>
      </c>
      <c r="BU80" s="95">
        <f t="shared" si="99"/>
        <v>44183</v>
      </c>
      <c r="BV80" s="3">
        <f t="shared" si="99"/>
        <v>44214</v>
      </c>
      <c r="BW80" s="3">
        <f t="shared" si="99"/>
        <v>44245</v>
      </c>
      <c r="BX80" s="3">
        <f t="shared" si="99"/>
        <v>44273</v>
      </c>
      <c r="BY80" s="3">
        <f t="shared" si="99"/>
        <v>44304</v>
      </c>
      <c r="BZ80" s="3">
        <f t="shared" si="99"/>
        <v>44334</v>
      </c>
      <c r="CA80" s="3">
        <f t="shared" si="99"/>
        <v>44365</v>
      </c>
      <c r="CB80" s="3">
        <f t="shared" si="99"/>
        <v>44395</v>
      </c>
      <c r="CC80" s="3">
        <f t="shared" si="99"/>
        <v>44426</v>
      </c>
      <c r="CD80" s="3">
        <f t="shared" si="99"/>
        <v>44457</v>
      </c>
      <c r="CE80" s="3">
        <f t="shared" si="99"/>
        <v>44487</v>
      </c>
      <c r="CF80" s="3">
        <f t="shared" si="99"/>
        <v>44518</v>
      </c>
      <c r="CG80" s="95">
        <f t="shared" si="99"/>
        <v>44548</v>
      </c>
      <c r="CH80" s="3">
        <f t="shared" si="99"/>
        <v>44579</v>
      </c>
      <c r="CI80" s="3">
        <f t="shared" si="99"/>
        <v>44610</v>
      </c>
      <c r="CJ80" s="3">
        <f t="shared" si="99"/>
        <v>44638</v>
      </c>
      <c r="CK80" s="3">
        <f t="shared" si="99"/>
        <v>44669</v>
      </c>
      <c r="CL80" s="3">
        <f t="shared" si="99"/>
        <v>44699</v>
      </c>
      <c r="CM80" s="3">
        <f t="shared" si="99"/>
        <v>44730</v>
      </c>
      <c r="CN80" s="3">
        <f t="shared" si="99"/>
        <v>44760</v>
      </c>
      <c r="CO80" s="3">
        <f t="shared" si="99"/>
        <v>44791</v>
      </c>
      <c r="CP80" s="3">
        <f t="shared" si="99"/>
        <v>44822</v>
      </c>
      <c r="CQ80" s="3">
        <f t="shared" si="99"/>
        <v>44852</v>
      </c>
      <c r="CR80" s="3">
        <f t="shared" si="99"/>
        <v>44883</v>
      </c>
      <c r="CS80" s="95">
        <f t="shared" si="99"/>
        <v>44913</v>
      </c>
    </row>
    <row r="81" spans="1:99" s="93" customFormat="1" x14ac:dyDescent="0.25">
      <c r="A81" s="93" t="s">
        <v>4</v>
      </c>
      <c r="B81" s="93">
        <f>IFERROR(B70/B48,"")</f>
        <v>2.1578947368421053</v>
      </c>
      <c r="C81" s="93">
        <f t="shared" ref="C81:Y81" si="100">IFERROR(C70/C48,"")</f>
        <v>2.2000000000000002</v>
      </c>
      <c r="D81" s="93">
        <f t="shared" si="100"/>
        <v>3.8048780487804876</v>
      </c>
      <c r="E81" s="93">
        <f t="shared" si="100"/>
        <v>3.1886792452830188</v>
      </c>
      <c r="F81" s="93">
        <f t="shared" si="100"/>
        <v>2.0084745762711864</v>
      </c>
      <c r="G81" s="93">
        <f t="shared" si="100"/>
        <v>2.7314814814814814</v>
      </c>
      <c r="H81" s="93">
        <f t="shared" si="100"/>
        <v>3.3076923076923075</v>
      </c>
      <c r="I81" s="93">
        <f t="shared" si="100"/>
        <v>1.9893617021276595</v>
      </c>
      <c r="J81" s="93">
        <f t="shared" si="100"/>
        <v>2.976923076923077</v>
      </c>
      <c r="K81" s="93">
        <f t="shared" si="100"/>
        <v>2.877049180327869</v>
      </c>
      <c r="L81" s="93">
        <f t="shared" si="100"/>
        <v>3.2962962962962963</v>
      </c>
      <c r="M81" s="132">
        <f t="shared" si="100"/>
        <v>5.1315789473684212</v>
      </c>
      <c r="N81" s="282">
        <f t="shared" si="100"/>
        <v>1.4222222222222223</v>
      </c>
      <c r="O81" s="282">
        <f t="shared" si="100"/>
        <v>1.6341463414634145</v>
      </c>
      <c r="P81" s="282">
        <f t="shared" si="100"/>
        <v>2.523076923076923</v>
      </c>
      <c r="Q81" s="282">
        <f t="shared" si="100"/>
        <v>3.4705882352941178</v>
      </c>
      <c r="R81" s="282">
        <f t="shared" si="100"/>
        <v>2.2400000000000002</v>
      </c>
      <c r="S81" s="282">
        <f t="shared" si="100"/>
        <v>2.09375</v>
      </c>
      <c r="T81" s="282">
        <f t="shared" si="100"/>
        <v>2.3913043478260869</v>
      </c>
      <c r="U81" s="282">
        <f t="shared" si="100"/>
        <v>2.2021276595744679</v>
      </c>
      <c r="V81" s="93">
        <f t="shared" si="100"/>
        <v>3.4854545454545458</v>
      </c>
      <c r="W81" s="93">
        <f t="shared" si="100"/>
        <v>2.9939393939393937</v>
      </c>
      <c r="X81" s="93">
        <f t="shared" si="100"/>
        <v>3.0920353982300881</v>
      </c>
      <c r="Y81" s="132">
        <f t="shared" si="100"/>
        <v>3.5854700854700856</v>
      </c>
      <c r="Z81" s="93">
        <f t="shared" ref="Z81:CK81" si="101">IFERROR(Z70/Z48,"")</f>
        <v>1.6626086956521737</v>
      </c>
      <c r="AA81" s="93">
        <f t="shared" si="101"/>
        <v>2.0541353383458647</v>
      </c>
      <c r="AB81" s="93">
        <f t="shared" si="101"/>
        <v>2.9463768115942033</v>
      </c>
      <c r="AC81" s="93">
        <f t="shared" si="101"/>
        <v>2.7909523809523806</v>
      </c>
      <c r="AD81" s="93">
        <f t="shared" si="101"/>
        <v>3.636415721880994</v>
      </c>
      <c r="AE81" s="93">
        <f t="shared" si="101"/>
        <v>3.2136120607131367</v>
      </c>
      <c r="AF81" s="93">
        <f t="shared" si="101"/>
        <v>3.5373464375910149</v>
      </c>
      <c r="AG81" s="93">
        <f t="shared" si="101"/>
        <v>3.0309779471844007</v>
      </c>
      <c r="AH81" s="93">
        <f t="shared" si="101"/>
        <v>3.10684755422648</v>
      </c>
      <c r="AI81" s="93">
        <f t="shared" si="101"/>
        <v>2.9078801524659599</v>
      </c>
      <c r="AJ81" s="93">
        <f t="shared" si="101"/>
        <v>3.0689127507054406</v>
      </c>
      <c r="AK81" s="132">
        <f t="shared" si="101"/>
        <v>3.1068475542264804</v>
      </c>
      <c r="AL81" s="93">
        <f t="shared" si="101"/>
        <v>1.6601176470588233</v>
      </c>
      <c r="AM81" s="93">
        <f t="shared" si="101"/>
        <v>1.8847563025210072</v>
      </c>
      <c r="AN81" s="93">
        <f t="shared" si="101"/>
        <v>3.0229381292864459</v>
      </c>
      <c r="AO81" s="93">
        <f t="shared" si="101"/>
        <v>2.8632716062225181</v>
      </c>
      <c r="AP81" s="93">
        <f t="shared" si="101"/>
        <v>3.7279862810530222</v>
      </c>
      <c r="AQ81" s="93">
        <f t="shared" si="101"/>
        <v>3.2779739216413315</v>
      </c>
      <c r="AR81" s="93">
        <f t="shared" si="101"/>
        <v>3.6993087889571883</v>
      </c>
      <c r="AS81" s="93">
        <f t="shared" si="101"/>
        <v>3.1472334685518497</v>
      </c>
      <c r="AT81" s="93">
        <f t="shared" si="101"/>
        <v>3.2316023394116029</v>
      </c>
      <c r="AU81" s="93">
        <f t="shared" si="101"/>
        <v>3.0348486447461482</v>
      </c>
      <c r="AV81" s="93">
        <f t="shared" si="101"/>
        <v>3.2036815401555181</v>
      </c>
      <c r="AW81" s="132">
        <f t="shared" si="101"/>
        <v>3.2469256321634834</v>
      </c>
      <c r="AX81" s="93">
        <f t="shared" si="101"/>
        <v>1.7538782909930715</v>
      </c>
      <c r="AY81" s="93">
        <f t="shared" si="101"/>
        <v>2.0015154734411076</v>
      </c>
      <c r="AZ81" s="93">
        <f t="shared" si="101"/>
        <v>3.1832675543057833</v>
      </c>
      <c r="BA81" s="93">
        <f t="shared" si="101"/>
        <v>3.0170522273866101</v>
      </c>
      <c r="BB81" s="93">
        <f t="shared" si="101"/>
        <v>3.9186275257399457</v>
      </c>
      <c r="BC81" s="93">
        <f t="shared" si="101"/>
        <v>3.4140426629556608</v>
      </c>
      <c r="BD81" s="93">
        <f t="shared" si="101"/>
        <v>3.8961141574602798</v>
      </c>
      <c r="BE81" s="93">
        <f t="shared" si="101"/>
        <v>3.2522491657107109</v>
      </c>
      <c r="BF81" s="93">
        <f t="shared" si="101"/>
        <v>3.3478159436159491</v>
      </c>
      <c r="BG81" s="93">
        <f t="shared" si="101"/>
        <v>3.1407816776077904</v>
      </c>
      <c r="BH81" s="93">
        <f t="shared" si="101"/>
        <v>3.3163950819480479</v>
      </c>
      <c r="BI81" s="132">
        <f t="shared" si="101"/>
        <v>3.3589302846633089</v>
      </c>
      <c r="BJ81" s="93">
        <f t="shared" si="101"/>
        <v>1.8106829999999998</v>
      </c>
      <c r="BK81" s="93">
        <f t="shared" si="101"/>
        <v>2.0768219999999986</v>
      </c>
      <c r="BL81" s="93">
        <f t="shared" si="101"/>
        <v>3.2683143324783499</v>
      </c>
      <c r="BM81" s="93">
        <f t="shared" si="101"/>
        <v>3.0944047558006873</v>
      </c>
      <c r="BN81" s="93">
        <f t="shared" si="101"/>
        <v>4.016842689094883</v>
      </c>
      <c r="BO81" s="93">
        <f t="shared" si="101"/>
        <v>3.4872875985857372</v>
      </c>
      <c r="BP81" s="93">
        <f t="shared" si="101"/>
        <v>4.000418099406251</v>
      </c>
      <c r="BQ81" s="93">
        <f t="shared" si="101"/>
        <v>3.3140639814418997</v>
      </c>
      <c r="BR81" s="93">
        <f t="shared" si="101"/>
        <v>3.422027344459551</v>
      </c>
      <c r="BS81" s="93">
        <f t="shared" si="101"/>
        <v>3.2095169266344157</v>
      </c>
      <c r="BT81" s="93">
        <f t="shared" si="101"/>
        <v>3.3891991924563478</v>
      </c>
      <c r="BU81" s="132">
        <f t="shared" si="101"/>
        <v>3.4335330369192256</v>
      </c>
      <c r="BV81" s="93">
        <f t="shared" si="101"/>
        <v>1.8834290978894472</v>
      </c>
      <c r="BW81" s="93">
        <f t="shared" si="101"/>
        <v>2.1676528257286423</v>
      </c>
      <c r="BX81" s="93">
        <f t="shared" si="101"/>
        <v>3.3853253729481771</v>
      </c>
      <c r="BY81" s="93">
        <f t="shared" si="101"/>
        <v>3.2036593527874824</v>
      </c>
      <c r="BZ81" s="93">
        <f t="shared" si="101"/>
        <v>4.1559688819239238</v>
      </c>
      <c r="CA81" s="93">
        <f t="shared" si="101"/>
        <v>3.6084828727965634</v>
      </c>
      <c r="CB81" s="93">
        <f t="shared" si="101"/>
        <v>4.1424022641560718</v>
      </c>
      <c r="CC81" s="93">
        <f t="shared" si="101"/>
        <v>3.4233468166452314</v>
      </c>
      <c r="CD81" s="93">
        <f t="shared" si="101"/>
        <v>3.5363811631967734</v>
      </c>
      <c r="CE81" s="93">
        <f t="shared" si="101"/>
        <v>3.3161943609361675</v>
      </c>
      <c r="CF81" s="93">
        <f t="shared" si="101"/>
        <v>3.4979849546828059</v>
      </c>
      <c r="CG81" s="132">
        <f t="shared" si="101"/>
        <v>3.5264140537465218</v>
      </c>
      <c r="CH81" s="93">
        <f t="shared" si="101"/>
        <v>1.965936071876289</v>
      </c>
      <c r="CI81" s="93">
        <f t="shared" si="101"/>
        <v>2.2664645788453597</v>
      </c>
      <c r="CJ81" s="93">
        <f t="shared" si="101"/>
        <v>3.5188357171938116</v>
      </c>
      <c r="CK81" s="93">
        <f t="shared" si="101"/>
        <v>3.3276219312609676</v>
      </c>
      <c r="CL81" s="93">
        <f t="shared" ref="CL81:CS81" si="102">IFERROR(CL70/CL48,"")</f>
        <v>4.3186478222173195</v>
      </c>
      <c r="CM81" s="93">
        <f t="shared" si="102"/>
        <v>3.743656626360881</v>
      </c>
      <c r="CN81" s="93">
        <f t="shared" si="102"/>
        <v>4.3134659823199106</v>
      </c>
      <c r="CO81" s="93">
        <f t="shared" si="102"/>
        <v>3.5514764204878047</v>
      </c>
      <c r="CP81" s="93">
        <f t="shared" si="102"/>
        <v>3.6708810035733763</v>
      </c>
      <c r="CQ81" s="93">
        <f t="shared" si="102"/>
        <v>3.4329961563390174</v>
      </c>
      <c r="CR81" s="93">
        <f t="shared" si="102"/>
        <v>3.6301484003150581</v>
      </c>
      <c r="CS81" s="132">
        <f t="shared" si="102"/>
        <v>3.6592524473916046</v>
      </c>
    </row>
    <row r="82" spans="1:99" s="93" customFormat="1" x14ac:dyDescent="0.25">
      <c r="A82" s="93" t="s">
        <v>5</v>
      </c>
      <c r="B82" s="93">
        <f t="shared" ref="B82:Y88" si="103">IFERROR(B71/B49,"")</f>
        <v>1.2622950819672132</v>
      </c>
      <c r="C82" s="93">
        <f t="shared" si="103"/>
        <v>1.1805555555555556</v>
      </c>
      <c r="D82" s="93">
        <f t="shared" si="103"/>
        <v>1.4214285714285715</v>
      </c>
      <c r="E82" s="93">
        <f t="shared" si="103"/>
        <v>1.4457831325301205</v>
      </c>
      <c r="F82" s="93">
        <f t="shared" si="103"/>
        <v>1.2358490566037736</v>
      </c>
      <c r="G82" s="93">
        <f t="shared" si="103"/>
        <v>1.3317073170731708</v>
      </c>
      <c r="H82" s="93">
        <f t="shared" si="103"/>
        <v>1.4462809917355373</v>
      </c>
      <c r="I82" s="93">
        <f t="shared" si="103"/>
        <v>1.2971428571428572</v>
      </c>
      <c r="J82" s="93">
        <f t="shared" si="103"/>
        <v>1.5092936802973977</v>
      </c>
      <c r="K82" s="93">
        <f t="shared" si="103"/>
        <v>1.3316831683168318</v>
      </c>
      <c r="L82" s="93">
        <f t="shared" si="103"/>
        <v>1.678191489361702</v>
      </c>
      <c r="M82" s="132">
        <f t="shared" si="103"/>
        <v>1.8985507246376812</v>
      </c>
      <c r="N82" s="282">
        <f t="shared" si="103"/>
        <v>1.3898305084745763</v>
      </c>
      <c r="O82" s="282">
        <f t="shared" si="103"/>
        <v>1.3015873015873016</v>
      </c>
      <c r="P82" s="282">
        <f t="shared" si="103"/>
        <v>1.7807308970099667</v>
      </c>
      <c r="Q82" s="282">
        <f t="shared" si="103"/>
        <v>1.4385245901639345</v>
      </c>
      <c r="R82" s="282">
        <f t="shared" si="103"/>
        <v>1.3578595317725752</v>
      </c>
      <c r="S82" s="282">
        <f t="shared" si="103"/>
        <v>1.6579861111111112</v>
      </c>
      <c r="T82" s="282">
        <f t="shared" si="103"/>
        <v>1.4011142061281336</v>
      </c>
      <c r="U82" s="282">
        <f t="shared" si="103"/>
        <v>1.4156479217603912</v>
      </c>
      <c r="V82" s="93">
        <f t="shared" si="103"/>
        <v>1.665389943279723</v>
      </c>
      <c r="W82" s="93">
        <f t="shared" si="103"/>
        <v>1.5284684906626858</v>
      </c>
      <c r="X82" s="93">
        <f t="shared" si="103"/>
        <v>1.8605419447074565</v>
      </c>
      <c r="Y82" s="132">
        <f t="shared" si="103"/>
        <v>1.8370021572580821</v>
      </c>
      <c r="Z82" s="93">
        <f t="shared" ref="Z82:CK82" si="104">IFERROR(Z71/Z49,"")</f>
        <v>1.6629759420089369</v>
      </c>
      <c r="AA82" s="93">
        <f t="shared" si="104"/>
        <v>1.3299085274340712</v>
      </c>
      <c r="AB82" s="93">
        <f t="shared" si="104"/>
        <v>1.6152949742035385</v>
      </c>
      <c r="AC82" s="93">
        <f t="shared" si="104"/>
        <v>1.4941055222286939</v>
      </c>
      <c r="AD82" s="93">
        <f t="shared" si="104"/>
        <v>1.7171610853036159</v>
      </c>
      <c r="AE82" s="93">
        <f t="shared" si="104"/>
        <v>1.5623857086386703</v>
      </c>
      <c r="AF82" s="93">
        <f t="shared" si="104"/>
        <v>1.6183683979834056</v>
      </c>
      <c r="AG82" s="93">
        <f t="shared" si="104"/>
        <v>1.7798411003776371</v>
      </c>
      <c r="AH82" s="93">
        <f t="shared" si="104"/>
        <v>1.7633374358842833</v>
      </c>
      <c r="AI82" s="93">
        <f t="shared" si="104"/>
        <v>1.62094766952083</v>
      </c>
      <c r="AJ82" s="93">
        <f t="shared" si="104"/>
        <v>1.6869746523596856</v>
      </c>
      <c r="AK82" s="132">
        <f t="shared" si="104"/>
        <v>1.7096000544758236</v>
      </c>
      <c r="AL82" s="93">
        <f t="shared" si="104"/>
        <v>1.5465879016772461</v>
      </c>
      <c r="AM82" s="93">
        <f t="shared" si="104"/>
        <v>1.4068788341867353</v>
      </c>
      <c r="AN82" s="93">
        <f t="shared" si="104"/>
        <v>1.6504050024019052</v>
      </c>
      <c r="AO82" s="93">
        <f t="shared" si="104"/>
        <v>1.5413400098599386</v>
      </c>
      <c r="AP82" s="93">
        <f t="shared" si="104"/>
        <v>1.7821844235931363</v>
      </c>
      <c r="AQ82" s="93">
        <f t="shared" si="104"/>
        <v>1.6675848108377727</v>
      </c>
      <c r="AR82" s="93">
        <f t="shared" si="104"/>
        <v>1.7339635248139083</v>
      </c>
      <c r="AS82" s="93">
        <f t="shared" si="104"/>
        <v>1.7192131956753687</v>
      </c>
      <c r="AT82" s="93">
        <f t="shared" si="104"/>
        <v>1.7664902922166448</v>
      </c>
      <c r="AU82" s="93">
        <f t="shared" si="104"/>
        <v>1.6596855409688849</v>
      </c>
      <c r="AV82" s="93">
        <f t="shared" si="104"/>
        <v>1.7228700065594023</v>
      </c>
      <c r="AW82" s="132">
        <f t="shared" si="104"/>
        <v>1.7673327283842961</v>
      </c>
      <c r="AX82" s="93">
        <f t="shared" si="104"/>
        <v>1.6828770938709687</v>
      </c>
      <c r="AY82" s="93">
        <f t="shared" si="104"/>
        <v>1.4667694812836336</v>
      </c>
      <c r="AZ82" s="93">
        <f t="shared" si="104"/>
        <v>1.7371455937676663</v>
      </c>
      <c r="BA82" s="93">
        <f t="shared" si="104"/>
        <v>1.6146769243735379</v>
      </c>
      <c r="BB82" s="93">
        <f t="shared" si="104"/>
        <v>1.8573168290009612</v>
      </c>
      <c r="BC82" s="93">
        <f t="shared" si="104"/>
        <v>1.7189684779024712</v>
      </c>
      <c r="BD82" s="93">
        <f t="shared" si="104"/>
        <v>1.8045167174691912</v>
      </c>
      <c r="BE82" s="93">
        <f t="shared" si="104"/>
        <v>1.7672134561935409</v>
      </c>
      <c r="BF82" s="93">
        <f t="shared" si="104"/>
        <v>1.8252511110183516</v>
      </c>
      <c r="BG82" s="93">
        <f t="shared" si="104"/>
        <v>1.699905839122605</v>
      </c>
      <c r="BH82" s="93">
        <f t="shared" si="104"/>
        <v>1.7769826638931332</v>
      </c>
      <c r="BI82" s="132">
        <f t="shared" si="104"/>
        <v>1.8369740399234173</v>
      </c>
      <c r="BJ82" s="93">
        <f t="shared" si="104"/>
        <v>1.7377476185244336</v>
      </c>
      <c r="BK82" s="93">
        <f t="shared" si="104"/>
        <v>1.501017448472916</v>
      </c>
      <c r="BL82" s="93">
        <f t="shared" si="104"/>
        <v>1.7794624723986099</v>
      </c>
      <c r="BM82" s="93">
        <f t="shared" si="104"/>
        <v>1.6531357296460567</v>
      </c>
      <c r="BN82" s="93">
        <f t="shared" si="104"/>
        <v>1.8984640792435088</v>
      </c>
      <c r="BO82" s="93">
        <f t="shared" si="104"/>
        <v>1.7470837387097293</v>
      </c>
      <c r="BP82" s="93">
        <f t="shared" si="104"/>
        <v>1.8455881137886059</v>
      </c>
      <c r="BQ82" s="93">
        <f t="shared" si="104"/>
        <v>1.7985304805335571</v>
      </c>
      <c r="BR82" s="93">
        <f t="shared" si="104"/>
        <v>1.858648967443536</v>
      </c>
      <c r="BS82" s="93">
        <f t="shared" si="104"/>
        <v>1.733471397579095</v>
      </c>
      <c r="BT82" s="93">
        <f t="shared" si="104"/>
        <v>1.8115800297838747</v>
      </c>
      <c r="BU82" s="132">
        <f t="shared" si="104"/>
        <v>1.8718754044969224</v>
      </c>
      <c r="BV82" s="93">
        <f t="shared" si="104"/>
        <v>1.8052715333983127</v>
      </c>
      <c r="BW82" s="93">
        <f t="shared" si="104"/>
        <v>1.5516968396839059</v>
      </c>
      <c r="BX82" s="93">
        <f t="shared" si="104"/>
        <v>1.8393441402584829</v>
      </c>
      <c r="BY82" s="93">
        <f t="shared" si="104"/>
        <v>1.7086836785766015</v>
      </c>
      <c r="BZ82" s="93">
        <f t="shared" si="104"/>
        <v>1.9602373571407643</v>
      </c>
      <c r="CA82" s="93">
        <f t="shared" si="104"/>
        <v>1.7994223823652984</v>
      </c>
      <c r="CB82" s="93">
        <f t="shared" si="104"/>
        <v>1.9068388213807288</v>
      </c>
      <c r="CC82" s="93">
        <f t="shared" si="104"/>
        <v>1.8503275395563137</v>
      </c>
      <c r="CD82" s="93">
        <f t="shared" si="104"/>
        <v>1.9152323155978488</v>
      </c>
      <c r="CE82" s="93">
        <f t="shared" si="104"/>
        <v>1.7848953908879022</v>
      </c>
      <c r="CF82" s="93">
        <f t="shared" si="104"/>
        <v>1.863803905731181</v>
      </c>
      <c r="CG82" s="132">
        <f t="shared" si="104"/>
        <v>1.9289917659490108</v>
      </c>
      <c r="CH82" s="93">
        <f t="shared" si="104"/>
        <v>1.8846476466385436</v>
      </c>
      <c r="CI82" s="93">
        <f t="shared" si="104"/>
        <v>1.6099967560560262</v>
      </c>
      <c r="CJ82" s="93">
        <f t="shared" si="104"/>
        <v>1.906348971903203</v>
      </c>
      <c r="CK82" s="93">
        <f t="shared" si="104"/>
        <v>1.7716515900405028</v>
      </c>
      <c r="CL82" s="93">
        <f t="shared" ref="CL82:CS82" si="105">IFERROR(CL71/CL49,"")</f>
        <v>2.029810652972881</v>
      </c>
      <c r="CM82" s="93">
        <f t="shared" si="105"/>
        <v>1.8563713830456154</v>
      </c>
      <c r="CN82" s="93">
        <f t="shared" si="105"/>
        <v>1.9769372727888159</v>
      </c>
      <c r="CO82" s="93">
        <f t="shared" si="105"/>
        <v>1.9112309306887116</v>
      </c>
      <c r="CP82" s="93">
        <f t="shared" si="105"/>
        <v>1.9813347762269122</v>
      </c>
      <c r="CQ82" s="93">
        <f t="shared" si="105"/>
        <v>1.8428250715011638</v>
      </c>
      <c r="CR82" s="93">
        <f t="shared" si="105"/>
        <v>1.9262376410348108</v>
      </c>
      <c r="CS82" s="132">
        <f t="shared" si="105"/>
        <v>1.9963800375560716</v>
      </c>
    </row>
    <row r="83" spans="1:99" s="93" customFormat="1" x14ac:dyDescent="0.25">
      <c r="A83" s="93" t="s">
        <v>6</v>
      </c>
      <c r="B83" s="93">
        <f t="shared" si="103"/>
        <v>1.3490566037735849</v>
      </c>
      <c r="C83" s="93">
        <f t="shared" si="103"/>
        <v>1.2264150943396226</v>
      </c>
      <c r="D83" s="93">
        <f t="shared" si="103"/>
        <v>1.647887323943662</v>
      </c>
      <c r="E83" s="93">
        <f t="shared" si="103"/>
        <v>1.4142857142857144</v>
      </c>
      <c r="F83" s="93">
        <f t="shared" si="103"/>
        <v>1.4598765432098766</v>
      </c>
      <c r="G83" s="93">
        <f t="shared" si="103"/>
        <v>1.4697986577181208</v>
      </c>
      <c r="H83" s="93">
        <f t="shared" si="103"/>
        <v>1.4345238095238095</v>
      </c>
      <c r="I83" s="93">
        <f t="shared" si="103"/>
        <v>1.3333333333333333</v>
      </c>
      <c r="J83" s="93">
        <f t="shared" si="103"/>
        <v>1.7212643678160919</v>
      </c>
      <c r="K83" s="93">
        <f t="shared" si="103"/>
        <v>1.4187192118226601</v>
      </c>
      <c r="L83" s="93">
        <f t="shared" si="103"/>
        <v>1.9090909090909092</v>
      </c>
      <c r="M83" s="132">
        <f t="shared" si="103"/>
        <v>1.9171875</v>
      </c>
      <c r="N83" s="282">
        <f t="shared" si="103"/>
        <v>1.2980769230769231</v>
      </c>
      <c r="O83" s="282">
        <f t="shared" si="103"/>
        <v>1.4642857142857142</v>
      </c>
      <c r="P83" s="282">
        <f t="shared" si="103"/>
        <v>1.8367346938775511</v>
      </c>
      <c r="Q83" s="282">
        <f t="shared" si="103"/>
        <v>1.4792899408284024</v>
      </c>
      <c r="R83" s="282">
        <f t="shared" si="103"/>
        <v>1.5802469135802468</v>
      </c>
      <c r="S83" s="282">
        <f t="shared" si="103"/>
        <v>1.8685344827586208</v>
      </c>
      <c r="T83" s="282">
        <f t="shared" si="103"/>
        <v>1.33</v>
      </c>
      <c r="U83" s="282">
        <f t="shared" si="103"/>
        <v>1.4780701754385965</v>
      </c>
      <c r="V83" s="93">
        <f t="shared" si="103"/>
        <v>1.7537250920167533</v>
      </c>
      <c r="W83" s="93">
        <f t="shared" si="103"/>
        <v>1.5096824812210243</v>
      </c>
      <c r="X83" s="93">
        <f t="shared" si="103"/>
        <v>1.619233205457135</v>
      </c>
      <c r="Y83" s="132">
        <f t="shared" si="103"/>
        <v>1.8822352899342421</v>
      </c>
      <c r="Z83" s="93">
        <f t="shared" ref="Z83:CK83" si="106">IFERROR(Z72/Z50,"")</f>
        <v>1.2380408411618489</v>
      </c>
      <c r="AA83" s="93">
        <f t="shared" si="106"/>
        <v>1.5694971410809477</v>
      </c>
      <c r="AB83" s="93">
        <f t="shared" si="106"/>
        <v>1.6383538436519529</v>
      </c>
      <c r="AC83" s="93">
        <f t="shared" si="106"/>
        <v>1.6586241540214182</v>
      </c>
      <c r="AD83" s="93">
        <f t="shared" si="106"/>
        <v>1.6426244838298276</v>
      </c>
      <c r="AE83" s="93">
        <f t="shared" si="106"/>
        <v>1.6813082886537556</v>
      </c>
      <c r="AF83" s="93">
        <f t="shared" si="106"/>
        <v>1.5130808092333221</v>
      </c>
      <c r="AG83" s="93">
        <f t="shared" si="106"/>
        <v>1.6670105667448794</v>
      </c>
      <c r="AH83" s="93">
        <f t="shared" si="106"/>
        <v>1.8877760173267275</v>
      </c>
      <c r="AI83" s="93">
        <f t="shared" si="106"/>
        <v>1.7684056441982137</v>
      </c>
      <c r="AJ83" s="93">
        <f t="shared" si="106"/>
        <v>1.8166914662255627</v>
      </c>
      <c r="AK83" s="132">
        <f t="shared" si="106"/>
        <v>1.8280972345904154</v>
      </c>
      <c r="AL83" s="93">
        <f t="shared" si="106"/>
        <v>1.369497087196158</v>
      </c>
      <c r="AM83" s="93">
        <f t="shared" si="106"/>
        <v>1.5035642206155839</v>
      </c>
      <c r="AN83" s="93">
        <f t="shared" si="106"/>
        <v>1.8100941870036513</v>
      </c>
      <c r="AO83" s="93">
        <f t="shared" si="106"/>
        <v>1.7593109820096571</v>
      </c>
      <c r="AP83" s="93">
        <f t="shared" si="106"/>
        <v>1.8147025402439527</v>
      </c>
      <c r="AQ83" s="93">
        <f t="shared" si="106"/>
        <v>1.7943975884289471</v>
      </c>
      <c r="AR83" s="93">
        <f t="shared" si="106"/>
        <v>1.703502187820531</v>
      </c>
      <c r="AS83" s="93">
        <f t="shared" si="106"/>
        <v>1.8626476093345239</v>
      </c>
      <c r="AT83" s="93">
        <f t="shared" si="106"/>
        <v>1.8834226825278364</v>
      </c>
      <c r="AU83" s="93">
        <f t="shared" si="106"/>
        <v>1.7737765848371976</v>
      </c>
      <c r="AV83" s="93">
        <f t="shared" si="106"/>
        <v>1.8641092212345296</v>
      </c>
      <c r="AW83" s="132">
        <f t="shared" si="106"/>
        <v>1.889444835305335</v>
      </c>
      <c r="AX83" s="93">
        <f t="shared" si="106"/>
        <v>1.4098700473845369</v>
      </c>
      <c r="AY83" s="93">
        <f t="shared" si="106"/>
        <v>1.6213405815739546</v>
      </c>
      <c r="AZ83" s="93">
        <f t="shared" si="106"/>
        <v>1.8460716405739979</v>
      </c>
      <c r="BA83" s="93">
        <f t="shared" si="106"/>
        <v>1.8211243556804688</v>
      </c>
      <c r="BB83" s="93">
        <f t="shared" si="106"/>
        <v>1.8409387613382104</v>
      </c>
      <c r="BC83" s="93">
        <f t="shared" si="106"/>
        <v>1.8356631045572824</v>
      </c>
      <c r="BD83" s="93">
        <f t="shared" si="106"/>
        <v>1.7314992480480131</v>
      </c>
      <c r="BE83" s="93">
        <f t="shared" si="106"/>
        <v>1.9024632179071232</v>
      </c>
      <c r="BF83" s="93">
        <f t="shared" si="106"/>
        <v>1.9500883956799417</v>
      </c>
      <c r="BG83" s="93">
        <f t="shared" si="106"/>
        <v>1.830433846207874</v>
      </c>
      <c r="BH83" s="93">
        <f t="shared" si="106"/>
        <v>1.9115010944811113</v>
      </c>
      <c r="BI83" s="132">
        <f t="shared" si="106"/>
        <v>1.9614232881346441</v>
      </c>
      <c r="BJ83" s="93">
        <f t="shared" si="106"/>
        <v>1.43077159013422</v>
      </c>
      <c r="BK83" s="93">
        <f t="shared" si="106"/>
        <v>1.6711553531999166</v>
      </c>
      <c r="BL83" s="93">
        <f t="shared" si="106"/>
        <v>1.8787967798373775</v>
      </c>
      <c r="BM83" s="93">
        <f t="shared" si="106"/>
        <v>1.8593644575900847</v>
      </c>
      <c r="BN83" s="93">
        <f t="shared" si="106"/>
        <v>1.8742040263376238</v>
      </c>
      <c r="BO83" s="93">
        <f t="shared" si="106"/>
        <v>1.8685953639113171</v>
      </c>
      <c r="BP83" s="93">
        <f t="shared" si="106"/>
        <v>1.7518121510400402</v>
      </c>
      <c r="BQ83" s="93">
        <f t="shared" si="106"/>
        <v>1.9381934651365675</v>
      </c>
      <c r="BR83" s="93">
        <f t="shared" si="106"/>
        <v>1.991932782821549</v>
      </c>
      <c r="BS83" s="93">
        <f t="shared" si="106"/>
        <v>1.8635925807699636</v>
      </c>
      <c r="BT83" s="93">
        <f t="shared" si="106"/>
        <v>1.9504725931413411</v>
      </c>
      <c r="BU83" s="132">
        <f t="shared" si="106"/>
        <v>2.0042942543005129</v>
      </c>
      <c r="BV83" s="93">
        <f t="shared" si="106"/>
        <v>1.4718414854954858</v>
      </c>
      <c r="BW83" s="93">
        <f t="shared" si="106"/>
        <v>1.73435966586172</v>
      </c>
      <c r="BX83" s="93">
        <f t="shared" si="106"/>
        <v>1.9358262006570721</v>
      </c>
      <c r="BY83" s="93">
        <f t="shared" si="106"/>
        <v>1.9186853304292684</v>
      </c>
      <c r="BZ83" s="93">
        <f t="shared" si="106"/>
        <v>1.9310038730247097</v>
      </c>
      <c r="CA83" s="93">
        <f t="shared" si="106"/>
        <v>1.9252714939953504</v>
      </c>
      <c r="CB83" s="93">
        <f t="shared" si="106"/>
        <v>1.802713058536588</v>
      </c>
      <c r="CC83" s="93">
        <f t="shared" si="106"/>
        <v>1.9956137521966879</v>
      </c>
      <c r="CD83" s="93">
        <f t="shared" si="106"/>
        <v>2.0540407963527811</v>
      </c>
      <c r="CE83" s="93">
        <f t="shared" si="106"/>
        <v>1.9204110446161655</v>
      </c>
      <c r="CF83" s="93">
        <f t="shared" si="106"/>
        <v>2.0083319406377846</v>
      </c>
      <c r="CG83" s="132">
        <f t="shared" si="106"/>
        <v>2.0669123197611241</v>
      </c>
      <c r="CH83" s="93">
        <f t="shared" si="106"/>
        <v>1.5220129657202106</v>
      </c>
      <c r="CI83" s="93">
        <f t="shared" si="106"/>
        <v>1.8083626519872777</v>
      </c>
      <c r="CJ83" s="93">
        <f t="shared" si="106"/>
        <v>1.9990207722847007</v>
      </c>
      <c r="CK83" s="93">
        <f t="shared" si="106"/>
        <v>1.9859243561690816</v>
      </c>
      <c r="CL83" s="93">
        <f t="shared" ref="CL83:CS83" si="107">IFERROR(CL72/CL50,"")</f>
        <v>1.9961867891910969</v>
      </c>
      <c r="CM83" s="93">
        <f t="shared" si="107"/>
        <v>1.9903936240196725</v>
      </c>
      <c r="CN83" s="93">
        <f t="shared" si="107"/>
        <v>1.8604468795959432</v>
      </c>
      <c r="CO83" s="93">
        <f t="shared" si="107"/>
        <v>2.0639632216041086</v>
      </c>
      <c r="CP83" s="93">
        <f t="shared" si="107"/>
        <v>2.1275143417919731</v>
      </c>
      <c r="CQ83" s="93">
        <f t="shared" si="107"/>
        <v>1.9853301758942579</v>
      </c>
      <c r="CR83" s="93">
        <f t="shared" si="107"/>
        <v>2.0782081897814688</v>
      </c>
      <c r="CS83" s="132">
        <f t="shared" si="107"/>
        <v>2.1416206453527238</v>
      </c>
    </row>
    <row r="84" spans="1:99" s="93" customFormat="1" x14ac:dyDescent="0.25">
      <c r="A84" s="93" t="s">
        <v>7</v>
      </c>
      <c r="B84" s="93">
        <f t="shared" si="103"/>
        <v>1.2661290322580645</v>
      </c>
      <c r="C84" s="93">
        <f t="shared" si="103"/>
        <v>1.3017241379310345</v>
      </c>
      <c r="D84" s="93">
        <f t="shared" si="103"/>
        <v>1.375</v>
      </c>
      <c r="E84" s="93">
        <f t="shared" si="103"/>
        <v>1.4454545454545455</v>
      </c>
      <c r="F84" s="93">
        <f t="shared" si="103"/>
        <v>1.275735294117647</v>
      </c>
      <c r="G84" s="93">
        <f t="shared" si="103"/>
        <v>1.3482490272373542</v>
      </c>
      <c r="H84" s="93">
        <f t="shared" si="103"/>
        <v>1.3803418803418803</v>
      </c>
      <c r="I84" s="93">
        <f t="shared" si="103"/>
        <v>1.1812499999999999</v>
      </c>
      <c r="J84" s="93">
        <f t="shared" si="103"/>
        <v>1.4481481481481482</v>
      </c>
      <c r="K84" s="93">
        <f t="shared" si="103"/>
        <v>1.3666666666666667</v>
      </c>
      <c r="L84" s="93">
        <f t="shared" si="103"/>
        <v>1.9097744360902256</v>
      </c>
      <c r="M84" s="132">
        <f t="shared" si="103"/>
        <v>1.6189655172413793</v>
      </c>
      <c r="N84" s="282">
        <f t="shared" si="103"/>
        <v>1.227891156462585</v>
      </c>
      <c r="O84" s="282">
        <f t="shared" si="103"/>
        <v>1.2824858757062148</v>
      </c>
      <c r="P84" s="282">
        <f t="shared" si="103"/>
        <v>1.9066666666666667</v>
      </c>
      <c r="Q84" s="282">
        <f t="shared" si="103"/>
        <v>2.064516129032258</v>
      </c>
      <c r="R84" s="282">
        <f t="shared" si="103"/>
        <v>1.7533333333333334</v>
      </c>
      <c r="S84" s="282">
        <f t="shared" si="103"/>
        <v>1.706</v>
      </c>
      <c r="T84" s="282">
        <f t="shared" si="103"/>
        <v>1.5763546798029557</v>
      </c>
      <c r="U84" s="282">
        <f t="shared" si="103"/>
        <v>1.4788273615635179</v>
      </c>
      <c r="V84" s="93">
        <f t="shared" si="103"/>
        <v>1.7983958512967799</v>
      </c>
      <c r="W84" s="93">
        <f t="shared" si="103"/>
        <v>1.5816509994215848</v>
      </c>
      <c r="X84" s="93">
        <f t="shared" si="103"/>
        <v>1.5487587153960138</v>
      </c>
      <c r="Y84" s="132">
        <f t="shared" si="103"/>
        <v>1.8225401399647045</v>
      </c>
      <c r="Z84" s="93">
        <f t="shared" ref="Z84:CK84" si="108">IFERROR(Z73/Z51,"")</f>
        <v>1.5118379673560556</v>
      </c>
      <c r="AA84" s="93">
        <f t="shared" si="108"/>
        <v>1.3955440146631037</v>
      </c>
      <c r="AB84" s="93">
        <f t="shared" si="108"/>
        <v>1.7322183004764551</v>
      </c>
      <c r="AC84" s="93">
        <f t="shared" si="108"/>
        <v>1.6261845806952295</v>
      </c>
      <c r="AD84" s="93">
        <f t="shared" si="108"/>
        <v>1.6704301518534825</v>
      </c>
      <c r="AE84" s="93">
        <f t="shared" si="108"/>
        <v>1.676954753594732</v>
      </c>
      <c r="AF84" s="93">
        <f t="shared" si="108"/>
        <v>1.8316814838049615</v>
      </c>
      <c r="AG84" s="93">
        <f t="shared" si="108"/>
        <v>1.8133618152109561</v>
      </c>
      <c r="AH84" s="93">
        <f t="shared" si="108"/>
        <v>1.8730393042132569</v>
      </c>
      <c r="AI84" s="93">
        <f t="shared" si="108"/>
        <v>1.8919146914256462</v>
      </c>
      <c r="AJ84" s="93">
        <f t="shared" si="108"/>
        <v>1.9778557108931825</v>
      </c>
      <c r="AK84" s="132">
        <f t="shared" si="108"/>
        <v>1.9635388741267721</v>
      </c>
      <c r="AL84" s="93">
        <f t="shared" si="108"/>
        <v>1.4925321192399319</v>
      </c>
      <c r="AM84" s="93">
        <f t="shared" si="108"/>
        <v>1.4306065179076088</v>
      </c>
      <c r="AN84" s="93">
        <f t="shared" si="108"/>
        <v>1.9835396765894509</v>
      </c>
      <c r="AO84" s="93">
        <f t="shared" si="108"/>
        <v>1.8664118114518222</v>
      </c>
      <c r="AP84" s="93">
        <f t="shared" si="108"/>
        <v>1.9042032951678574</v>
      </c>
      <c r="AQ84" s="93">
        <f t="shared" si="108"/>
        <v>1.9445377536094248</v>
      </c>
      <c r="AR84" s="93">
        <f t="shared" si="108"/>
        <v>1.9520657011232647</v>
      </c>
      <c r="AS84" s="93">
        <f t="shared" si="108"/>
        <v>2.0174613293836328</v>
      </c>
      <c r="AT84" s="93">
        <f t="shared" si="108"/>
        <v>2.0386245636491793</v>
      </c>
      <c r="AU84" s="93">
        <f t="shared" si="108"/>
        <v>1.9142496367114357</v>
      </c>
      <c r="AV84" s="93">
        <f t="shared" si="108"/>
        <v>2.0164996911451416</v>
      </c>
      <c r="AW84" s="132">
        <f t="shared" si="108"/>
        <v>2.041015088521847</v>
      </c>
      <c r="AX84" s="93">
        <f t="shared" si="108"/>
        <v>1.5907877612944548</v>
      </c>
      <c r="AY84" s="93">
        <f t="shared" si="108"/>
        <v>1.5031471217016683</v>
      </c>
      <c r="AZ84" s="93">
        <f t="shared" si="108"/>
        <v>2.0401190952129857</v>
      </c>
      <c r="BA84" s="93">
        <f t="shared" si="108"/>
        <v>1.9112065603974693</v>
      </c>
      <c r="BB84" s="93">
        <f t="shared" si="108"/>
        <v>1.9461199913345297</v>
      </c>
      <c r="BC84" s="93">
        <f t="shared" si="108"/>
        <v>1.9824086127272231</v>
      </c>
      <c r="BD84" s="93">
        <f t="shared" si="108"/>
        <v>2.0398669647462007</v>
      </c>
      <c r="BE84" s="93">
        <f t="shared" si="108"/>
        <v>2.08447074263441</v>
      </c>
      <c r="BF84" s="93">
        <f t="shared" si="108"/>
        <v>2.1093890579166397</v>
      </c>
      <c r="BG84" s="93">
        <f t="shared" si="108"/>
        <v>1.9849215888170491</v>
      </c>
      <c r="BH84" s="93">
        <f t="shared" si="108"/>
        <v>2.0896888420392035</v>
      </c>
      <c r="BI84" s="132">
        <f t="shared" si="108"/>
        <v>2.116861224865588</v>
      </c>
      <c r="BJ84" s="93">
        <f t="shared" si="108"/>
        <v>1.6444239638316598</v>
      </c>
      <c r="BK84" s="93">
        <f t="shared" si="108"/>
        <v>1.5415462499724537</v>
      </c>
      <c r="BL84" s="93">
        <f t="shared" si="108"/>
        <v>2.0844399545625611</v>
      </c>
      <c r="BM84" s="93">
        <f t="shared" si="108"/>
        <v>1.95133362326394</v>
      </c>
      <c r="BN84" s="93">
        <f t="shared" si="108"/>
        <v>1.9817088424515499</v>
      </c>
      <c r="BO84" s="93">
        <f t="shared" si="108"/>
        <v>2.0216276343187176</v>
      </c>
      <c r="BP84" s="93">
        <f t="shared" si="108"/>
        <v>2.0917280666371685</v>
      </c>
      <c r="BQ84" s="93">
        <f t="shared" si="108"/>
        <v>2.125334209870712</v>
      </c>
      <c r="BR84" s="93">
        <f t="shared" si="108"/>
        <v>2.1595557583551637</v>
      </c>
      <c r="BS84" s="93">
        <f t="shared" si="108"/>
        <v>2.0308378065123303</v>
      </c>
      <c r="BT84" s="93">
        <f t="shared" si="108"/>
        <v>2.1335412928060675</v>
      </c>
      <c r="BU84" s="132">
        <f t="shared" si="108"/>
        <v>2.1678011642540844</v>
      </c>
      <c r="BV84" s="93">
        <f t="shared" si="108"/>
        <v>1.7052665537169969</v>
      </c>
      <c r="BW84" s="93">
        <f t="shared" si="108"/>
        <v>1.5950826171814392</v>
      </c>
      <c r="BX84" s="93">
        <f t="shared" si="108"/>
        <v>2.1540556100030326</v>
      </c>
      <c r="BY84" s="93">
        <f t="shared" si="108"/>
        <v>2.0147512198264454</v>
      </c>
      <c r="BZ84" s="93">
        <f t="shared" si="108"/>
        <v>2.0421151599937839</v>
      </c>
      <c r="CA84" s="93">
        <f t="shared" si="108"/>
        <v>2.0859181190869207</v>
      </c>
      <c r="CB84" s="93">
        <f t="shared" si="108"/>
        <v>2.1662268678536321</v>
      </c>
      <c r="CC84" s="93">
        <f t="shared" si="108"/>
        <v>2.1938914988409519</v>
      </c>
      <c r="CD84" s="93">
        <f t="shared" si="108"/>
        <v>2.2317036237220487</v>
      </c>
      <c r="CE84" s="93">
        <f t="shared" si="108"/>
        <v>2.0974645737438293</v>
      </c>
      <c r="CF84" s="93">
        <f t="shared" si="108"/>
        <v>2.2024198520842857</v>
      </c>
      <c r="CG84" s="132">
        <f t="shared" si="108"/>
        <v>2.2402614471906741</v>
      </c>
      <c r="CH84" s="93">
        <f t="shared" si="108"/>
        <v>1.7762053484337934</v>
      </c>
      <c r="CI84" s="93">
        <f t="shared" si="108"/>
        <v>1.6569425824729724</v>
      </c>
      <c r="CJ84" s="93">
        <f t="shared" si="108"/>
        <v>2.2361634913332358</v>
      </c>
      <c r="CK84" s="93">
        <f t="shared" si="108"/>
        <v>2.0887731702891452</v>
      </c>
      <c r="CL84" s="93">
        <f t="shared" ref="CL84:CS84" si="109">IFERROR(CL73/CL51,"")</f>
        <v>2.1119017900529156</v>
      </c>
      <c r="CM84" s="93">
        <f t="shared" si="109"/>
        <v>2.1621232012521445</v>
      </c>
      <c r="CN84" s="93">
        <f t="shared" si="109"/>
        <v>2.2559206234072708</v>
      </c>
      <c r="CO84" s="93">
        <f t="shared" si="109"/>
        <v>2.2779706360332099</v>
      </c>
      <c r="CP84" s="93">
        <f t="shared" si="109"/>
        <v>2.3198767683969845</v>
      </c>
      <c r="CQ84" s="93">
        <f t="shared" si="109"/>
        <v>2.1767491629821749</v>
      </c>
      <c r="CR84" s="93">
        <f t="shared" si="109"/>
        <v>2.2877950696019291</v>
      </c>
      <c r="CS84" s="132">
        <f t="shared" si="109"/>
        <v>2.329356622854251</v>
      </c>
    </row>
    <row r="85" spans="1:99" s="93" customFormat="1" x14ac:dyDescent="0.25">
      <c r="A85" s="93" t="s">
        <v>8</v>
      </c>
      <c r="B85" s="93">
        <f t="shared" si="103"/>
        <v>1.1111111111111112</v>
      </c>
      <c r="C85" s="93">
        <f t="shared" si="103"/>
        <v>1.1846153846153846</v>
      </c>
      <c r="D85" s="93">
        <f t="shared" si="103"/>
        <v>1.2903225806451613</v>
      </c>
      <c r="E85" s="93">
        <f t="shared" si="103"/>
        <v>1.471830985915493</v>
      </c>
      <c r="F85" s="93">
        <f t="shared" si="103"/>
        <v>1.2417582417582418</v>
      </c>
      <c r="G85" s="93">
        <f t="shared" si="103"/>
        <v>1.2377622377622377</v>
      </c>
      <c r="H85" s="93">
        <f t="shared" si="103"/>
        <v>1.2727272727272727</v>
      </c>
      <c r="I85" s="93">
        <f t="shared" si="103"/>
        <v>1.2714285714285714</v>
      </c>
      <c r="J85" s="93">
        <f t="shared" si="103"/>
        <v>1.2423076923076923</v>
      </c>
      <c r="K85" s="93">
        <f t="shared" si="103"/>
        <v>1.2239583333333333</v>
      </c>
      <c r="L85" s="93">
        <f t="shared" si="103"/>
        <v>1.9547738693467336</v>
      </c>
      <c r="M85" s="132">
        <f t="shared" si="103"/>
        <v>1.742489270386266</v>
      </c>
      <c r="N85" s="282">
        <f t="shared" si="103"/>
        <v>1.2137096774193548</v>
      </c>
      <c r="O85" s="282">
        <f t="shared" si="103"/>
        <v>1.1900826446280992</v>
      </c>
      <c r="P85" s="282">
        <f t="shared" si="103"/>
        <v>1.546875</v>
      </c>
      <c r="Q85" s="282">
        <f t="shared" si="103"/>
        <v>1.4619565217391304</v>
      </c>
      <c r="R85" s="282">
        <f t="shared" si="103"/>
        <v>1.3863636363636365</v>
      </c>
      <c r="S85" s="282">
        <f t="shared" si="103"/>
        <v>1.5087719298245614</v>
      </c>
      <c r="T85" s="282">
        <f t="shared" si="103"/>
        <v>1.4601769911504425</v>
      </c>
      <c r="U85" s="282">
        <f t="shared" si="103"/>
        <v>1.4580645161290322</v>
      </c>
      <c r="V85" s="93">
        <f t="shared" si="103"/>
        <v>1.7687663032746848</v>
      </c>
      <c r="W85" s="93">
        <f t="shared" si="103"/>
        <v>1.7001608344127859</v>
      </c>
      <c r="X85" s="93">
        <f t="shared" si="103"/>
        <v>1.9302382364226167</v>
      </c>
      <c r="Y85" s="132">
        <f t="shared" si="103"/>
        <v>1.9624839080431229</v>
      </c>
      <c r="Z85" s="93">
        <f t="shared" ref="Z85:CK85" si="110">IFERROR(Z74/Z52,"")</f>
        <v>1.2787007919729299</v>
      </c>
      <c r="AA85" s="93">
        <f t="shared" si="110"/>
        <v>1.410473594614496</v>
      </c>
      <c r="AB85" s="93">
        <f t="shared" si="110"/>
        <v>1.8149590781192499</v>
      </c>
      <c r="AC85" s="93">
        <f t="shared" si="110"/>
        <v>1.6628003898380173</v>
      </c>
      <c r="AD85" s="93">
        <f t="shared" si="110"/>
        <v>1.8816824932372693</v>
      </c>
      <c r="AE85" s="93">
        <f t="shared" si="110"/>
        <v>1.7512679167033169</v>
      </c>
      <c r="AF85" s="93">
        <f t="shared" si="110"/>
        <v>1.8875081754277112</v>
      </c>
      <c r="AG85" s="93">
        <f t="shared" si="110"/>
        <v>1.593483967601538</v>
      </c>
      <c r="AH85" s="93">
        <f t="shared" si="110"/>
        <v>1.6233687208207184</v>
      </c>
      <c r="AI85" s="93">
        <f t="shared" si="110"/>
        <v>1.5005509859877268</v>
      </c>
      <c r="AJ85" s="93">
        <f t="shared" si="110"/>
        <v>1.6331675631483884</v>
      </c>
      <c r="AK85" s="132">
        <f t="shared" si="110"/>
        <v>1.8216907545728573</v>
      </c>
      <c r="AL85" s="93">
        <f t="shared" si="110"/>
        <v>1.4091964803510415</v>
      </c>
      <c r="AM85" s="93">
        <f t="shared" si="110"/>
        <v>1.4352053098064119</v>
      </c>
      <c r="AN85" s="93">
        <f t="shared" si="110"/>
        <v>1.9332882340979716</v>
      </c>
      <c r="AO85" s="93">
        <f t="shared" si="110"/>
        <v>1.8134293060027653</v>
      </c>
      <c r="AP85" s="93">
        <f t="shared" si="110"/>
        <v>1.9890308885525545</v>
      </c>
      <c r="AQ85" s="93">
        <f t="shared" si="110"/>
        <v>1.8937424358810555</v>
      </c>
      <c r="AR85" s="93">
        <f t="shared" si="110"/>
        <v>1.9711663639098422</v>
      </c>
      <c r="AS85" s="93">
        <f t="shared" si="110"/>
        <v>1.8608924618919547</v>
      </c>
      <c r="AT85" s="93">
        <f t="shared" si="110"/>
        <v>1.8888930259231334</v>
      </c>
      <c r="AU85" s="93">
        <f t="shared" si="110"/>
        <v>1.7755523509738835</v>
      </c>
      <c r="AV85" s="93">
        <f t="shared" si="110"/>
        <v>1.8496526432686053</v>
      </c>
      <c r="AW85" s="132">
        <f t="shared" si="110"/>
        <v>1.8773445623142988</v>
      </c>
      <c r="AX85" s="93">
        <f t="shared" si="110"/>
        <v>1.4294234971608917</v>
      </c>
      <c r="AY85" s="93">
        <f t="shared" si="110"/>
        <v>1.5123207514356227</v>
      </c>
      <c r="AZ85" s="93">
        <f t="shared" si="110"/>
        <v>1.9828485318617952</v>
      </c>
      <c r="BA85" s="93">
        <f t="shared" si="110"/>
        <v>1.8436831928135358</v>
      </c>
      <c r="BB85" s="93">
        <f t="shared" si="110"/>
        <v>2.0591702340129294</v>
      </c>
      <c r="BC85" s="93">
        <f t="shared" si="110"/>
        <v>1.9204667111937399</v>
      </c>
      <c r="BD85" s="93">
        <f t="shared" si="110"/>
        <v>2.0674237241441391</v>
      </c>
      <c r="BE85" s="93">
        <f t="shared" si="110"/>
        <v>1.8561002476034572</v>
      </c>
      <c r="BF85" s="93">
        <f t="shared" si="110"/>
        <v>1.9012261712128069</v>
      </c>
      <c r="BG85" s="93">
        <f t="shared" si="110"/>
        <v>1.7826638408141149</v>
      </c>
      <c r="BH85" s="93">
        <f t="shared" si="110"/>
        <v>1.8590176297676961</v>
      </c>
      <c r="BI85" s="132">
        <f t="shared" si="110"/>
        <v>1.9031799162797005</v>
      </c>
      <c r="BJ85" s="93">
        <f t="shared" si="110"/>
        <v>1.4445010220605978</v>
      </c>
      <c r="BK85" s="93">
        <f t="shared" si="110"/>
        <v>1.5533040193151517</v>
      </c>
      <c r="BL85" s="93">
        <f t="shared" si="110"/>
        <v>2.0034987258522068</v>
      </c>
      <c r="BM85" s="93">
        <f t="shared" si="110"/>
        <v>1.8658970307653087</v>
      </c>
      <c r="BN85" s="93">
        <f t="shared" si="110"/>
        <v>2.1030782632532281</v>
      </c>
      <c r="BO85" s="93">
        <f t="shared" si="110"/>
        <v>1.9537039172201593</v>
      </c>
      <c r="BP85" s="93">
        <f t="shared" si="110"/>
        <v>2.1201499589070654</v>
      </c>
      <c r="BQ85" s="93">
        <f t="shared" si="110"/>
        <v>1.8783686019910795</v>
      </c>
      <c r="BR85" s="93">
        <f t="shared" si="110"/>
        <v>1.9280392459666511</v>
      </c>
      <c r="BS85" s="93">
        <f t="shared" si="110"/>
        <v>1.8068787922693106</v>
      </c>
      <c r="BT85" s="93">
        <f t="shared" si="110"/>
        <v>1.8838839170073345</v>
      </c>
      <c r="BU85" s="132">
        <f t="shared" si="110"/>
        <v>1.9313407756026286</v>
      </c>
      <c r="BV85" s="93">
        <f t="shared" si="110"/>
        <v>1.4889004223232112</v>
      </c>
      <c r="BW85" s="93">
        <f t="shared" si="110"/>
        <v>1.6079431046586821</v>
      </c>
      <c r="BX85" s="93">
        <f t="shared" si="110"/>
        <v>2.0628088404100198</v>
      </c>
      <c r="BY85" s="93">
        <f t="shared" si="110"/>
        <v>1.9188439683691134</v>
      </c>
      <c r="BZ85" s="93">
        <f t="shared" si="110"/>
        <v>2.1714433910285571</v>
      </c>
      <c r="CA85" s="93">
        <f t="shared" si="110"/>
        <v>2.0119017816259386</v>
      </c>
      <c r="CB85" s="93">
        <f t="shared" si="110"/>
        <v>2.1947908892906653</v>
      </c>
      <c r="CC85" s="93">
        <f t="shared" si="110"/>
        <v>1.923149244157387</v>
      </c>
      <c r="CD85" s="93">
        <f t="shared" si="110"/>
        <v>1.977771191574623</v>
      </c>
      <c r="CE85" s="93">
        <f t="shared" si="110"/>
        <v>1.8523978481107264</v>
      </c>
      <c r="CF85" s="93">
        <f t="shared" si="110"/>
        <v>1.9284335914309338</v>
      </c>
      <c r="CG85" s="132">
        <f t="shared" si="110"/>
        <v>1.9807266778460646</v>
      </c>
      <c r="CH85" s="93">
        <f t="shared" si="110"/>
        <v>1.540301901791979</v>
      </c>
      <c r="CI85" s="93">
        <f t="shared" si="110"/>
        <v>1.6710238095709162</v>
      </c>
      <c r="CJ85" s="93">
        <f t="shared" si="110"/>
        <v>2.1313415475570689</v>
      </c>
      <c r="CK85" s="93">
        <f t="shared" si="110"/>
        <v>1.9807614019029962</v>
      </c>
      <c r="CL85" s="93">
        <f t="shared" ref="CL85:CS85" si="111">IFERROR(CL74/CL52,"")</f>
        <v>2.2530500412195682</v>
      </c>
      <c r="CM85" s="93">
        <f t="shared" si="111"/>
        <v>2.078475010190632</v>
      </c>
      <c r="CN85" s="93">
        <f t="shared" si="111"/>
        <v>2.2824025358168387</v>
      </c>
      <c r="CO85" s="93">
        <f t="shared" si="111"/>
        <v>1.978624912486713</v>
      </c>
      <c r="CP85" s="93">
        <f t="shared" si="111"/>
        <v>2.0387441315565171</v>
      </c>
      <c r="CQ85" s="93">
        <f t="shared" si="111"/>
        <v>1.9037867768387209</v>
      </c>
      <c r="CR85" s="93">
        <f t="shared" si="111"/>
        <v>1.9859618752826949</v>
      </c>
      <c r="CS85" s="132">
        <f t="shared" si="111"/>
        <v>2.0431656694092917</v>
      </c>
    </row>
    <row r="86" spans="1:99" s="93" customFormat="1" x14ac:dyDescent="0.25">
      <c r="A86" s="93" t="s">
        <v>1</v>
      </c>
      <c r="B86" s="93">
        <f t="shared" si="103"/>
        <v>1</v>
      </c>
      <c r="C86" s="93">
        <f t="shared" si="103"/>
        <v>1.1864406779661016</v>
      </c>
      <c r="D86" s="93">
        <f t="shared" si="103"/>
        <v>1.4428571428571428</v>
      </c>
      <c r="E86" s="93">
        <f t="shared" si="103"/>
        <v>1.375</v>
      </c>
      <c r="F86" s="93">
        <f t="shared" si="103"/>
        <v>1.1901408450704225</v>
      </c>
      <c r="G86" s="93">
        <f t="shared" si="103"/>
        <v>1.1499999999999999</v>
      </c>
      <c r="H86" s="93">
        <f t="shared" si="103"/>
        <v>1.3972602739726028</v>
      </c>
      <c r="I86" s="93">
        <f t="shared" si="103"/>
        <v>1.2063492063492063</v>
      </c>
      <c r="J86" s="93">
        <f t="shared" si="103"/>
        <v>1.4178403755868545</v>
      </c>
      <c r="K86" s="93">
        <f t="shared" si="103"/>
        <v>1.2486486486486486</v>
      </c>
      <c r="L86" s="93">
        <f t="shared" si="103"/>
        <v>2.03125</v>
      </c>
      <c r="M86" s="132">
        <f t="shared" si="103"/>
        <v>1.7857142857142858</v>
      </c>
      <c r="N86" s="282">
        <f t="shared" si="103"/>
        <v>1.1717171717171717</v>
      </c>
      <c r="O86" s="282">
        <f t="shared" si="103"/>
        <v>1.2636363636363637</v>
      </c>
      <c r="P86" s="282">
        <f t="shared" si="103"/>
        <v>1.5767195767195767</v>
      </c>
      <c r="Q86" s="282">
        <f t="shared" si="103"/>
        <v>1.1793478260869565</v>
      </c>
      <c r="R86" s="282">
        <f t="shared" si="103"/>
        <v>1.4301075268817205</v>
      </c>
      <c r="S86" s="282">
        <f t="shared" si="103"/>
        <v>1.6779661016949152</v>
      </c>
      <c r="T86" s="282">
        <f t="shared" si="103"/>
        <v>1.347305389221557</v>
      </c>
      <c r="U86" s="282">
        <f t="shared" si="103"/>
        <v>1.5072992700729928</v>
      </c>
      <c r="V86" s="93">
        <f t="shared" si="103"/>
        <v>1.5224270001146267</v>
      </c>
      <c r="W86" s="93">
        <f t="shared" si="103"/>
        <v>1.4133880621084371</v>
      </c>
      <c r="X86" s="93">
        <f t="shared" si="103"/>
        <v>1.581800791999463</v>
      </c>
      <c r="Y86" s="132">
        <f t="shared" si="103"/>
        <v>1.7362099125364434</v>
      </c>
      <c r="Z86" s="93">
        <f t="shared" ref="Z86:CK86" si="112">IFERROR(Z75/Z53,"")</f>
        <v>1.2805710873459639</v>
      </c>
      <c r="AA86" s="93">
        <f t="shared" si="112"/>
        <v>1.3405758285905591</v>
      </c>
      <c r="AB86" s="93">
        <f t="shared" si="112"/>
        <v>1.459808150906996</v>
      </c>
      <c r="AC86" s="93">
        <f t="shared" si="112"/>
        <v>1.4017964071856286</v>
      </c>
      <c r="AD86" s="93">
        <f t="shared" si="112"/>
        <v>1.4681149476906588</v>
      </c>
      <c r="AE86" s="93">
        <f t="shared" si="112"/>
        <v>1.4637519274177277</v>
      </c>
      <c r="AF86" s="93">
        <f t="shared" si="112"/>
        <v>1.4822211058602628</v>
      </c>
      <c r="AG86" s="93">
        <f t="shared" si="112"/>
        <v>1.4673070925407767</v>
      </c>
      <c r="AH86" s="93">
        <f t="shared" si="112"/>
        <v>1.5</v>
      </c>
      <c r="AI86" s="93">
        <f t="shared" si="112"/>
        <v>1.4007695603083765</v>
      </c>
      <c r="AJ86" s="93">
        <f t="shared" si="112"/>
        <v>1.4668343641145822</v>
      </c>
      <c r="AK86" s="132">
        <f t="shared" si="112"/>
        <v>1.4999999999999998</v>
      </c>
      <c r="AL86" s="93">
        <f t="shared" si="112"/>
        <v>1.1861691058634904</v>
      </c>
      <c r="AM86" s="93">
        <f t="shared" si="112"/>
        <v>1.3313487540183069</v>
      </c>
      <c r="AN86" s="93">
        <f t="shared" si="112"/>
        <v>1.454849929970091</v>
      </c>
      <c r="AO86" s="93">
        <f t="shared" si="112"/>
        <v>1.4161323064752216</v>
      </c>
      <c r="AP86" s="93">
        <f t="shared" si="112"/>
        <v>1.4651689784571378</v>
      </c>
      <c r="AQ86" s="93">
        <f t="shared" si="112"/>
        <v>1.4600823646067449</v>
      </c>
      <c r="AR86" s="93">
        <f t="shared" si="112"/>
        <v>1.5638038248901402</v>
      </c>
      <c r="AS86" s="93">
        <f t="shared" si="112"/>
        <v>1.5493828235994545</v>
      </c>
      <c r="AT86" s="93">
        <f t="shared" si="112"/>
        <v>1.5750000000000002</v>
      </c>
      <c r="AU86" s="93">
        <f t="shared" si="112"/>
        <v>1.4817166855407005</v>
      </c>
      <c r="AV86" s="93">
        <f t="shared" si="112"/>
        <v>1.5532900134323888</v>
      </c>
      <c r="AW86" s="132">
        <f t="shared" si="112"/>
        <v>1.5840828636709829</v>
      </c>
      <c r="AX86" s="93">
        <f t="shared" si="112"/>
        <v>1.2661086243968138</v>
      </c>
      <c r="AY86" s="93">
        <f t="shared" si="112"/>
        <v>1.4075777439580892</v>
      </c>
      <c r="AZ86" s="93">
        <f t="shared" si="112"/>
        <v>1.5336421529191797</v>
      </c>
      <c r="BA86" s="93">
        <f t="shared" si="112"/>
        <v>1.4883203661572619</v>
      </c>
      <c r="BB86" s="93">
        <f t="shared" si="112"/>
        <v>1.5504220017858383</v>
      </c>
      <c r="BC86" s="93">
        <f t="shared" si="112"/>
        <v>1.5431343508688431</v>
      </c>
      <c r="BD86" s="93">
        <f t="shared" si="112"/>
        <v>1.6601502540431348</v>
      </c>
      <c r="BE86" s="93">
        <f t="shared" si="112"/>
        <v>1.6211678824971507</v>
      </c>
      <c r="BF86" s="93">
        <f t="shared" si="112"/>
        <v>1.6537500000000003</v>
      </c>
      <c r="BG86" s="93">
        <f t="shared" si="112"/>
        <v>1.5544922412282627</v>
      </c>
      <c r="BH86" s="93">
        <f t="shared" si="112"/>
        <v>1.6290420490347335</v>
      </c>
      <c r="BI86" s="132">
        <f t="shared" si="112"/>
        <v>1.6636227149589133</v>
      </c>
      <c r="BJ86" s="93">
        <f t="shared" si="112"/>
        <v>1.2945094254485143</v>
      </c>
      <c r="BK86" s="93">
        <f t="shared" si="112"/>
        <v>1.4402950860507335</v>
      </c>
      <c r="BL86" s="93">
        <f t="shared" si="112"/>
        <v>1.5697776936010166</v>
      </c>
      <c r="BM86" s="93">
        <f t="shared" si="112"/>
        <v>1.5252901467537665</v>
      </c>
      <c r="BN86" s="93">
        <f t="shared" si="112"/>
        <v>1.5902590845815983</v>
      </c>
      <c r="BO86" s="93">
        <f t="shared" si="112"/>
        <v>1.5827738565309828</v>
      </c>
      <c r="BP86" s="93">
        <f t="shared" si="112"/>
        <v>1.7064932290343526</v>
      </c>
      <c r="BQ86" s="93">
        <f t="shared" si="112"/>
        <v>1.6638936190161411</v>
      </c>
      <c r="BR86" s="93">
        <f t="shared" si="112"/>
        <v>1.6983268879004974</v>
      </c>
      <c r="BS86" s="93">
        <f t="shared" si="112"/>
        <v>1.5963732345931017</v>
      </c>
      <c r="BT86" s="93">
        <f t="shared" si="112"/>
        <v>1.6731312765265545</v>
      </c>
      <c r="BU86" s="132">
        <f t="shared" si="112"/>
        <v>1.7081403890279079</v>
      </c>
      <c r="BV86" s="93">
        <f t="shared" si="112"/>
        <v>1.3475393730911092</v>
      </c>
      <c r="BW86" s="93">
        <f t="shared" si="112"/>
        <v>1.4933160660115588</v>
      </c>
      <c r="BX86" s="93">
        <f t="shared" si="112"/>
        <v>1.6272027201191099</v>
      </c>
      <c r="BY86" s="93">
        <f t="shared" si="112"/>
        <v>1.5802400120254942</v>
      </c>
      <c r="BZ86" s="93">
        <f t="shared" si="112"/>
        <v>1.6499542731727503</v>
      </c>
      <c r="CA86" s="93">
        <f t="shared" si="112"/>
        <v>1.6428329855609793</v>
      </c>
      <c r="CB86" s="93">
        <f t="shared" si="112"/>
        <v>1.766606249428526</v>
      </c>
      <c r="CC86" s="93">
        <f t="shared" si="112"/>
        <v>1.7256086240042683</v>
      </c>
      <c r="CD86" s="93">
        <f t="shared" si="112"/>
        <v>1.7611966166740114</v>
      </c>
      <c r="CE86" s="93">
        <f t="shared" si="112"/>
        <v>1.6556847678036857</v>
      </c>
      <c r="CF86" s="93">
        <f t="shared" si="112"/>
        <v>1.735008819831461</v>
      </c>
      <c r="CG86" s="132">
        <f t="shared" si="112"/>
        <v>1.7712016696709552</v>
      </c>
      <c r="CH86" s="93">
        <f t="shared" si="112"/>
        <v>1.4042442311814152</v>
      </c>
      <c r="CI86" s="93">
        <f t="shared" si="112"/>
        <v>1.5539599049288784</v>
      </c>
      <c r="CJ86" s="93">
        <f t="shared" si="112"/>
        <v>1.693609331945948</v>
      </c>
      <c r="CK86" s="93">
        <f t="shared" si="112"/>
        <v>1.6445674728131274</v>
      </c>
      <c r="CL86" s="93">
        <f t="shared" ref="CL86:CS86" si="113">IFERROR(CL75/CL53,"")</f>
        <v>1.7213059642219288</v>
      </c>
      <c r="CM86" s="93">
        <f t="shared" si="113"/>
        <v>1.7141584064536983</v>
      </c>
      <c r="CN86" s="93">
        <f t="shared" si="113"/>
        <v>1.8438067244664167</v>
      </c>
      <c r="CO86" s="93">
        <f t="shared" si="113"/>
        <v>1.8012857119930232</v>
      </c>
      <c r="CP86" s="93">
        <f t="shared" si="113"/>
        <v>1.8385263218049486</v>
      </c>
      <c r="CQ86" s="93">
        <f t="shared" si="113"/>
        <v>1.727843714077711</v>
      </c>
      <c r="CR86" s="93">
        <f t="shared" si="113"/>
        <v>1.8111514249277798</v>
      </c>
      <c r="CS86" s="132">
        <f t="shared" si="113"/>
        <v>1.8489880949991269</v>
      </c>
    </row>
    <row r="87" spans="1:99" s="93" customFormat="1" x14ac:dyDescent="0.25">
      <c r="A87" s="93" t="s">
        <v>2</v>
      </c>
      <c r="B87" s="93">
        <f t="shared" si="103"/>
        <v>1.1304347826086956</v>
      </c>
      <c r="C87" s="93">
        <f t="shared" si="103"/>
        <v>1.1764705882352942</v>
      </c>
      <c r="D87" s="93">
        <f t="shared" si="103"/>
        <v>1.3</v>
      </c>
      <c r="E87" s="93">
        <f t="shared" si="103"/>
        <v>1</v>
      </c>
      <c r="F87" s="93">
        <f t="shared" si="103"/>
        <v>1.0487804878048781</v>
      </c>
      <c r="G87" s="93">
        <f t="shared" si="103"/>
        <v>1.2124999999999999</v>
      </c>
      <c r="H87" s="93">
        <f t="shared" si="103"/>
        <v>1.2045454545454546</v>
      </c>
      <c r="I87" s="93">
        <f t="shared" si="103"/>
        <v>1.1634615384615385</v>
      </c>
      <c r="J87" s="93">
        <f t="shared" si="103"/>
        <v>1.2389380530973451</v>
      </c>
      <c r="K87" s="93">
        <f t="shared" si="103"/>
        <v>1.1623376623376624</v>
      </c>
      <c r="L87" s="93">
        <f t="shared" si="103"/>
        <v>2</v>
      </c>
      <c r="M87" s="132">
        <f t="shared" si="103"/>
        <v>2.0107142857142857</v>
      </c>
      <c r="N87" s="282">
        <f t="shared" si="103"/>
        <v>1.5614035087719298</v>
      </c>
      <c r="O87" s="282">
        <f t="shared" si="103"/>
        <v>1.4615384615384615</v>
      </c>
      <c r="P87" s="282">
        <f t="shared" si="103"/>
        <v>1.7358490566037736</v>
      </c>
      <c r="Q87" s="282">
        <f t="shared" si="103"/>
        <v>1.3294117647058823</v>
      </c>
      <c r="R87" s="282">
        <f t="shared" si="103"/>
        <v>1.3119266055045871</v>
      </c>
      <c r="S87" s="282">
        <f t="shared" si="103"/>
        <v>1.5485714285714285</v>
      </c>
      <c r="T87" s="282">
        <f t="shared" si="103"/>
        <v>1.2868852459016393</v>
      </c>
      <c r="U87" s="282">
        <f t="shared" si="103"/>
        <v>1.3576642335766422</v>
      </c>
      <c r="V87" s="93">
        <f t="shared" si="103"/>
        <v>1.6440483567615753</v>
      </c>
      <c r="W87" s="93">
        <f t="shared" si="103"/>
        <v>1.5111427273293281</v>
      </c>
      <c r="X87" s="93">
        <f t="shared" si="103"/>
        <v>1.7268656606969681</v>
      </c>
      <c r="Y87" s="132">
        <f t="shared" si="103"/>
        <v>2.0288194444444443</v>
      </c>
      <c r="Z87" s="93">
        <f t="shared" ref="Z87:CK87" si="114">IFERROR(Z76/Z54,"")</f>
        <v>1.3520905923344946</v>
      </c>
      <c r="AA87" s="93">
        <f t="shared" si="114"/>
        <v>1.4409309791332263</v>
      </c>
      <c r="AB87" s="93">
        <f t="shared" si="114"/>
        <v>1.4647423843550209</v>
      </c>
      <c r="AC87" s="93">
        <f t="shared" si="114"/>
        <v>1.5737152861852519</v>
      </c>
      <c r="AD87" s="93">
        <f t="shared" si="114"/>
        <v>1.6190930157347601</v>
      </c>
      <c r="AE87" s="93">
        <f t="shared" si="114"/>
        <v>1.5678899302809857</v>
      </c>
      <c r="AF87" s="93">
        <f t="shared" si="114"/>
        <v>1.4556927698102231</v>
      </c>
      <c r="AG87" s="93">
        <f t="shared" si="114"/>
        <v>1.55657035426138</v>
      </c>
      <c r="AH87" s="93">
        <f t="shared" si="114"/>
        <v>1.6137053923457119</v>
      </c>
      <c r="AI87" s="93">
        <f t="shared" si="114"/>
        <v>1.4853275331608491</v>
      </c>
      <c r="AJ87" s="93">
        <f t="shared" si="114"/>
        <v>1.5566679597812196</v>
      </c>
      <c r="AK87" s="132">
        <f t="shared" si="114"/>
        <v>1.6120406589852103</v>
      </c>
      <c r="AL87" s="93">
        <f t="shared" si="114"/>
        <v>1.3832503738848272</v>
      </c>
      <c r="AM87" s="93">
        <f t="shared" si="114"/>
        <v>1.4858397609377256</v>
      </c>
      <c r="AN87" s="93">
        <f t="shared" si="114"/>
        <v>1.4836235967633205</v>
      </c>
      <c r="AO87" s="93">
        <f t="shared" si="114"/>
        <v>1.6832015096780735</v>
      </c>
      <c r="AP87" s="93">
        <f t="shared" si="114"/>
        <v>1.7169851586047096</v>
      </c>
      <c r="AQ87" s="93">
        <f t="shared" si="114"/>
        <v>1.6397434228276722</v>
      </c>
      <c r="AR87" s="93">
        <f t="shared" si="114"/>
        <v>1.5330270020774652</v>
      </c>
      <c r="AS87" s="93">
        <f t="shared" si="114"/>
        <v>1.6229084187648253</v>
      </c>
      <c r="AT87" s="93">
        <f t="shared" si="114"/>
        <v>1.6572976125903975</v>
      </c>
      <c r="AU87" s="93">
        <f t="shared" si="114"/>
        <v>1.5454471069926043</v>
      </c>
      <c r="AV87" s="93">
        <f t="shared" si="114"/>
        <v>1.6178673107688897</v>
      </c>
      <c r="AW87" s="132">
        <f t="shared" si="114"/>
        <v>1.6443258419570692</v>
      </c>
      <c r="AX87" s="93">
        <f t="shared" si="114"/>
        <v>1.4876491002348278</v>
      </c>
      <c r="AY87" s="93">
        <f t="shared" si="114"/>
        <v>1.5176635335063642</v>
      </c>
      <c r="AZ87" s="93">
        <f t="shared" si="114"/>
        <v>1.5890027788291277</v>
      </c>
      <c r="BA87" s="93">
        <f t="shared" si="114"/>
        <v>1.6349179727607268</v>
      </c>
      <c r="BB87" s="93">
        <f t="shared" si="114"/>
        <v>1.6975472843246853</v>
      </c>
      <c r="BC87" s="93">
        <f t="shared" si="114"/>
        <v>1.6594701428884422</v>
      </c>
      <c r="BD87" s="93">
        <f t="shared" si="114"/>
        <v>1.581150424035026</v>
      </c>
      <c r="BE87" s="93">
        <f t="shared" si="114"/>
        <v>1.6806137788687618</v>
      </c>
      <c r="BF87" s="93">
        <f t="shared" si="114"/>
        <v>1.7086718529073546</v>
      </c>
      <c r="BG87" s="93">
        <f t="shared" si="114"/>
        <v>1.6085370230610749</v>
      </c>
      <c r="BH87" s="93">
        <f t="shared" si="114"/>
        <v>1.6916204037264728</v>
      </c>
      <c r="BI87" s="132">
        <f t="shared" si="114"/>
        <v>1.7228126959365651</v>
      </c>
      <c r="BJ87" s="93">
        <f t="shared" si="114"/>
        <v>1.5192718724473506</v>
      </c>
      <c r="BK87" s="93">
        <f t="shared" si="114"/>
        <v>1.5736851778678087</v>
      </c>
      <c r="BL87" s="93">
        <f t="shared" si="114"/>
        <v>1.6203247550981863</v>
      </c>
      <c r="BM87" s="93">
        <f t="shared" si="114"/>
        <v>1.7248498074180372</v>
      </c>
      <c r="BN87" s="93">
        <f t="shared" si="114"/>
        <v>1.7809485762475352</v>
      </c>
      <c r="BO87" s="93">
        <f t="shared" si="114"/>
        <v>1.7250722092401072</v>
      </c>
      <c r="BP87" s="93">
        <f t="shared" si="114"/>
        <v>1.6337579928950854</v>
      </c>
      <c r="BQ87" s="93">
        <f t="shared" si="114"/>
        <v>1.7354124109075095</v>
      </c>
      <c r="BR87" s="93">
        <f t="shared" si="114"/>
        <v>1.7722157035150208</v>
      </c>
      <c r="BS87" s="93">
        <f t="shared" si="114"/>
        <v>1.6635881027907651</v>
      </c>
      <c r="BT87" s="93">
        <f t="shared" si="114"/>
        <v>1.7474368140009098</v>
      </c>
      <c r="BU87" s="132">
        <f t="shared" si="114"/>
        <v>1.7864651130446187</v>
      </c>
      <c r="BV87" s="93">
        <f t="shared" si="114"/>
        <v>1.5654166354585721</v>
      </c>
      <c r="BW87" s="93">
        <f t="shared" si="114"/>
        <v>1.6348627046739295</v>
      </c>
      <c r="BX87" s="93">
        <f t="shared" si="114"/>
        <v>1.673344850591423</v>
      </c>
      <c r="BY87" s="93">
        <f t="shared" si="114"/>
        <v>1.8036734746338861</v>
      </c>
      <c r="BZ87" s="93">
        <f t="shared" si="114"/>
        <v>1.8560226217352827</v>
      </c>
      <c r="CA87" s="93">
        <f t="shared" si="114"/>
        <v>1.7930273790589253</v>
      </c>
      <c r="CB87" s="93">
        <f t="shared" si="114"/>
        <v>1.6953742567264067</v>
      </c>
      <c r="CC87" s="93">
        <f t="shared" si="114"/>
        <v>1.8010903779933951</v>
      </c>
      <c r="CD87" s="93">
        <f t="shared" si="114"/>
        <v>1.842522856649172</v>
      </c>
      <c r="CE87" s="93">
        <f t="shared" si="114"/>
        <v>1.7278033592323399</v>
      </c>
      <c r="CF87" s="93">
        <f t="shared" si="114"/>
        <v>1.8147486779981143</v>
      </c>
      <c r="CG87" s="132">
        <f t="shared" si="114"/>
        <v>1.8589280738600398</v>
      </c>
      <c r="CH87" s="93">
        <f t="shared" si="114"/>
        <v>1.6243931680183721</v>
      </c>
      <c r="CI87" s="93">
        <f t="shared" si="114"/>
        <v>1.7034841963833829</v>
      </c>
      <c r="CJ87" s="93">
        <f t="shared" si="114"/>
        <v>1.7382588574461553</v>
      </c>
      <c r="CK87" s="93">
        <f t="shared" si="114"/>
        <v>1.8886005533139179</v>
      </c>
      <c r="CL87" s="93">
        <f t="shared" ref="CL87:CS87" si="115">IFERROR(CL76/CL54,"")</f>
        <v>1.9430871133247976</v>
      </c>
      <c r="CM87" s="93">
        <f t="shared" si="115"/>
        <v>1.8737876693057036</v>
      </c>
      <c r="CN87" s="93">
        <f t="shared" si="115"/>
        <v>1.7692284075353732</v>
      </c>
      <c r="CO87" s="93">
        <f t="shared" si="115"/>
        <v>1.8792088113769811</v>
      </c>
      <c r="CP87" s="93">
        <f t="shared" si="115"/>
        <v>1.9255305160656306</v>
      </c>
      <c r="CQ87" s="93">
        <f t="shared" si="115"/>
        <v>1.8042220588635105</v>
      </c>
      <c r="CR87" s="93">
        <f t="shared" si="115"/>
        <v>1.8940362176559795</v>
      </c>
      <c r="CS87" s="132">
        <f t="shared" si="115"/>
        <v>1.9429551530626137</v>
      </c>
    </row>
    <row r="88" spans="1:99" s="94" customFormat="1" x14ac:dyDescent="0.25">
      <c r="A88" s="94" t="s">
        <v>3</v>
      </c>
      <c r="B88" s="94">
        <f t="shared" si="103"/>
        <v>1.2441651705565531</v>
      </c>
      <c r="C88" s="94">
        <f t="shared" si="103"/>
        <v>1.2709677419354839</v>
      </c>
      <c r="D88" s="94">
        <f t="shared" si="103"/>
        <v>1.4953271028037383</v>
      </c>
      <c r="E88" s="94">
        <f t="shared" si="103"/>
        <v>1.5201612903225807</v>
      </c>
      <c r="F88" s="94">
        <f t="shared" si="103"/>
        <v>1.2985244040862656</v>
      </c>
      <c r="G88" s="94">
        <f t="shared" si="103"/>
        <v>1.3607214428857715</v>
      </c>
      <c r="H88" s="94">
        <f t="shared" si="103"/>
        <v>1.4390962671905698</v>
      </c>
      <c r="I88" s="94">
        <f t="shared" si="103"/>
        <v>1.265625</v>
      </c>
      <c r="J88" s="94">
        <f t="shared" si="103"/>
        <v>1.468475073313783</v>
      </c>
      <c r="K88" s="94">
        <f t="shared" si="103"/>
        <v>1.3637168141592921</v>
      </c>
      <c r="L88" s="94">
        <f t="shared" si="103"/>
        <v>1.8959706959706959</v>
      </c>
      <c r="M88" s="124">
        <f t="shared" si="103"/>
        <v>1.8730867346938775</v>
      </c>
      <c r="N88" s="283">
        <f t="shared" si="103"/>
        <v>1.2598425196850394</v>
      </c>
      <c r="O88" s="283">
        <f t="shared" si="103"/>
        <v>1.2983870967741935</v>
      </c>
      <c r="P88" s="283">
        <f t="shared" si="103"/>
        <v>1.7114695340501793</v>
      </c>
      <c r="Q88" s="283">
        <f t="shared" si="103"/>
        <v>1.5117466802860062</v>
      </c>
      <c r="R88" s="283">
        <f t="shared" si="103"/>
        <v>1.4751838235294117</v>
      </c>
      <c r="S88" s="283">
        <f t="shared" si="103"/>
        <v>1.6721311475409837</v>
      </c>
      <c r="T88" s="283">
        <f t="shared" si="103"/>
        <v>1.3503816793893131</v>
      </c>
      <c r="U88" s="283">
        <f t="shared" si="103"/>
        <v>1.4003521126760563</v>
      </c>
      <c r="V88" s="94">
        <f t="shared" si="103"/>
        <v>1.6471576672521013</v>
      </c>
      <c r="W88" s="94">
        <f t="shared" si="103"/>
        <v>1.4950463239404883</v>
      </c>
      <c r="X88" s="94">
        <f t="shared" si="103"/>
        <v>1.66581842814545</v>
      </c>
      <c r="Y88" s="124">
        <f t="shared" si="103"/>
        <v>1.8256151703644172</v>
      </c>
      <c r="Z88" s="94">
        <f t="shared" ref="Z88:CK88" si="116">IFERROR(Z77/Z55,"")</f>
        <v>1.3041907188053838</v>
      </c>
      <c r="AA88" s="94">
        <f t="shared" si="116"/>
        <v>1.3273923995534096</v>
      </c>
      <c r="AB88" s="94">
        <f t="shared" si="116"/>
        <v>1.5721352156594277</v>
      </c>
      <c r="AC88" s="94">
        <f t="shared" si="116"/>
        <v>1.4930095939570522</v>
      </c>
      <c r="AD88" s="94">
        <f t="shared" si="116"/>
        <v>1.5888559599491892</v>
      </c>
      <c r="AE88" s="94">
        <f t="shared" si="116"/>
        <v>1.5358104985647394</v>
      </c>
      <c r="AF88" s="94">
        <f t="shared" si="116"/>
        <v>1.5616055220344691</v>
      </c>
      <c r="AG88" s="94">
        <f t="shared" si="116"/>
        <v>1.565365991842089</v>
      </c>
      <c r="AH88" s="94">
        <f t="shared" si="116"/>
        <v>1.6012773082086662</v>
      </c>
      <c r="AI88" s="94">
        <f t="shared" si="116"/>
        <v>1.4930670985139531</v>
      </c>
      <c r="AJ88" s="94">
        <f t="shared" si="116"/>
        <v>1.5802012291472611</v>
      </c>
      <c r="AK88" s="124">
        <f t="shared" si="116"/>
        <v>1.6277663511751097</v>
      </c>
      <c r="AL88" s="94">
        <f t="shared" si="116"/>
        <v>1.2610417850614049</v>
      </c>
      <c r="AM88" s="94">
        <f t="shared" si="116"/>
        <v>1.3326897386597325</v>
      </c>
      <c r="AN88" s="94">
        <f t="shared" si="116"/>
        <v>1.5611895027701594</v>
      </c>
      <c r="AO88" s="94">
        <f t="shared" si="116"/>
        <v>1.5568174814823577</v>
      </c>
      <c r="AP88" s="94">
        <f t="shared" si="116"/>
        <v>1.6780975736010801</v>
      </c>
      <c r="AQ88" s="94">
        <f t="shared" si="116"/>
        <v>1.6358438804684097</v>
      </c>
      <c r="AR88" s="94">
        <f t="shared" si="116"/>
        <v>1.6610389940588703</v>
      </c>
      <c r="AS88" s="94">
        <f t="shared" si="116"/>
        <v>1.6988342319112197</v>
      </c>
      <c r="AT88" s="94">
        <f t="shared" si="116"/>
        <v>1.7279406816779261</v>
      </c>
      <c r="AU88" s="94">
        <f t="shared" si="116"/>
        <v>1.624797044314189</v>
      </c>
      <c r="AV88" s="94">
        <f t="shared" si="116"/>
        <v>1.6981694013364732</v>
      </c>
      <c r="AW88" s="124">
        <f t="shared" si="116"/>
        <v>1.7266629319494424</v>
      </c>
      <c r="AX88" s="94">
        <f t="shared" si="116"/>
        <v>1.3480079928247484</v>
      </c>
      <c r="AY88" s="94">
        <f t="shared" si="116"/>
        <v>1.3797043953663966</v>
      </c>
      <c r="AZ88" s="94">
        <f t="shared" si="116"/>
        <v>1.6638480182256628</v>
      </c>
      <c r="BA88" s="94">
        <f t="shared" si="116"/>
        <v>1.590955682996495</v>
      </c>
      <c r="BB88" s="94">
        <f t="shared" si="116"/>
        <v>1.7124927730249004</v>
      </c>
      <c r="BC88" s="94">
        <f t="shared" si="116"/>
        <v>1.6630990807092914</v>
      </c>
      <c r="BD88" s="94">
        <f t="shared" si="116"/>
        <v>1.7245535569945398</v>
      </c>
      <c r="BE88" s="94">
        <f t="shared" si="116"/>
        <v>1.7296706251847527</v>
      </c>
      <c r="BF88" s="94">
        <f t="shared" si="116"/>
        <v>1.7671689451944892</v>
      </c>
      <c r="BG88" s="94">
        <f t="shared" si="116"/>
        <v>1.6583892435866767</v>
      </c>
      <c r="BH88" s="94">
        <f t="shared" si="116"/>
        <v>1.7367540651752404</v>
      </c>
      <c r="BI88" s="124">
        <f t="shared" si="116"/>
        <v>1.7771169283820707</v>
      </c>
      <c r="BJ88" s="94">
        <f t="shared" si="116"/>
        <v>1.3737289011905671</v>
      </c>
      <c r="BK88" s="94">
        <f t="shared" si="116"/>
        <v>1.4246606765451966</v>
      </c>
      <c r="BL88" s="94">
        <f t="shared" si="116"/>
        <v>1.6886282370870644</v>
      </c>
      <c r="BM88" s="94">
        <f t="shared" si="116"/>
        <v>1.6266531203793362</v>
      </c>
      <c r="BN88" s="94">
        <f t="shared" si="116"/>
        <v>1.7469284941204921</v>
      </c>
      <c r="BO88" s="94">
        <f t="shared" si="116"/>
        <v>1.6913913162166356</v>
      </c>
      <c r="BP88" s="94">
        <f t="shared" si="116"/>
        <v>1.7597361818666266</v>
      </c>
      <c r="BQ88" s="94">
        <f t="shared" si="116"/>
        <v>1.7559397265640544</v>
      </c>
      <c r="BR88" s="94">
        <f t="shared" si="116"/>
        <v>1.7986810793081964</v>
      </c>
      <c r="BS88" s="94">
        <f t="shared" si="116"/>
        <v>1.6859592348830905</v>
      </c>
      <c r="BT88" s="94">
        <f t="shared" si="116"/>
        <v>1.7643817239433353</v>
      </c>
      <c r="BU88" s="124">
        <f t="shared" si="116"/>
        <v>1.8072968305213797</v>
      </c>
      <c r="BV88" s="94">
        <f t="shared" si="116"/>
        <v>1.4159296692203203</v>
      </c>
      <c r="BW88" s="94">
        <f t="shared" si="116"/>
        <v>1.4739486577713361</v>
      </c>
      <c r="BX88" s="94">
        <f t="shared" si="116"/>
        <v>1.7360894359574992</v>
      </c>
      <c r="BY88" s="94">
        <f t="shared" si="116"/>
        <v>1.6782362229470276</v>
      </c>
      <c r="BZ88" s="94">
        <f t="shared" si="116"/>
        <v>1.7993001960958941</v>
      </c>
      <c r="CA88" s="94">
        <f t="shared" si="116"/>
        <v>1.7420073870921107</v>
      </c>
      <c r="CB88" s="94">
        <f t="shared" si="116"/>
        <v>1.8148150153745066</v>
      </c>
      <c r="CC88" s="94">
        <f t="shared" si="116"/>
        <v>1.8060833034453099</v>
      </c>
      <c r="CD88" s="94">
        <f t="shared" si="116"/>
        <v>1.8534750307808698</v>
      </c>
      <c r="CE88" s="94">
        <f t="shared" si="116"/>
        <v>1.7364755902033875</v>
      </c>
      <c r="CF88" s="94">
        <f t="shared" si="116"/>
        <v>1.8164995032512505</v>
      </c>
      <c r="CG88" s="124">
        <f t="shared" si="116"/>
        <v>1.8619218715611157</v>
      </c>
      <c r="CH88" s="94">
        <f t="shared" si="116"/>
        <v>1.4680627744526951</v>
      </c>
      <c r="CI88" s="94">
        <f t="shared" si="116"/>
        <v>1.5316675793622359</v>
      </c>
      <c r="CJ88" s="94">
        <f t="shared" si="116"/>
        <v>1.8001158125398291</v>
      </c>
      <c r="CK88" s="94">
        <f t="shared" si="116"/>
        <v>1.7400124280930489</v>
      </c>
      <c r="CL88" s="94">
        <f t="shared" ref="CL88:CS88" si="117">IFERROR(CL77/CL55,"")</f>
        <v>1.8661699054650114</v>
      </c>
      <c r="CM88" s="94">
        <f t="shared" si="117"/>
        <v>1.8035088189993733</v>
      </c>
      <c r="CN88" s="94">
        <f t="shared" si="117"/>
        <v>1.8854853077649021</v>
      </c>
      <c r="CO88" s="94">
        <f t="shared" si="117"/>
        <v>1.8698292412840825</v>
      </c>
      <c r="CP88" s="94">
        <f t="shared" si="117"/>
        <v>1.9217453205056854</v>
      </c>
      <c r="CQ88" s="94">
        <f t="shared" si="117"/>
        <v>1.7976023763934164</v>
      </c>
      <c r="CR88" s="94">
        <f t="shared" si="117"/>
        <v>1.8820783914396915</v>
      </c>
      <c r="CS88" s="124">
        <f t="shared" si="117"/>
        <v>1.9312701304884792</v>
      </c>
    </row>
    <row r="90" spans="1:99" s="4" customFormat="1" x14ac:dyDescent="0.25">
      <c r="A90"/>
      <c r="B90">
        <v>1</v>
      </c>
      <c r="C90" s="12">
        <v>2</v>
      </c>
      <c r="D90" s="12">
        <v>3</v>
      </c>
      <c r="E90" s="12">
        <v>4</v>
      </c>
      <c r="F90" s="12">
        <v>5</v>
      </c>
      <c r="G90" s="12">
        <v>6</v>
      </c>
      <c r="H90" s="12">
        <v>7</v>
      </c>
      <c r="I90" s="12">
        <v>8</v>
      </c>
      <c r="J90" s="12">
        <v>9</v>
      </c>
      <c r="K90" s="12">
        <v>10</v>
      </c>
      <c r="L90" s="12">
        <v>11</v>
      </c>
      <c r="M90" s="112">
        <v>12</v>
      </c>
      <c r="N90" s="266">
        <v>13</v>
      </c>
      <c r="O90" s="266">
        <v>14</v>
      </c>
      <c r="P90" s="266">
        <v>15</v>
      </c>
      <c r="Q90" s="266">
        <v>16</v>
      </c>
      <c r="R90" s="266">
        <v>17</v>
      </c>
      <c r="S90" s="266">
        <v>18</v>
      </c>
      <c r="T90" s="266">
        <v>19</v>
      </c>
      <c r="U90" s="266">
        <v>20</v>
      </c>
      <c r="V90" s="12">
        <v>21</v>
      </c>
      <c r="W90" s="12">
        <v>22</v>
      </c>
      <c r="X90" s="12">
        <v>23</v>
      </c>
      <c r="Y90" s="112">
        <v>24</v>
      </c>
      <c r="Z90" s="12">
        <v>25</v>
      </c>
      <c r="AA90" s="12">
        <v>26</v>
      </c>
      <c r="AB90" s="12">
        <v>27</v>
      </c>
      <c r="AC90" s="12">
        <v>28</v>
      </c>
      <c r="AD90" s="12">
        <v>29</v>
      </c>
      <c r="AE90" s="12">
        <v>30</v>
      </c>
      <c r="AF90" s="12">
        <v>31</v>
      </c>
      <c r="AG90" s="12">
        <v>32</v>
      </c>
      <c r="AH90" s="12">
        <v>33</v>
      </c>
      <c r="AI90" s="12">
        <v>34</v>
      </c>
      <c r="AJ90" s="12">
        <v>35</v>
      </c>
      <c r="AK90" s="112">
        <v>36</v>
      </c>
      <c r="AL90" s="12">
        <v>37</v>
      </c>
      <c r="AM90" s="12">
        <v>38</v>
      </c>
      <c r="AN90" s="12">
        <v>39</v>
      </c>
      <c r="AO90" s="12">
        <v>40</v>
      </c>
      <c r="AP90" s="12">
        <v>41</v>
      </c>
      <c r="AQ90" s="12">
        <v>42</v>
      </c>
      <c r="AR90" s="12">
        <v>43</v>
      </c>
      <c r="AS90" s="12">
        <v>44</v>
      </c>
      <c r="AT90" s="12">
        <v>45</v>
      </c>
      <c r="AU90" s="12">
        <v>46</v>
      </c>
      <c r="AV90" s="12">
        <v>47</v>
      </c>
      <c r="AW90" s="112">
        <v>48</v>
      </c>
      <c r="AX90" s="12">
        <v>49</v>
      </c>
      <c r="AY90" s="12">
        <v>50</v>
      </c>
      <c r="AZ90" s="12">
        <v>51</v>
      </c>
      <c r="BA90" s="12">
        <v>52</v>
      </c>
      <c r="BB90" s="12">
        <v>53</v>
      </c>
      <c r="BC90" s="12">
        <v>54</v>
      </c>
      <c r="BD90" s="12">
        <v>55</v>
      </c>
      <c r="BE90" s="12">
        <v>56</v>
      </c>
      <c r="BF90" s="12">
        <v>57</v>
      </c>
      <c r="BG90" s="12">
        <v>58</v>
      </c>
      <c r="BH90" s="12">
        <v>59</v>
      </c>
      <c r="BI90" s="112">
        <v>60</v>
      </c>
      <c r="BJ90" s="12">
        <v>61</v>
      </c>
      <c r="BK90" s="12">
        <v>62</v>
      </c>
      <c r="BL90" s="12">
        <v>63</v>
      </c>
      <c r="BM90" s="12">
        <v>64</v>
      </c>
      <c r="BN90" s="12">
        <v>65</v>
      </c>
      <c r="BO90" s="12">
        <v>66</v>
      </c>
      <c r="BP90" s="12">
        <v>67</v>
      </c>
      <c r="BQ90" s="12">
        <v>68</v>
      </c>
      <c r="BR90" s="12">
        <v>69</v>
      </c>
      <c r="BS90" s="12">
        <v>70</v>
      </c>
      <c r="BT90" s="12">
        <v>71</v>
      </c>
      <c r="BU90" s="112">
        <v>72</v>
      </c>
      <c r="BV90" s="12">
        <v>73</v>
      </c>
      <c r="BW90" s="12">
        <v>74</v>
      </c>
      <c r="BX90" s="12">
        <v>75</v>
      </c>
      <c r="BY90" s="12">
        <v>76</v>
      </c>
      <c r="BZ90" s="12">
        <v>77</v>
      </c>
      <c r="CA90" s="12">
        <v>78</v>
      </c>
      <c r="CB90" s="12">
        <v>79</v>
      </c>
      <c r="CC90" s="12">
        <v>80</v>
      </c>
      <c r="CD90" s="12">
        <v>81</v>
      </c>
      <c r="CE90" s="12">
        <v>82</v>
      </c>
      <c r="CF90" s="12">
        <v>83</v>
      </c>
      <c r="CG90" s="112">
        <v>84</v>
      </c>
      <c r="CH90" s="12">
        <v>85</v>
      </c>
      <c r="CI90" s="12">
        <v>86</v>
      </c>
      <c r="CJ90" s="12">
        <v>87</v>
      </c>
      <c r="CK90" s="12">
        <v>88</v>
      </c>
      <c r="CL90" s="12">
        <v>89</v>
      </c>
      <c r="CM90" s="12">
        <v>90</v>
      </c>
      <c r="CN90" s="12">
        <v>91</v>
      </c>
      <c r="CO90" s="12">
        <v>92</v>
      </c>
      <c r="CP90" s="12">
        <v>93</v>
      </c>
      <c r="CQ90" s="12">
        <v>94</v>
      </c>
      <c r="CR90" s="12">
        <v>95</v>
      </c>
      <c r="CS90" s="112">
        <v>96</v>
      </c>
    </row>
    <row r="91" spans="1:99" s="2" customFormat="1" x14ac:dyDescent="0.25">
      <c r="A91" s="2" t="s">
        <v>14</v>
      </c>
      <c r="B91" s="3">
        <f t="shared" ref="B91:BM91" si="118">B58</f>
        <v>42005</v>
      </c>
      <c r="C91" s="3">
        <f t="shared" si="118"/>
        <v>42036</v>
      </c>
      <c r="D91" s="3">
        <f t="shared" si="118"/>
        <v>42064</v>
      </c>
      <c r="E91" s="3">
        <f t="shared" si="118"/>
        <v>42095</v>
      </c>
      <c r="F91" s="3">
        <f t="shared" si="118"/>
        <v>42125</v>
      </c>
      <c r="G91" s="3">
        <f t="shared" si="118"/>
        <v>42156</v>
      </c>
      <c r="H91" s="3">
        <f t="shared" si="118"/>
        <v>42186</v>
      </c>
      <c r="I91" s="3">
        <f t="shared" si="118"/>
        <v>42217</v>
      </c>
      <c r="J91" s="3">
        <f t="shared" si="118"/>
        <v>42248</v>
      </c>
      <c r="K91" s="3">
        <f t="shared" si="118"/>
        <v>42278</v>
      </c>
      <c r="L91" s="3">
        <f t="shared" si="118"/>
        <v>42309</v>
      </c>
      <c r="M91" s="95">
        <f t="shared" si="118"/>
        <v>42339</v>
      </c>
      <c r="N91" s="276">
        <f t="shared" si="118"/>
        <v>42370</v>
      </c>
      <c r="O91" s="276">
        <f t="shared" si="118"/>
        <v>42401</v>
      </c>
      <c r="P91" s="276">
        <f t="shared" si="118"/>
        <v>42430</v>
      </c>
      <c r="Q91" s="276">
        <f t="shared" si="118"/>
        <v>42461</v>
      </c>
      <c r="R91" s="276">
        <f t="shared" si="118"/>
        <v>42491</v>
      </c>
      <c r="S91" s="276">
        <f t="shared" si="118"/>
        <v>42522</v>
      </c>
      <c r="T91" s="276">
        <f t="shared" si="118"/>
        <v>42552</v>
      </c>
      <c r="U91" s="276">
        <f t="shared" si="118"/>
        <v>42583</v>
      </c>
      <c r="V91" s="3">
        <f t="shared" si="118"/>
        <v>42614</v>
      </c>
      <c r="W91" s="3">
        <f t="shared" si="118"/>
        <v>42644</v>
      </c>
      <c r="X91" s="3">
        <f t="shared" si="118"/>
        <v>42675</v>
      </c>
      <c r="Y91" s="95">
        <f t="shared" si="118"/>
        <v>42705</v>
      </c>
      <c r="Z91" s="3">
        <f t="shared" si="118"/>
        <v>42752</v>
      </c>
      <c r="AA91" s="3">
        <f t="shared" si="118"/>
        <v>42783</v>
      </c>
      <c r="AB91" s="3">
        <f t="shared" si="118"/>
        <v>42811</v>
      </c>
      <c r="AC91" s="3">
        <f t="shared" si="118"/>
        <v>42842</v>
      </c>
      <c r="AD91" s="3">
        <f t="shared" si="118"/>
        <v>42872</v>
      </c>
      <c r="AE91" s="3">
        <f t="shared" si="118"/>
        <v>42903</v>
      </c>
      <c r="AF91" s="3">
        <f t="shared" si="118"/>
        <v>42933</v>
      </c>
      <c r="AG91" s="3">
        <f t="shared" si="118"/>
        <v>42964</v>
      </c>
      <c r="AH91" s="3">
        <f t="shared" si="118"/>
        <v>42995</v>
      </c>
      <c r="AI91" s="3">
        <f t="shared" si="118"/>
        <v>43025</v>
      </c>
      <c r="AJ91" s="3">
        <f t="shared" si="118"/>
        <v>43056</v>
      </c>
      <c r="AK91" s="95">
        <f t="shared" si="118"/>
        <v>43086</v>
      </c>
      <c r="AL91" s="3">
        <f t="shared" si="118"/>
        <v>43118</v>
      </c>
      <c r="AM91" s="3">
        <f t="shared" si="118"/>
        <v>43149</v>
      </c>
      <c r="AN91" s="3">
        <f t="shared" si="118"/>
        <v>43177</v>
      </c>
      <c r="AO91" s="3">
        <f t="shared" si="118"/>
        <v>43208</v>
      </c>
      <c r="AP91" s="3">
        <f t="shared" si="118"/>
        <v>43238</v>
      </c>
      <c r="AQ91" s="3">
        <f t="shared" si="118"/>
        <v>43269</v>
      </c>
      <c r="AR91" s="3">
        <f t="shared" si="118"/>
        <v>43299</v>
      </c>
      <c r="AS91" s="3">
        <f t="shared" si="118"/>
        <v>43330</v>
      </c>
      <c r="AT91" s="3">
        <f t="shared" si="118"/>
        <v>43361</v>
      </c>
      <c r="AU91" s="3">
        <f t="shared" si="118"/>
        <v>43391</v>
      </c>
      <c r="AV91" s="3">
        <f t="shared" si="118"/>
        <v>43422</v>
      </c>
      <c r="AW91" s="95">
        <f t="shared" si="118"/>
        <v>43452</v>
      </c>
      <c r="AX91" s="3">
        <f t="shared" si="118"/>
        <v>43483</v>
      </c>
      <c r="AY91" s="3">
        <f t="shared" si="118"/>
        <v>43514</v>
      </c>
      <c r="AZ91" s="3">
        <f t="shared" si="118"/>
        <v>43542</v>
      </c>
      <c r="BA91" s="3">
        <f t="shared" si="118"/>
        <v>43573</v>
      </c>
      <c r="BB91" s="3">
        <f t="shared" si="118"/>
        <v>43603</v>
      </c>
      <c r="BC91" s="3">
        <f t="shared" si="118"/>
        <v>43634</v>
      </c>
      <c r="BD91" s="3">
        <f t="shared" si="118"/>
        <v>43664</v>
      </c>
      <c r="BE91" s="3">
        <f t="shared" si="118"/>
        <v>43695</v>
      </c>
      <c r="BF91" s="3">
        <f t="shared" si="118"/>
        <v>43726</v>
      </c>
      <c r="BG91" s="3">
        <f t="shared" si="118"/>
        <v>43756</v>
      </c>
      <c r="BH91" s="3">
        <f t="shared" si="118"/>
        <v>43787</v>
      </c>
      <c r="BI91" s="95">
        <f t="shared" si="118"/>
        <v>43817</v>
      </c>
      <c r="BJ91" s="3">
        <f t="shared" si="118"/>
        <v>43848</v>
      </c>
      <c r="BK91" s="3">
        <f t="shared" si="118"/>
        <v>43879</v>
      </c>
      <c r="BL91" s="3">
        <f t="shared" si="118"/>
        <v>43908</v>
      </c>
      <c r="BM91" s="3">
        <f t="shared" si="118"/>
        <v>43939</v>
      </c>
      <c r="BN91" s="3">
        <f t="shared" ref="BN91:CS91" si="119">BN58</f>
        <v>43969</v>
      </c>
      <c r="BO91" s="3">
        <f t="shared" si="119"/>
        <v>44000</v>
      </c>
      <c r="BP91" s="3">
        <f t="shared" si="119"/>
        <v>44030</v>
      </c>
      <c r="BQ91" s="3">
        <f t="shared" si="119"/>
        <v>44061</v>
      </c>
      <c r="BR91" s="3">
        <f t="shared" si="119"/>
        <v>44092</v>
      </c>
      <c r="BS91" s="3">
        <f t="shared" si="119"/>
        <v>44122</v>
      </c>
      <c r="BT91" s="3">
        <f t="shared" si="119"/>
        <v>44153</v>
      </c>
      <c r="BU91" s="95">
        <f t="shared" si="119"/>
        <v>44183</v>
      </c>
      <c r="BV91" s="3">
        <f t="shared" si="119"/>
        <v>44214</v>
      </c>
      <c r="BW91" s="3">
        <f t="shared" si="119"/>
        <v>44245</v>
      </c>
      <c r="BX91" s="3">
        <f t="shared" si="119"/>
        <v>44273</v>
      </c>
      <c r="BY91" s="3">
        <f t="shared" si="119"/>
        <v>44304</v>
      </c>
      <c r="BZ91" s="3">
        <f t="shared" si="119"/>
        <v>44334</v>
      </c>
      <c r="CA91" s="3">
        <f t="shared" si="119"/>
        <v>44365</v>
      </c>
      <c r="CB91" s="3">
        <f t="shared" si="119"/>
        <v>44395</v>
      </c>
      <c r="CC91" s="3">
        <f t="shared" si="119"/>
        <v>44426</v>
      </c>
      <c r="CD91" s="3">
        <f t="shared" si="119"/>
        <v>44457</v>
      </c>
      <c r="CE91" s="3">
        <f t="shared" si="119"/>
        <v>44487</v>
      </c>
      <c r="CF91" s="3">
        <f t="shared" si="119"/>
        <v>44518</v>
      </c>
      <c r="CG91" s="95">
        <f t="shared" si="119"/>
        <v>44548</v>
      </c>
      <c r="CH91" s="3">
        <f t="shared" si="119"/>
        <v>44579</v>
      </c>
      <c r="CI91" s="3">
        <f t="shared" si="119"/>
        <v>44610</v>
      </c>
      <c r="CJ91" s="3">
        <f t="shared" si="119"/>
        <v>44638</v>
      </c>
      <c r="CK91" s="3">
        <f t="shared" si="119"/>
        <v>44669</v>
      </c>
      <c r="CL91" s="3">
        <f t="shared" si="119"/>
        <v>44699</v>
      </c>
      <c r="CM91" s="3">
        <f t="shared" si="119"/>
        <v>44730</v>
      </c>
      <c r="CN91" s="3">
        <f t="shared" si="119"/>
        <v>44760</v>
      </c>
      <c r="CO91" s="3">
        <f t="shared" si="119"/>
        <v>44791</v>
      </c>
      <c r="CP91" s="3">
        <f t="shared" si="119"/>
        <v>44822</v>
      </c>
      <c r="CQ91" s="3">
        <f t="shared" si="119"/>
        <v>44852</v>
      </c>
      <c r="CR91" s="3">
        <f t="shared" si="119"/>
        <v>44883</v>
      </c>
      <c r="CS91" s="95">
        <f t="shared" si="119"/>
        <v>44913</v>
      </c>
      <c r="CT91" s="3"/>
      <c r="CU91" s="3"/>
    </row>
    <row r="92" spans="1:99" s="13" customFormat="1" x14ac:dyDescent="0.25">
      <c r="A92" s="13" t="s">
        <v>4</v>
      </c>
      <c r="B92" s="13">
        <f t="shared" ref="B92:B99" si="120">IFERROR(B22/B70,"")</f>
        <v>25.032451219512197</v>
      </c>
      <c r="C92" s="13">
        <f t="shared" ref="C92:Y92" si="121">IFERROR(C22/C70,"")</f>
        <v>19.755242424242425</v>
      </c>
      <c r="D92" s="13">
        <f t="shared" si="121"/>
        <v>33.425615384615384</v>
      </c>
      <c r="E92" s="13">
        <f t="shared" si="121"/>
        <v>33.375156804733727</v>
      </c>
      <c r="F92" s="13">
        <f t="shared" si="121"/>
        <v>27.285160337552746</v>
      </c>
      <c r="G92" s="13">
        <f t="shared" si="121"/>
        <v>32.193661016949157</v>
      </c>
      <c r="H92" s="13">
        <f t="shared" si="121"/>
        <v>43.875194767441855</v>
      </c>
      <c r="I92" s="13">
        <f t="shared" si="121"/>
        <v>25.721978609625669</v>
      </c>
      <c r="J92" s="13">
        <f t="shared" si="121"/>
        <v>35.026007751937982</v>
      </c>
      <c r="K92" s="13">
        <f t="shared" si="121"/>
        <v>27.151162393162334</v>
      </c>
      <c r="L92" s="13">
        <f t="shared" si="121"/>
        <v>27.188452247191012</v>
      </c>
      <c r="M92" s="100">
        <f t="shared" si="121"/>
        <v>31.669962393162354</v>
      </c>
      <c r="N92" s="271">
        <f t="shared" si="121"/>
        <v>35.149828124999999</v>
      </c>
      <c r="O92" s="271">
        <f t="shared" si="121"/>
        <v>31.867835820895074</v>
      </c>
      <c r="P92" s="271">
        <f t="shared" si="121"/>
        <v>26.925121951219452</v>
      </c>
      <c r="Q92" s="271">
        <f t="shared" si="121"/>
        <v>37.592350282485882</v>
      </c>
      <c r="R92" s="271">
        <f t="shared" si="121"/>
        <v>31.795125000000002</v>
      </c>
      <c r="S92" s="271">
        <f t="shared" si="121"/>
        <v>27.800063432835824</v>
      </c>
      <c r="T92" s="271">
        <f t="shared" si="121"/>
        <v>31.257836363636365</v>
      </c>
      <c r="U92" s="271">
        <f t="shared" si="121"/>
        <v>25.938352657004828</v>
      </c>
      <c r="V92" s="13">
        <f t="shared" si="121"/>
        <v>29.549389671361503</v>
      </c>
      <c r="W92" s="13">
        <f t="shared" si="121"/>
        <v>28.472213225371124</v>
      </c>
      <c r="X92" s="13">
        <f t="shared" si="121"/>
        <v>30.303463079564974</v>
      </c>
      <c r="Y92" s="100">
        <f t="shared" si="121"/>
        <v>33.74520855195837</v>
      </c>
      <c r="Z92" s="13">
        <f t="shared" ref="Z92:CK92" si="122">IFERROR(Z22/Z70,"")</f>
        <v>25.319947698744766</v>
      </c>
      <c r="AA92" s="13">
        <f t="shared" si="122"/>
        <v>25.179557101024891</v>
      </c>
      <c r="AB92" s="13">
        <f t="shared" si="122"/>
        <v>25.278947368421051</v>
      </c>
      <c r="AC92" s="13">
        <f t="shared" si="122"/>
        <v>25.255299355708843</v>
      </c>
      <c r="AD92" s="13">
        <f t="shared" si="122"/>
        <v>25.021283470727887</v>
      </c>
      <c r="AE92" s="13">
        <f t="shared" si="122"/>
        <v>26.608205034807366</v>
      </c>
      <c r="AF92" s="13">
        <f t="shared" si="122"/>
        <v>27.052934912701982</v>
      </c>
      <c r="AG92" s="13">
        <f t="shared" si="122"/>
        <v>28.075115772154238</v>
      </c>
      <c r="AH92" s="13">
        <f t="shared" si="122"/>
        <v>27.943276132815303</v>
      </c>
      <c r="AI92" s="13">
        <f t="shared" si="122"/>
        <v>28.022293057725623</v>
      </c>
      <c r="AJ92" s="13">
        <f t="shared" si="122"/>
        <v>28.008381118173588</v>
      </c>
      <c r="AK92" s="100">
        <f t="shared" si="122"/>
        <v>27.943276132815306</v>
      </c>
      <c r="AL92" s="13">
        <f t="shared" si="122"/>
        <v>27.787636803840481</v>
      </c>
      <c r="AM92" s="13">
        <f t="shared" si="122"/>
        <v>27.179064205395658</v>
      </c>
      <c r="AN92" s="13">
        <f t="shared" si="122"/>
        <v>27.136929316459295</v>
      </c>
      <c r="AO92" s="13">
        <f t="shared" si="122"/>
        <v>26.912917577833515</v>
      </c>
      <c r="AP92" s="13">
        <f t="shared" si="122"/>
        <v>27.334024309205947</v>
      </c>
      <c r="AQ92" s="13">
        <f t="shared" si="122"/>
        <v>27.925797595353362</v>
      </c>
      <c r="AR92" s="13">
        <f t="shared" si="122"/>
        <v>27.918605139470795</v>
      </c>
      <c r="AS92" s="13">
        <f t="shared" si="122"/>
        <v>29.114044441345811</v>
      </c>
      <c r="AT92" s="13">
        <f t="shared" si="122"/>
        <v>28.95503427004569</v>
      </c>
      <c r="AU92" s="13">
        <f t="shared" si="122"/>
        <v>28.999770547735253</v>
      </c>
      <c r="AV92" s="13">
        <f t="shared" si="122"/>
        <v>28.98278738247943</v>
      </c>
      <c r="AW92" s="100">
        <f t="shared" si="122"/>
        <v>32.639144132191333</v>
      </c>
      <c r="AX92" s="13">
        <f t="shared" si="122"/>
        <v>30.067286717601039</v>
      </c>
      <c r="AY92" s="13">
        <f t="shared" si="122"/>
        <v>29.492764352595362</v>
      </c>
      <c r="AZ92" s="13">
        <f t="shared" si="122"/>
        <v>29.393460696974898</v>
      </c>
      <c r="BA92" s="13">
        <f t="shared" si="122"/>
        <v>29.110447793161011</v>
      </c>
      <c r="BB92" s="13">
        <f t="shared" si="122"/>
        <v>29.503298188309024</v>
      </c>
      <c r="BC92" s="13">
        <f t="shared" si="122"/>
        <v>30.083425950484301</v>
      </c>
      <c r="BD92" s="13">
        <f t="shared" si="122"/>
        <v>30.076542571319241</v>
      </c>
      <c r="BE92" s="13">
        <f t="shared" si="122"/>
        <v>31.242071838909357</v>
      </c>
      <c r="BF92" s="13">
        <f t="shared" si="122"/>
        <v>31.084509899440093</v>
      </c>
      <c r="BG92" s="13">
        <f t="shared" si="122"/>
        <v>31.128758903562034</v>
      </c>
      <c r="BH92" s="13">
        <f t="shared" si="122"/>
        <v>31.111953376731869</v>
      </c>
      <c r="BI92" s="100">
        <f t="shared" si="122"/>
        <v>30.999892009111694</v>
      </c>
      <c r="BJ92" s="13">
        <f t="shared" si="122"/>
        <v>31.723409316868945</v>
      </c>
      <c r="BK92" s="13">
        <f t="shared" si="122"/>
        <v>31.114452971312829</v>
      </c>
      <c r="BL92" s="13">
        <f t="shared" si="122"/>
        <v>31.00982003174229</v>
      </c>
      <c r="BM92" s="13">
        <f t="shared" si="122"/>
        <v>30.753141399447099</v>
      </c>
      <c r="BN92" s="13">
        <f t="shared" si="122"/>
        <v>31.167165226756641</v>
      </c>
      <c r="BO92" s="13">
        <f t="shared" si="122"/>
        <v>31.782330281872206</v>
      </c>
      <c r="BP92" s="13">
        <f t="shared" si="122"/>
        <v>31.774595723909982</v>
      </c>
      <c r="BQ92" s="13">
        <f t="shared" si="122"/>
        <v>33.024235955422093</v>
      </c>
      <c r="BR92" s="13">
        <f t="shared" si="122"/>
        <v>32.890591916532571</v>
      </c>
      <c r="BS92" s="13">
        <f t="shared" si="122"/>
        <v>32.938003107991122</v>
      </c>
      <c r="BT92" s="13">
        <f t="shared" si="122"/>
        <v>32.919994642570295</v>
      </c>
      <c r="BU92" s="100">
        <f t="shared" si="122"/>
        <v>32.799973196206551</v>
      </c>
      <c r="BV92" s="13">
        <f t="shared" si="122"/>
        <v>34.152966242601444</v>
      </c>
      <c r="BW92" s="13">
        <f t="shared" si="122"/>
        <v>33.496234690827045</v>
      </c>
      <c r="BX92" s="13">
        <f t="shared" si="122"/>
        <v>33.383843533932435</v>
      </c>
      <c r="BY92" s="13">
        <f t="shared" si="122"/>
        <v>33.108689706281076</v>
      </c>
      <c r="BZ92" s="13">
        <f t="shared" si="122"/>
        <v>33.663476165664179</v>
      </c>
      <c r="CA92" s="13">
        <f t="shared" si="122"/>
        <v>34.327858582191666</v>
      </c>
      <c r="CB92" s="13">
        <f t="shared" si="122"/>
        <v>34.319505983064538</v>
      </c>
      <c r="CC92" s="13">
        <f t="shared" si="122"/>
        <v>35.629280498041126</v>
      </c>
      <c r="CD92" s="13">
        <f t="shared" si="122"/>
        <v>35.484030507389278</v>
      </c>
      <c r="CE92" s="13">
        <f t="shared" si="122"/>
        <v>35.535549244096799</v>
      </c>
      <c r="CF92" s="13">
        <f t="shared" si="122"/>
        <v>35.496059789321471</v>
      </c>
      <c r="CG92" s="100">
        <f t="shared" si="122"/>
        <v>35.265740593251238</v>
      </c>
      <c r="CH92" s="13">
        <f t="shared" si="122"/>
        <v>37.167765681999967</v>
      </c>
      <c r="CI92" s="13">
        <f t="shared" si="122"/>
        <v>36.452739143772177</v>
      </c>
      <c r="CJ92" s="13">
        <f t="shared" si="122"/>
        <v>36.330615159135199</v>
      </c>
      <c r="CK92" s="13">
        <f t="shared" si="122"/>
        <v>36.031933314965492</v>
      </c>
      <c r="CL92" s="13">
        <f t="shared" ref="CL92:CS92" si="123">IFERROR(CL22/CL70,"")</f>
        <v>36.634594991193346</v>
      </c>
      <c r="CM92" s="13">
        <f t="shared" si="123"/>
        <v>37.358593286792185</v>
      </c>
      <c r="CN92" s="13">
        <f t="shared" si="123"/>
        <v>37.349475704825757</v>
      </c>
      <c r="CO92" s="13">
        <f t="shared" si="123"/>
        <v>38.784051849766655</v>
      </c>
      <c r="CP92" s="13">
        <f t="shared" si="123"/>
        <v>38.624479580069227</v>
      </c>
      <c r="CQ92" s="13">
        <f t="shared" si="123"/>
        <v>38.636722379761558</v>
      </c>
      <c r="CR92" s="13">
        <f t="shared" si="123"/>
        <v>38.637690419263095</v>
      </c>
      <c r="CS92" s="100">
        <f t="shared" si="123"/>
        <v>38.384892100466885</v>
      </c>
    </row>
    <row r="93" spans="1:99" s="13" customFormat="1" x14ac:dyDescent="0.25">
      <c r="A93" s="13" t="s">
        <v>5</v>
      </c>
      <c r="B93" s="13">
        <f t="shared" si="120"/>
        <v>14.38318181818182</v>
      </c>
      <c r="C93" s="13">
        <f t="shared" ref="C93:Y93" si="124">IFERROR(C23/C71,"")</f>
        <v>13.360600000000002</v>
      </c>
      <c r="D93" s="13">
        <f t="shared" si="124"/>
        <v>14.565520100502512</v>
      </c>
      <c r="E93" s="13">
        <f t="shared" si="124"/>
        <v>20.581070833333335</v>
      </c>
      <c r="F93" s="13">
        <f t="shared" si="124"/>
        <v>16.455992366412215</v>
      </c>
      <c r="G93" s="13">
        <f t="shared" si="124"/>
        <v>14.468648351648351</v>
      </c>
      <c r="H93" s="13">
        <f t="shared" si="124"/>
        <v>13.00454</v>
      </c>
      <c r="I93" s="13">
        <f t="shared" si="124"/>
        <v>13.077528634361235</v>
      </c>
      <c r="J93" s="13">
        <f t="shared" si="124"/>
        <v>15.813219211822659</v>
      </c>
      <c r="K93" s="13">
        <f t="shared" si="124"/>
        <v>14.314713754646842</v>
      </c>
      <c r="L93" s="13">
        <f t="shared" si="124"/>
        <v>14.269789223454881</v>
      </c>
      <c r="M93" s="100">
        <f t="shared" si="124"/>
        <v>17.062187022900762</v>
      </c>
      <c r="N93" s="271">
        <f t="shared" si="124"/>
        <v>16.685963414634145</v>
      </c>
      <c r="O93" s="271">
        <f t="shared" si="124"/>
        <v>13.424341463414635</v>
      </c>
      <c r="P93" s="271">
        <f t="shared" si="124"/>
        <v>17.039792910447765</v>
      </c>
      <c r="Q93" s="271">
        <f t="shared" si="124"/>
        <v>21.221091168091196</v>
      </c>
      <c r="R93" s="271">
        <f t="shared" si="124"/>
        <v>15.061581280788179</v>
      </c>
      <c r="S93" s="271">
        <f t="shared" si="124"/>
        <v>13.264700523560283</v>
      </c>
      <c r="T93" s="271">
        <f t="shared" si="124"/>
        <v>13.084938369781332</v>
      </c>
      <c r="U93" s="271">
        <f t="shared" si="124"/>
        <v>13.785278065630431</v>
      </c>
      <c r="V93" s="13">
        <f t="shared" si="124"/>
        <v>14.627048087481365</v>
      </c>
      <c r="W93" s="13">
        <f t="shared" si="124"/>
        <v>14.556316759765457</v>
      </c>
      <c r="X93" s="13">
        <f t="shared" si="124"/>
        <v>15.38535189594881</v>
      </c>
      <c r="Y93" s="100">
        <f t="shared" si="124"/>
        <v>14.485996421618275</v>
      </c>
      <c r="Z93" s="13">
        <f t="shared" ref="Z93:CK93" si="125">IFERROR(Z23/Z71,"")</f>
        <v>14.114442152198729</v>
      </c>
      <c r="AA93" s="13">
        <f t="shared" si="125"/>
        <v>13.938590103186144</v>
      </c>
      <c r="AB93" s="13">
        <f t="shared" si="125"/>
        <v>14.01118792913981</v>
      </c>
      <c r="AC93" s="13">
        <f t="shared" si="125"/>
        <v>14.402518354353063</v>
      </c>
      <c r="AD93" s="13">
        <f t="shared" si="125"/>
        <v>14.227679297730026</v>
      </c>
      <c r="AE93" s="13">
        <f t="shared" si="125"/>
        <v>13.742955534728143</v>
      </c>
      <c r="AF93" s="13">
        <f t="shared" si="125"/>
        <v>13.90757998482284</v>
      </c>
      <c r="AG93" s="13">
        <f t="shared" si="125"/>
        <v>14.521720025638333</v>
      </c>
      <c r="AH93" s="13">
        <f t="shared" si="125"/>
        <v>14.459613476368769</v>
      </c>
      <c r="AI93" s="13">
        <f t="shared" si="125"/>
        <v>14.361058418734416</v>
      </c>
      <c r="AJ93" s="13">
        <f t="shared" si="125"/>
        <v>14.333559898142612</v>
      </c>
      <c r="AK93" s="100">
        <f t="shared" si="125"/>
        <v>14.304693628705058</v>
      </c>
      <c r="AL93" s="13">
        <f t="shared" si="125"/>
        <v>14.226967418349421</v>
      </c>
      <c r="AM93" s="13">
        <f t="shared" si="125"/>
        <v>14.258152572970369</v>
      </c>
      <c r="AN93" s="13">
        <f t="shared" si="125"/>
        <v>14.117666783192869</v>
      </c>
      <c r="AO93" s="13">
        <f t="shared" si="125"/>
        <v>14.197971321229385</v>
      </c>
      <c r="AP93" s="13">
        <f t="shared" si="125"/>
        <v>14.167435152603669</v>
      </c>
      <c r="AQ93" s="13">
        <f t="shared" si="125"/>
        <v>14.106126466231405</v>
      </c>
      <c r="AR93" s="13">
        <f t="shared" si="125"/>
        <v>14.223732241478324</v>
      </c>
      <c r="AS93" s="13">
        <f t="shared" si="125"/>
        <v>14.224476549500491</v>
      </c>
      <c r="AT93" s="13">
        <f t="shared" si="125"/>
        <v>14.223152831835105</v>
      </c>
      <c r="AU93" s="13">
        <f t="shared" si="125"/>
        <v>14.232084807531733</v>
      </c>
      <c r="AV93" s="13">
        <f t="shared" si="125"/>
        <v>14.208445744015261</v>
      </c>
      <c r="AW93" s="100">
        <f t="shared" si="125"/>
        <v>14.194393803091478</v>
      </c>
      <c r="AX93" s="13">
        <f t="shared" si="125"/>
        <v>14.816741045518311</v>
      </c>
      <c r="AY93" s="13">
        <f t="shared" si="125"/>
        <v>14.865566541456154</v>
      </c>
      <c r="AZ93" s="13">
        <f t="shared" si="125"/>
        <v>14.744607744067745</v>
      </c>
      <c r="BA93" s="13">
        <f t="shared" si="125"/>
        <v>14.796338095119417</v>
      </c>
      <c r="BB93" s="13">
        <f t="shared" si="125"/>
        <v>14.79514220398033</v>
      </c>
      <c r="BC93" s="13">
        <f t="shared" si="125"/>
        <v>14.734615956158539</v>
      </c>
      <c r="BD93" s="13">
        <f t="shared" si="125"/>
        <v>14.84358223995994</v>
      </c>
      <c r="BE93" s="13">
        <f t="shared" si="125"/>
        <v>14.875250562801336</v>
      </c>
      <c r="BF93" s="13">
        <f t="shared" si="125"/>
        <v>14.870936672896876</v>
      </c>
      <c r="BG93" s="13">
        <f t="shared" si="125"/>
        <v>14.861771609145691</v>
      </c>
      <c r="BH93" s="13">
        <f t="shared" si="125"/>
        <v>14.863600086631635</v>
      </c>
      <c r="BI93" s="100">
        <f t="shared" si="125"/>
        <v>14.859212794565861</v>
      </c>
      <c r="BJ93" s="13">
        <f t="shared" si="125"/>
        <v>15.679894952416042</v>
      </c>
      <c r="BK93" s="13">
        <f t="shared" si="125"/>
        <v>15.730866175593725</v>
      </c>
      <c r="BL93" s="13">
        <f t="shared" si="125"/>
        <v>15.604440307986291</v>
      </c>
      <c r="BM93" s="13">
        <f t="shared" si="125"/>
        <v>15.661644899309186</v>
      </c>
      <c r="BN93" s="13">
        <f t="shared" si="125"/>
        <v>15.660756892112573</v>
      </c>
      <c r="BO93" s="13">
        <f t="shared" si="125"/>
        <v>15.589605479579184</v>
      </c>
      <c r="BP93" s="13">
        <f t="shared" si="125"/>
        <v>15.712599633538426</v>
      </c>
      <c r="BQ93" s="13">
        <f t="shared" si="125"/>
        <v>15.746652569711456</v>
      </c>
      <c r="BR93" s="13">
        <f t="shared" si="125"/>
        <v>15.736238470960906</v>
      </c>
      <c r="BS93" s="13">
        <f t="shared" si="125"/>
        <v>15.736209694137616</v>
      </c>
      <c r="BT93" s="13">
        <f t="shared" si="125"/>
        <v>15.738399010228109</v>
      </c>
      <c r="BU93" s="100">
        <f t="shared" si="125"/>
        <v>15.724359925093383</v>
      </c>
      <c r="BV93" s="13">
        <f t="shared" si="125"/>
        <v>16.91902201437469</v>
      </c>
      <c r="BW93" s="13">
        <f t="shared" si="125"/>
        <v>16.974107457411531</v>
      </c>
      <c r="BX93" s="13">
        <f t="shared" si="125"/>
        <v>16.838521974394681</v>
      </c>
      <c r="BY93" s="13">
        <f t="shared" si="125"/>
        <v>16.899491909914868</v>
      </c>
      <c r="BZ93" s="13">
        <f t="shared" si="125"/>
        <v>16.898993732468863</v>
      </c>
      <c r="CA93" s="13">
        <f t="shared" si="125"/>
        <v>16.823952344140388</v>
      </c>
      <c r="CB93" s="13">
        <f t="shared" si="125"/>
        <v>16.955493882068236</v>
      </c>
      <c r="CC93" s="13">
        <f t="shared" si="125"/>
        <v>16.988597417312494</v>
      </c>
      <c r="CD93" s="13">
        <f t="shared" si="125"/>
        <v>16.977688736001816</v>
      </c>
      <c r="CE93" s="13">
        <f t="shared" si="125"/>
        <v>16.977872226198823</v>
      </c>
      <c r="CF93" s="13">
        <f t="shared" si="125"/>
        <v>16.978583441985091</v>
      </c>
      <c r="CG93" s="100">
        <f t="shared" si="125"/>
        <v>16.963788624020108</v>
      </c>
      <c r="CH93" s="13">
        <f t="shared" si="125"/>
        <v>18.420982230884029</v>
      </c>
      <c r="CI93" s="13">
        <f t="shared" si="125"/>
        <v>18.481001206047168</v>
      </c>
      <c r="CJ93" s="13">
        <f t="shared" si="125"/>
        <v>18.335509953801154</v>
      </c>
      <c r="CK93" s="13">
        <f t="shared" si="125"/>
        <v>18.400975147985427</v>
      </c>
      <c r="CL93" s="13">
        <f t="shared" ref="CL93:CS93" si="126">IFERROR(CL23/CL71,"")</f>
        <v>18.400866252266209</v>
      </c>
      <c r="CM93" s="13">
        <f t="shared" si="126"/>
        <v>18.321406737520118</v>
      </c>
      <c r="CN93" s="13">
        <f t="shared" si="126"/>
        <v>18.462742709113488</v>
      </c>
      <c r="CO93" s="13">
        <f t="shared" si="126"/>
        <v>18.499080957259959</v>
      </c>
      <c r="CP93" s="13">
        <f t="shared" si="126"/>
        <v>18.487486173734727</v>
      </c>
      <c r="CQ93" s="13">
        <f t="shared" si="126"/>
        <v>18.483599153516135</v>
      </c>
      <c r="CR93" s="13">
        <f t="shared" si="126"/>
        <v>18.489210295670425</v>
      </c>
      <c r="CS93" s="100">
        <f t="shared" si="126"/>
        <v>18.473462532730565</v>
      </c>
    </row>
    <row r="94" spans="1:99" s="13" customFormat="1" x14ac:dyDescent="0.25">
      <c r="A94" s="13" t="s">
        <v>6</v>
      </c>
      <c r="B94" s="13">
        <f t="shared" si="120"/>
        <v>12.821111888111886</v>
      </c>
      <c r="C94" s="13">
        <f t="shared" ref="C94:Y94" si="127">IFERROR(C24/C72,"")</f>
        <v>14.199015384615377</v>
      </c>
      <c r="D94" s="13">
        <f t="shared" si="127"/>
        <v>18.394213675213674</v>
      </c>
      <c r="E94" s="13">
        <f t="shared" si="127"/>
        <v>16.393338383838383</v>
      </c>
      <c r="F94" s="13">
        <f t="shared" si="127"/>
        <v>14.638915433403806</v>
      </c>
      <c r="G94" s="13">
        <f t="shared" si="127"/>
        <v>16.364360730593607</v>
      </c>
      <c r="H94" s="13">
        <f t="shared" si="127"/>
        <v>14.968020746887968</v>
      </c>
      <c r="I94" s="13">
        <f t="shared" si="127"/>
        <v>14.499375000000002</v>
      </c>
      <c r="J94" s="13">
        <f t="shared" si="127"/>
        <v>15.49359265442404</v>
      </c>
      <c r="K94" s="13">
        <f t="shared" si="127"/>
        <v>16.29332638888889</v>
      </c>
      <c r="L94" s="13">
        <f t="shared" si="127"/>
        <v>13.280004329004329</v>
      </c>
      <c r="M94" s="100">
        <f t="shared" si="127"/>
        <v>14.402994295028542</v>
      </c>
      <c r="N94" s="271">
        <f t="shared" si="127"/>
        <v>14.015318518518503</v>
      </c>
      <c r="O94" s="271">
        <f t="shared" si="127"/>
        <v>12.947682926829268</v>
      </c>
      <c r="P94" s="271">
        <f t="shared" si="127"/>
        <v>17.606922222222224</v>
      </c>
      <c r="Q94" s="271">
        <f t="shared" si="127"/>
        <v>15.754151999999999</v>
      </c>
      <c r="R94" s="271">
        <f t="shared" si="127"/>
        <v>14.32756640625</v>
      </c>
      <c r="S94" s="271">
        <f t="shared" si="127"/>
        <v>14.885038062283739</v>
      </c>
      <c r="T94" s="271">
        <f t="shared" si="127"/>
        <v>13.415937343358395</v>
      </c>
      <c r="U94" s="271">
        <f t="shared" si="127"/>
        <v>11.805724035608309</v>
      </c>
      <c r="V94" s="13">
        <f t="shared" si="127"/>
        <v>14.580256339740657</v>
      </c>
      <c r="W94" s="13">
        <f t="shared" si="127"/>
        <v>15.450048570578153</v>
      </c>
      <c r="X94" s="13">
        <f t="shared" si="127"/>
        <v>14.994783113450755</v>
      </c>
      <c r="Y94" s="100">
        <f t="shared" si="127"/>
        <v>15.324967319665603</v>
      </c>
      <c r="Z94" s="13">
        <f t="shared" ref="Z94:CK94" si="128">IFERROR(Z24/Z72,"")</f>
        <v>12.778475049463472</v>
      </c>
      <c r="AA94" s="13">
        <f t="shared" si="128"/>
        <v>13.734944936768365</v>
      </c>
      <c r="AB94" s="13">
        <f t="shared" si="128"/>
        <v>13.867081456859671</v>
      </c>
      <c r="AC94" s="13">
        <f t="shared" si="128"/>
        <v>13.994796035672326</v>
      </c>
      <c r="AD94" s="13">
        <f t="shared" si="128"/>
        <v>14.2180862736402</v>
      </c>
      <c r="AE94" s="13">
        <f t="shared" si="128"/>
        <v>14.756328741006159</v>
      </c>
      <c r="AF94" s="13">
        <f t="shared" si="128"/>
        <v>14.856054059244332</v>
      </c>
      <c r="AG94" s="13">
        <f t="shared" si="128"/>
        <v>14.766640916807523</v>
      </c>
      <c r="AH94" s="13">
        <f t="shared" si="128"/>
        <v>15.390535453144709</v>
      </c>
      <c r="AI94" s="13">
        <f t="shared" si="128"/>
        <v>15.330508157481606</v>
      </c>
      <c r="AJ94" s="13">
        <f t="shared" si="128"/>
        <v>15.215403475678031</v>
      </c>
      <c r="AK94" s="100">
        <f t="shared" si="128"/>
        <v>15.167225839260727</v>
      </c>
      <c r="AL94" s="13">
        <f t="shared" si="128"/>
        <v>14.780533122311455</v>
      </c>
      <c r="AM94" s="13">
        <f t="shared" si="128"/>
        <v>14.686144879456242</v>
      </c>
      <c r="AN94" s="13">
        <f t="shared" si="128"/>
        <v>14.649375671925007</v>
      </c>
      <c r="AO94" s="13">
        <f t="shared" si="128"/>
        <v>14.64977451048267</v>
      </c>
      <c r="AP94" s="13">
        <f t="shared" si="128"/>
        <v>14.842430330099818</v>
      </c>
      <c r="AQ94" s="13">
        <f t="shared" si="128"/>
        <v>14.805914149780754</v>
      </c>
      <c r="AR94" s="13">
        <f t="shared" si="128"/>
        <v>14.815145724887266</v>
      </c>
      <c r="AS94" s="13">
        <f t="shared" si="128"/>
        <v>14.786559813859053</v>
      </c>
      <c r="AT94" s="13">
        <f t="shared" si="128"/>
        <v>14.710606190566393</v>
      </c>
      <c r="AU94" s="13">
        <f t="shared" si="128"/>
        <v>14.738626542671097</v>
      </c>
      <c r="AV94" s="13">
        <f t="shared" si="128"/>
        <v>14.752022327103253</v>
      </c>
      <c r="AW94" s="100">
        <f t="shared" si="128"/>
        <v>14.676843636762488</v>
      </c>
      <c r="AX94" s="13">
        <f t="shared" si="128"/>
        <v>15.346848385357864</v>
      </c>
      <c r="AY94" s="13">
        <f t="shared" si="128"/>
        <v>15.15493085977354</v>
      </c>
      <c r="AZ94" s="13">
        <f t="shared" si="128"/>
        <v>15.125234863957584</v>
      </c>
      <c r="BA94" s="13">
        <f t="shared" si="128"/>
        <v>15.197047621848812</v>
      </c>
      <c r="BB94" s="13">
        <f t="shared" si="128"/>
        <v>15.380422298842769</v>
      </c>
      <c r="BC94" s="13">
        <f t="shared" si="128"/>
        <v>15.400505267067464</v>
      </c>
      <c r="BD94" s="13">
        <f t="shared" si="128"/>
        <v>15.413392010185918</v>
      </c>
      <c r="BE94" s="13">
        <f t="shared" si="128"/>
        <v>15.344520496019523</v>
      </c>
      <c r="BF94" s="13">
        <f t="shared" si="128"/>
        <v>15.317748098607778</v>
      </c>
      <c r="BG94" s="13">
        <f t="shared" si="128"/>
        <v>15.344594151233194</v>
      </c>
      <c r="BH94" s="13">
        <f t="shared" si="128"/>
        <v>15.319537003972345</v>
      </c>
      <c r="BI94" s="100">
        <f t="shared" si="128"/>
        <v>15.292657761438946</v>
      </c>
      <c r="BJ94" s="13">
        <f t="shared" si="128"/>
        <v>16.171924572971193</v>
      </c>
      <c r="BK94" s="13">
        <f t="shared" si="128"/>
        <v>16.007152084534194</v>
      </c>
      <c r="BL94" s="13">
        <f t="shared" si="128"/>
        <v>15.973956421289463</v>
      </c>
      <c r="BM94" s="13">
        <f t="shared" si="128"/>
        <v>16.058978318783478</v>
      </c>
      <c r="BN94" s="13">
        <f t="shared" si="128"/>
        <v>16.256547052684695</v>
      </c>
      <c r="BO94" s="13">
        <f t="shared" si="128"/>
        <v>16.279287519624148</v>
      </c>
      <c r="BP94" s="13">
        <f t="shared" si="128"/>
        <v>16.274331274042318</v>
      </c>
      <c r="BQ94" s="13">
        <f t="shared" si="128"/>
        <v>16.219792886339139</v>
      </c>
      <c r="BR94" s="13">
        <f t="shared" si="128"/>
        <v>16.199272200475448</v>
      </c>
      <c r="BS94" s="13">
        <f t="shared" si="128"/>
        <v>16.207980256285047</v>
      </c>
      <c r="BT94" s="13">
        <f t="shared" si="128"/>
        <v>16.201794158451282</v>
      </c>
      <c r="BU94" s="100">
        <f t="shared" si="128"/>
        <v>16.173371862800202</v>
      </c>
      <c r="BV94" s="13">
        <f t="shared" si="128"/>
        <v>17.407756825346056</v>
      </c>
      <c r="BW94" s="13">
        <f t="shared" si="128"/>
        <v>17.253926953761837</v>
      </c>
      <c r="BX94" s="13">
        <f t="shared" si="128"/>
        <v>17.218762918297614</v>
      </c>
      <c r="BY94" s="13">
        <f t="shared" si="128"/>
        <v>17.309173783934632</v>
      </c>
      <c r="BZ94" s="13">
        <f t="shared" si="128"/>
        <v>17.52461043541263</v>
      </c>
      <c r="CA94" s="13">
        <f t="shared" si="128"/>
        <v>17.550556680323449</v>
      </c>
      <c r="CB94" s="13">
        <f t="shared" si="128"/>
        <v>17.546224752231435</v>
      </c>
      <c r="CC94" s="13">
        <f t="shared" si="128"/>
        <v>17.478273654814174</v>
      </c>
      <c r="CD94" s="13">
        <f t="shared" si="128"/>
        <v>17.456683934830917</v>
      </c>
      <c r="CE94" s="13">
        <f t="shared" si="128"/>
        <v>17.46704608780248</v>
      </c>
      <c r="CF94" s="13">
        <f t="shared" si="128"/>
        <v>17.456317027902841</v>
      </c>
      <c r="CG94" s="100">
        <f t="shared" si="128"/>
        <v>17.426086568252082</v>
      </c>
      <c r="CH94" s="13">
        <f t="shared" si="128"/>
        <v>18.925230021332446</v>
      </c>
      <c r="CI94" s="13">
        <f t="shared" si="128"/>
        <v>18.760730530231374</v>
      </c>
      <c r="CJ94" s="13">
        <f t="shared" si="128"/>
        <v>18.723803541893304</v>
      </c>
      <c r="CK94" s="13">
        <f t="shared" si="128"/>
        <v>18.821258034387554</v>
      </c>
      <c r="CL94" s="13">
        <f t="shared" ref="CL94:CS94" si="129">IFERROR(CL24/CL72,"")</f>
        <v>19.058658602395973</v>
      </c>
      <c r="CM94" s="13">
        <f t="shared" si="129"/>
        <v>19.088366924899518</v>
      </c>
      <c r="CN94" s="13">
        <f t="shared" si="129"/>
        <v>19.084482590628113</v>
      </c>
      <c r="CO94" s="13">
        <f t="shared" si="129"/>
        <v>19.010545098820796</v>
      </c>
      <c r="CP94" s="13">
        <f t="shared" si="129"/>
        <v>18.987463529649162</v>
      </c>
      <c r="CQ94" s="13">
        <f t="shared" si="129"/>
        <v>18.9896501282632</v>
      </c>
      <c r="CR94" s="13">
        <f t="shared" si="129"/>
        <v>18.988663337588406</v>
      </c>
      <c r="CS94" s="100">
        <f t="shared" si="129"/>
        <v>18.956194211636081</v>
      </c>
    </row>
    <row r="95" spans="1:99" s="13" customFormat="1" x14ac:dyDescent="0.25">
      <c r="A95" s="13" t="s">
        <v>7</v>
      </c>
      <c r="B95" s="13">
        <f t="shared" si="120"/>
        <v>13.623292993630573</v>
      </c>
      <c r="C95" s="13">
        <f t="shared" ref="C95:Y95" si="130">IFERROR(C25/C73,"")</f>
        <v>13.41305298013245</v>
      </c>
      <c r="D95" s="13">
        <f t="shared" si="130"/>
        <v>16.542400826446279</v>
      </c>
      <c r="E95" s="13">
        <f t="shared" si="130"/>
        <v>14.258792452830189</v>
      </c>
      <c r="F95" s="13">
        <f t="shared" si="130"/>
        <v>14.454697406340056</v>
      </c>
      <c r="G95" s="13">
        <f t="shared" si="130"/>
        <v>16.507064935064907</v>
      </c>
      <c r="H95" s="13">
        <f t="shared" si="130"/>
        <v>14.52706811145511</v>
      </c>
      <c r="I95" s="13">
        <f t="shared" si="130"/>
        <v>13.658375661375661</v>
      </c>
      <c r="J95" s="13">
        <f t="shared" si="130"/>
        <v>14.382189258312019</v>
      </c>
      <c r="K95" s="13">
        <f t="shared" si="130"/>
        <v>16.290571428571429</v>
      </c>
      <c r="L95" s="13">
        <f t="shared" si="130"/>
        <v>14.782255905511812</v>
      </c>
      <c r="M95" s="100">
        <f t="shared" si="130"/>
        <v>15.924003194888178</v>
      </c>
      <c r="N95" s="271">
        <f t="shared" si="130"/>
        <v>12.943695290858725</v>
      </c>
      <c r="O95" s="271">
        <f t="shared" si="130"/>
        <v>15.047127753303966</v>
      </c>
      <c r="P95" s="271">
        <f t="shared" si="130"/>
        <v>17.881479020979022</v>
      </c>
      <c r="Q95" s="271">
        <f t="shared" si="130"/>
        <v>16.666140624999993</v>
      </c>
      <c r="R95" s="271">
        <f t="shared" si="130"/>
        <v>17.071319391634979</v>
      </c>
      <c r="S95" s="271">
        <f t="shared" si="130"/>
        <v>15.519449003517</v>
      </c>
      <c r="T95" s="271">
        <f t="shared" si="130"/>
        <v>17.0267625</v>
      </c>
      <c r="U95" s="271">
        <f t="shared" si="130"/>
        <v>13.299110132158612</v>
      </c>
      <c r="V95" s="13">
        <f t="shared" si="130"/>
        <v>14.261036893699512</v>
      </c>
      <c r="W95" s="13">
        <f t="shared" si="130"/>
        <v>14.782857951631692</v>
      </c>
      <c r="X95" s="13">
        <f t="shared" si="130"/>
        <v>15.20464957729908</v>
      </c>
      <c r="Y95" s="100">
        <f t="shared" si="130"/>
        <v>15.021129720099571</v>
      </c>
      <c r="Z95" s="13">
        <f t="shared" ref="Z95:CK95" si="131">IFERROR(Z25/Z73,"")</f>
        <v>13.400204901879597</v>
      </c>
      <c r="AA95" s="13">
        <f t="shared" si="131"/>
        <v>13.175259608087494</v>
      </c>
      <c r="AB95" s="13">
        <f t="shared" si="131"/>
        <v>13.823194118772717</v>
      </c>
      <c r="AC95" s="13">
        <f t="shared" si="131"/>
        <v>14.377506240094867</v>
      </c>
      <c r="AD95" s="13">
        <f t="shared" si="131"/>
        <v>14.847252174701623</v>
      </c>
      <c r="AE95" s="13">
        <f t="shared" si="131"/>
        <v>14.864842400223356</v>
      </c>
      <c r="AF95" s="13">
        <f t="shared" si="131"/>
        <v>15.916780652566718</v>
      </c>
      <c r="AG95" s="13">
        <f t="shared" si="131"/>
        <v>16.017146053528691</v>
      </c>
      <c r="AH95" s="13">
        <f t="shared" si="131"/>
        <v>16.04650552721565</v>
      </c>
      <c r="AI95" s="13">
        <f t="shared" si="131"/>
        <v>16.436435251174256</v>
      </c>
      <c r="AJ95" s="13">
        <f t="shared" si="131"/>
        <v>16.407584256368384</v>
      </c>
      <c r="AK95" s="100">
        <f t="shared" si="131"/>
        <v>16.343268277290228</v>
      </c>
      <c r="AL95" s="13">
        <f t="shared" si="131"/>
        <v>16.082372195718566</v>
      </c>
      <c r="AM95" s="13">
        <f t="shared" si="131"/>
        <v>16.091843746154648</v>
      </c>
      <c r="AN95" s="13">
        <f t="shared" si="131"/>
        <v>16.457374943208279</v>
      </c>
      <c r="AO95" s="13">
        <f t="shared" si="131"/>
        <v>16.396797389043201</v>
      </c>
      <c r="AP95" s="13">
        <f t="shared" si="131"/>
        <v>16.311150892074291</v>
      </c>
      <c r="AQ95" s="13">
        <f t="shared" si="131"/>
        <v>16.493728124861967</v>
      </c>
      <c r="AR95" s="13">
        <f t="shared" si="131"/>
        <v>16.374483985242481</v>
      </c>
      <c r="AS95" s="13">
        <f t="shared" si="131"/>
        <v>16.446827364939885</v>
      </c>
      <c r="AT95" s="13">
        <f t="shared" si="131"/>
        <v>16.429766455944836</v>
      </c>
      <c r="AU95" s="13">
        <f t="shared" si="131"/>
        <v>16.374921059199629</v>
      </c>
      <c r="AV95" s="13">
        <f t="shared" si="131"/>
        <v>16.400060989496723</v>
      </c>
      <c r="AW95" s="100">
        <f t="shared" si="131"/>
        <v>16.389345545874168</v>
      </c>
      <c r="AX95" s="13">
        <f t="shared" si="131"/>
        <v>16.545589486339061</v>
      </c>
      <c r="AY95" s="13">
        <f t="shared" si="131"/>
        <v>16.603953182133726</v>
      </c>
      <c r="AZ95" s="13">
        <f t="shared" si="131"/>
        <v>16.970545889821722</v>
      </c>
      <c r="BA95" s="13">
        <f t="shared" si="131"/>
        <v>16.890754487952609</v>
      </c>
      <c r="BB95" s="13">
        <f t="shared" si="131"/>
        <v>16.894671013321396</v>
      </c>
      <c r="BC95" s="13">
        <f t="shared" si="131"/>
        <v>17.080178724090025</v>
      </c>
      <c r="BD95" s="13">
        <f t="shared" si="131"/>
        <v>16.995824408036832</v>
      </c>
      <c r="BE95" s="13">
        <f t="shared" si="131"/>
        <v>17.094914515705216</v>
      </c>
      <c r="BF95" s="13">
        <f t="shared" si="131"/>
        <v>17.029069367456962</v>
      </c>
      <c r="BG95" s="13">
        <f t="shared" si="131"/>
        <v>17.038739359809593</v>
      </c>
      <c r="BH95" s="13">
        <f t="shared" si="131"/>
        <v>17.063513220451796</v>
      </c>
      <c r="BI95" s="100">
        <f t="shared" si="131"/>
        <v>16.996412031124198</v>
      </c>
      <c r="BJ95" s="13">
        <f t="shared" si="131"/>
        <v>17.338185509203413</v>
      </c>
      <c r="BK95" s="13">
        <f t="shared" si="131"/>
        <v>17.443001587449729</v>
      </c>
      <c r="BL95" s="13">
        <f t="shared" si="131"/>
        <v>17.913061193627605</v>
      </c>
      <c r="BM95" s="13">
        <f t="shared" si="131"/>
        <v>17.833396953359042</v>
      </c>
      <c r="BN95" s="13">
        <f t="shared" si="131"/>
        <v>17.838662759876552</v>
      </c>
      <c r="BO95" s="13">
        <f t="shared" si="131"/>
        <v>18.045297880079058</v>
      </c>
      <c r="BP95" s="13">
        <f t="shared" si="131"/>
        <v>17.951780439787708</v>
      </c>
      <c r="BQ95" s="13">
        <f t="shared" si="131"/>
        <v>18.037814738786064</v>
      </c>
      <c r="BR95" s="13">
        <f t="shared" si="131"/>
        <v>18.001636306000819</v>
      </c>
      <c r="BS95" s="13">
        <f t="shared" si="131"/>
        <v>18.012980938044095</v>
      </c>
      <c r="BT95" s="13">
        <f t="shared" si="131"/>
        <v>18.014225273583246</v>
      </c>
      <c r="BU95" s="100">
        <f t="shared" si="131"/>
        <v>17.966994971757185</v>
      </c>
      <c r="BV95" s="13">
        <f t="shared" si="131"/>
        <v>18.6674705189617</v>
      </c>
      <c r="BW95" s="13">
        <f t="shared" si="131"/>
        <v>18.744880947827411</v>
      </c>
      <c r="BX95" s="13">
        <f t="shared" si="131"/>
        <v>19.299159638703571</v>
      </c>
      <c r="BY95" s="13">
        <f t="shared" si="131"/>
        <v>19.211576143108196</v>
      </c>
      <c r="BZ95" s="13">
        <f t="shared" si="131"/>
        <v>19.215988430285108</v>
      </c>
      <c r="CA95" s="13">
        <f t="shared" si="131"/>
        <v>19.446435407279917</v>
      </c>
      <c r="CB95" s="13">
        <f t="shared" si="131"/>
        <v>19.343550349593993</v>
      </c>
      <c r="CC95" s="13">
        <f t="shared" si="131"/>
        <v>19.429169549554999</v>
      </c>
      <c r="CD95" s="13">
        <f t="shared" si="131"/>
        <v>19.389481232824341</v>
      </c>
      <c r="CE95" s="13">
        <f t="shared" si="131"/>
        <v>19.403375339579245</v>
      </c>
      <c r="CF95" s="13">
        <f t="shared" si="131"/>
        <v>19.399986494860293</v>
      </c>
      <c r="CG95" s="100">
        <f t="shared" si="131"/>
        <v>19.347568224600746</v>
      </c>
      <c r="CH95" s="13">
        <f t="shared" si="131"/>
        <v>20.267944357068021</v>
      </c>
      <c r="CI95" s="13">
        <f t="shared" si="131"/>
        <v>20.353227520046151</v>
      </c>
      <c r="CJ95" s="13">
        <f t="shared" si="131"/>
        <v>20.969668919661615</v>
      </c>
      <c r="CK95" s="13">
        <f t="shared" si="131"/>
        <v>20.872885875158641</v>
      </c>
      <c r="CL95" s="13">
        <f t="shared" ref="CL95:CS95" si="132">IFERROR(CL25/CL73,"")</f>
        <v>20.877629619996405</v>
      </c>
      <c r="CM95" s="13">
        <f t="shared" si="132"/>
        <v>21.138922056603615</v>
      </c>
      <c r="CN95" s="13">
        <f t="shared" si="132"/>
        <v>21.024111084649913</v>
      </c>
      <c r="CO95" s="13">
        <f t="shared" si="132"/>
        <v>21.121951464519832</v>
      </c>
      <c r="CP95" s="13">
        <f t="shared" si="132"/>
        <v>21.078760258104285</v>
      </c>
      <c r="CQ95" s="13">
        <f t="shared" si="132"/>
        <v>21.081795445704589</v>
      </c>
      <c r="CR95" s="13">
        <f t="shared" si="132"/>
        <v>21.092429267356572</v>
      </c>
      <c r="CS95" s="100">
        <f t="shared" si="132"/>
        <v>21.034821639641144</v>
      </c>
    </row>
    <row r="96" spans="1:99" s="13" customFormat="1" x14ac:dyDescent="0.25">
      <c r="A96" s="13" t="s">
        <v>8</v>
      </c>
      <c r="B96" s="13">
        <f t="shared" si="120"/>
        <v>9.9205000000000005</v>
      </c>
      <c r="C96" s="13">
        <f t="shared" ref="C96:Y96" si="133">IFERROR(C26/C74,"")</f>
        <v>14.821272727272728</v>
      </c>
      <c r="D96" s="13">
        <f t="shared" si="133"/>
        <v>16.569893749999999</v>
      </c>
      <c r="E96" s="13">
        <f t="shared" si="133"/>
        <v>18.924866028708134</v>
      </c>
      <c r="F96" s="13">
        <f t="shared" si="133"/>
        <v>13.80003982300885</v>
      </c>
      <c r="G96" s="13">
        <f t="shared" si="133"/>
        <v>16.231237288135592</v>
      </c>
      <c r="H96" s="13">
        <f t="shared" si="133"/>
        <v>21.444955357142856</v>
      </c>
      <c r="I96" s="13">
        <f t="shared" si="133"/>
        <v>16.448185393258427</v>
      </c>
      <c r="J96" s="13">
        <f t="shared" si="133"/>
        <v>14.69251083591328</v>
      </c>
      <c r="K96" s="13">
        <f t="shared" si="133"/>
        <v>16.266487234042554</v>
      </c>
      <c r="L96" s="13">
        <f t="shared" si="133"/>
        <v>15.04112853470437</v>
      </c>
      <c r="M96" s="100">
        <f t="shared" si="133"/>
        <v>20.783073891625616</v>
      </c>
      <c r="N96" s="271">
        <f t="shared" si="133"/>
        <v>13.189109634551496</v>
      </c>
      <c r="O96" s="271">
        <f t="shared" si="133"/>
        <v>12.130409722222222</v>
      </c>
      <c r="P96" s="271">
        <f t="shared" si="133"/>
        <v>14.262681818181818</v>
      </c>
      <c r="Q96" s="271">
        <f t="shared" si="133"/>
        <v>20.813052044609663</v>
      </c>
      <c r="R96" s="271">
        <f t="shared" si="133"/>
        <v>16.29884699453552</v>
      </c>
      <c r="S96" s="271">
        <f t="shared" si="133"/>
        <v>15.619860465116279</v>
      </c>
      <c r="T96" s="271">
        <f t="shared" si="133"/>
        <v>15.944375757575758</v>
      </c>
      <c r="U96" s="271">
        <f t="shared" si="133"/>
        <v>17.497730088495576</v>
      </c>
      <c r="V96" s="13">
        <f t="shared" si="133"/>
        <v>16.395780453124633</v>
      </c>
      <c r="W96" s="13">
        <f t="shared" si="133"/>
        <v>17.430482517072523</v>
      </c>
      <c r="X96" s="13">
        <f t="shared" si="133"/>
        <v>15.782213397665258</v>
      </c>
      <c r="Y96" s="100">
        <f t="shared" si="133"/>
        <v>17.030689604179845</v>
      </c>
      <c r="Z96" s="13">
        <f t="shared" ref="Z96:CK96" si="134">IFERROR(Z26/Z74,"")</f>
        <v>13.904525272574558</v>
      </c>
      <c r="AA96" s="13">
        <f t="shared" si="134"/>
        <v>13.2269778126165</v>
      </c>
      <c r="AB96" s="13">
        <f t="shared" si="134"/>
        <v>14.97930465245037</v>
      </c>
      <c r="AC96" s="13">
        <f t="shared" si="134"/>
        <v>14.920337981916532</v>
      </c>
      <c r="AD96" s="13">
        <f t="shared" si="134"/>
        <v>15.978655409170631</v>
      </c>
      <c r="AE96" s="13">
        <f t="shared" si="134"/>
        <v>15.612756310844064</v>
      </c>
      <c r="AF96" s="13">
        <f t="shared" si="134"/>
        <v>15.614430454202713</v>
      </c>
      <c r="AG96" s="13">
        <f t="shared" si="134"/>
        <v>15.575745143641996</v>
      </c>
      <c r="AH96" s="13">
        <f t="shared" si="134"/>
        <v>15.516352712456332</v>
      </c>
      <c r="AI96" s="13">
        <f t="shared" si="134"/>
        <v>15.521548158089402</v>
      </c>
      <c r="AJ96" s="13">
        <f t="shared" si="134"/>
        <v>15.632112563300645</v>
      </c>
      <c r="AK96" s="100">
        <f t="shared" si="134"/>
        <v>15.823275247425951</v>
      </c>
      <c r="AL96" s="13">
        <f t="shared" si="134"/>
        <v>16.317511793222096</v>
      </c>
      <c r="AM96" s="13">
        <f t="shared" si="134"/>
        <v>16.194054573161321</v>
      </c>
      <c r="AN96" s="13">
        <f t="shared" si="134"/>
        <v>16.146405721985555</v>
      </c>
      <c r="AO96" s="13">
        <f t="shared" si="134"/>
        <v>16.155262419120053</v>
      </c>
      <c r="AP96" s="13">
        <f t="shared" si="134"/>
        <v>16.221051986628328</v>
      </c>
      <c r="AQ96" s="13">
        <f t="shared" si="134"/>
        <v>16.216902868043054</v>
      </c>
      <c r="AR96" s="13">
        <f t="shared" si="134"/>
        <v>16.151907188961797</v>
      </c>
      <c r="AS96" s="13">
        <f t="shared" si="134"/>
        <v>16.24757034955373</v>
      </c>
      <c r="AT96" s="13">
        <f t="shared" si="134"/>
        <v>16.22882233835141</v>
      </c>
      <c r="AU96" s="13">
        <f t="shared" si="134"/>
        <v>16.227987228810001</v>
      </c>
      <c r="AV96" s="13">
        <f t="shared" si="134"/>
        <v>16.221971859412559</v>
      </c>
      <c r="AW96" s="100">
        <f t="shared" si="134"/>
        <v>16.197039856568718</v>
      </c>
      <c r="AX96" s="13">
        <f t="shared" si="134"/>
        <v>16.851411106705122</v>
      </c>
      <c r="AY96" s="13">
        <f t="shared" si="134"/>
        <v>16.784685320265801</v>
      </c>
      <c r="AZ96" s="13">
        <f t="shared" si="134"/>
        <v>16.789240070372635</v>
      </c>
      <c r="BA96" s="13">
        <f t="shared" si="134"/>
        <v>16.7831135402336</v>
      </c>
      <c r="BB96" s="13">
        <f t="shared" si="134"/>
        <v>16.870402467989503</v>
      </c>
      <c r="BC96" s="13">
        <f t="shared" si="134"/>
        <v>16.885505686932465</v>
      </c>
      <c r="BD96" s="13">
        <f t="shared" si="134"/>
        <v>16.797339642345669</v>
      </c>
      <c r="BE96" s="13">
        <f t="shared" si="134"/>
        <v>16.941448819884652</v>
      </c>
      <c r="BF96" s="13">
        <f t="shared" si="134"/>
        <v>16.921835086667397</v>
      </c>
      <c r="BG96" s="13">
        <f t="shared" si="134"/>
        <v>16.924218391703864</v>
      </c>
      <c r="BH96" s="13">
        <f t="shared" si="134"/>
        <v>16.926988384671475</v>
      </c>
      <c r="BI96" s="100">
        <f t="shared" si="134"/>
        <v>16.902704003575391</v>
      </c>
      <c r="BJ96" s="13">
        <f t="shared" si="134"/>
        <v>17.734982788062023</v>
      </c>
      <c r="BK96" s="13">
        <f t="shared" si="134"/>
        <v>17.66755430889393</v>
      </c>
      <c r="BL96" s="13">
        <f t="shared" si="134"/>
        <v>17.689690839833951</v>
      </c>
      <c r="BM96" s="13">
        <f t="shared" si="134"/>
        <v>17.714075860040129</v>
      </c>
      <c r="BN96" s="13">
        <f t="shared" si="134"/>
        <v>17.827190356775539</v>
      </c>
      <c r="BO96" s="13">
        <f t="shared" si="134"/>
        <v>17.862002181722328</v>
      </c>
      <c r="BP96" s="13">
        <f t="shared" si="134"/>
        <v>17.765430708585761</v>
      </c>
      <c r="BQ96" s="13">
        <f t="shared" si="134"/>
        <v>17.923873450194357</v>
      </c>
      <c r="BR96" s="13">
        <f t="shared" si="134"/>
        <v>17.902290631557324</v>
      </c>
      <c r="BS96" s="13">
        <f t="shared" si="134"/>
        <v>17.906339644828048</v>
      </c>
      <c r="BT96" s="13">
        <f t="shared" si="134"/>
        <v>17.910712170554227</v>
      </c>
      <c r="BU96" s="100">
        <f t="shared" si="134"/>
        <v>17.882638872727458</v>
      </c>
      <c r="BV96" s="13">
        <f t="shared" si="134"/>
        <v>19.116981907021845</v>
      </c>
      <c r="BW96" s="13">
        <f t="shared" si="134"/>
        <v>19.045177824222279</v>
      </c>
      <c r="BX96" s="13">
        <f t="shared" si="134"/>
        <v>19.067526128914846</v>
      </c>
      <c r="BY96" s="13">
        <f t="shared" si="134"/>
        <v>19.093189523259273</v>
      </c>
      <c r="BZ96" s="13">
        <f t="shared" si="134"/>
        <v>19.215883766070117</v>
      </c>
      <c r="CA96" s="13">
        <f t="shared" si="134"/>
        <v>19.264952856668504</v>
      </c>
      <c r="CB96" s="13">
        <f t="shared" si="134"/>
        <v>19.159021957566313</v>
      </c>
      <c r="CC96" s="13">
        <f t="shared" si="134"/>
        <v>19.32716989109862</v>
      </c>
      <c r="CD96" s="13">
        <f t="shared" si="134"/>
        <v>19.303820747450722</v>
      </c>
      <c r="CE96" s="13">
        <f t="shared" si="134"/>
        <v>19.308990362872091</v>
      </c>
      <c r="CF96" s="13">
        <f t="shared" si="134"/>
        <v>19.311230623727457</v>
      </c>
      <c r="CG96" s="100">
        <f t="shared" si="134"/>
        <v>19.280604220296894</v>
      </c>
      <c r="CH96" s="13">
        <f t="shared" si="134"/>
        <v>20.794880589444162</v>
      </c>
      <c r="CI96" s="13">
        <f t="shared" si="134"/>
        <v>20.71728125426004</v>
      </c>
      <c r="CJ96" s="13">
        <f t="shared" si="134"/>
        <v>20.742277825517579</v>
      </c>
      <c r="CK96" s="13">
        <f t="shared" si="134"/>
        <v>20.770973382559156</v>
      </c>
      <c r="CL96" s="13">
        <f t="shared" ref="CL96:CS96" si="135">IFERROR(CL26/CL74,"")</f>
        <v>20.907032570373488</v>
      </c>
      <c r="CM96" s="13">
        <f t="shared" si="135"/>
        <v>20.963133281263666</v>
      </c>
      <c r="CN96" s="13">
        <f t="shared" si="135"/>
        <v>20.846433639067282</v>
      </c>
      <c r="CO96" s="13">
        <f t="shared" si="135"/>
        <v>21.033835132845997</v>
      </c>
      <c r="CP96" s="13">
        <f t="shared" si="135"/>
        <v>21.008510797259703</v>
      </c>
      <c r="CQ96" s="13">
        <f t="shared" si="135"/>
        <v>21.007506083692405</v>
      </c>
      <c r="CR96" s="13">
        <f t="shared" si="135"/>
        <v>21.018267695833</v>
      </c>
      <c r="CS96" s="100">
        <f t="shared" si="135"/>
        <v>20.984729005006464</v>
      </c>
    </row>
    <row r="97" spans="1:97" s="13" customFormat="1" x14ac:dyDescent="0.25">
      <c r="A97" s="13" t="s">
        <v>1</v>
      </c>
      <c r="B97" s="13">
        <f t="shared" si="120"/>
        <v>14.515539682539684</v>
      </c>
      <c r="C97" s="13">
        <f t="shared" ref="C97:Y97" si="136">IFERROR(C27/C75,"")</f>
        <v>17.330071428571429</v>
      </c>
      <c r="D97" s="13">
        <f t="shared" si="136"/>
        <v>14.175559405940595</v>
      </c>
      <c r="E97" s="13">
        <f t="shared" si="136"/>
        <v>21.785724025974027</v>
      </c>
      <c r="F97" s="13">
        <f t="shared" si="136"/>
        <v>15.040053254437872</v>
      </c>
      <c r="G97" s="13">
        <f t="shared" si="136"/>
        <v>30.79588115942029</v>
      </c>
      <c r="H97" s="13">
        <f t="shared" si="136"/>
        <v>20.45842156862745</v>
      </c>
      <c r="I97" s="13">
        <f t="shared" si="136"/>
        <v>14.96850657894737</v>
      </c>
      <c r="J97" s="13">
        <f t="shared" si="136"/>
        <v>18.397269867549671</v>
      </c>
      <c r="K97" s="13">
        <f t="shared" si="136"/>
        <v>20.364541125541123</v>
      </c>
      <c r="L97" s="13">
        <f t="shared" si="136"/>
        <v>17.526171428571452</v>
      </c>
      <c r="M97" s="100">
        <f t="shared" si="136"/>
        <v>19.476502222222244</v>
      </c>
      <c r="N97" s="271">
        <f t="shared" si="136"/>
        <v>13.938275862068966</v>
      </c>
      <c r="O97" s="271">
        <f t="shared" si="136"/>
        <v>14.878309352517986</v>
      </c>
      <c r="P97" s="271">
        <f t="shared" si="136"/>
        <v>16.780355704697989</v>
      </c>
      <c r="Q97" s="271">
        <f t="shared" si="136"/>
        <v>15.887009216589862</v>
      </c>
      <c r="R97" s="271">
        <f t="shared" si="136"/>
        <v>17.507304511278193</v>
      </c>
      <c r="S97" s="271">
        <f t="shared" si="136"/>
        <v>14.745431818181819</v>
      </c>
      <c r="T97" s="271">
        <f t="shared" si="136"/>
        <v>18.476511111111112</v>
      </c>
      <c r="U97" s="271">
        <f t="shared" si="136"/>
        <v>17.759150121065378</v>
      </c>
      <c r="V97" s="13">
        <f t="shared" si="136"/>
        <v>15.460233438578747</v>
      </c>
      <c r="W97" s="13">
        <f t="shared" si="136"/>
        <v>15.846729272952182</v>
      </c>
      <c r="X97" s="13">
        <f t="shared" si="136"/>
        <v>17.002514082041817</v>
      </c>
      <c r="Y97" s="100">
        <f t="shared" si="136"/>
        <v>19.025511821601302</v>
      </c>
      <c r="Z97" s="13">
        <f t="shared" ref="Z97:CK97" si="137">IFERROR(Z27/Z75,"")</f>
        <v>13.713273758552569</v>
      </c>
      <c r="AA97" s="13">
        <f t="shared" si="137"/>
        <v>13.787693854106834</v>
      </c>
      <c r="AB97" s="13">
        <f t="shared" si="137"/>
        <v>15.715456894165412</v>
      </c>
      <c r="AC97" s="13">
        <f t="shared" si="137"/>
        <v>15.523142870953556</v>
      </c>
      <c r="AD97" s="13">
        <f t="shared" si="137"/>
        <v>15.895867366556548</v>
      </c>
      <c r="AE97" s="13">
        <f t="shared" si="137"/>
        <v>15.676960007727381</v>
      </c>
      <c r="AF97" s="13">
        <f t="shared" si="137"/>
        <v>15.578189322838993</v>
      </c>
      <c r="AG97" s="13">
        <f t="shared" si="137"/>
        <v>15.352373235443261</v>
      </c>
      <c r="AH97" s="13">
        <f t="shared" si="137"/>
        <v>15.327535559436726</v>
      </c>
      <c r="AI97" s="13">
        <f t="shared" si="137"/>
        <v>15.353802588299304</v>
      </c>
      <c r="AJ97" s="13">
        <f t="shared" si="137"/>
        <v>15.340794423714863</v>
      </c>
      <c r="AK97" s="100">
        <f t="shared" si="137"/>
        <v>15.349574690069399</v>
      </c>
      <c r="AL97" s="13">
        <f t="shared" si="137"/>
        <v>15.634321133163494</v>
      </c>
      <c r="AM97" s="13">
        <f t="shared" si="137"/>
        <v>15.475284673761418</v>
      </c>
      <c r="AN97" s="13">
        <f t="shared" si="137"/>
        <v>15.51029979806823</v>
      </c>
      <c r="AO97" s="13">
        <f t="shared" si="137"/>
        <v>15.507488496785163</v>
      </c>
      <c r="AP97" s="13">
        <f t="shared" si="137"/>
        <v>15.691840724276444</v>
      </c>
      <c r="AQ97" s="13">
        <f t="shared" si="137"/>
        <v>15.750693932983886</v>
      </c>
      <c r="AR97" s="13">
        <f t="shared" si="137"/>
        <v>15.91810167646746</v>
      </c>
      <c r="AS97" s="13">
        <f t="shared" si="137"/>
        <v>16.045339193120526</v>
      </c>
      <c r="AT97" s="13">
        <f t="shared" si="137"/>
        <v>15.945816008502931</v>
      </c>
      <c r="AU97" s="13">
        <f t="shared" si="137"/>
        <v>15.94971186345791</v>
      </c>
      <c r="AV97" s="13">
        <f t="shared" si="137"/>
        <v>15.953941321001244</v>
      </c>
      <c r="AW97" s="100">
        <f t="shared" si="137"/>
        <v>15.875179010174666</v>
      </c>
      <c r="AX97" s="13">
        <f t="shared" si="137"/>
        <v>16.506128849315274</v>
      </c>
      <c r="AY97" s="13">
        <f t="shared" si="137"/>
        <v>16.365459438617606</v>
      </c>
      <c r="AZ97" s="13">
        <f t="shared" si="137"/>
        <v>16.375049318265805</v>
      </c>
      <c r="BA97" s="13">
        <f t="shared" si="137"/>
        <v>16.323085245901996</v>
      </c>
      <c r="BB97" s="13">
        <f t="shared" si="137"/>
        <v>16.644493436079351</v>
      </c>
      <c r="BC97" s="13">
        <f t="shared" si="137"/>
        <v>16.660582349049911</v>
      </c>
      <c r="BD97" s="13">
        <f t="shared" si="137"/>
        <v>16.578698245502135</v>
      </c>
      <c r="BE97" s="13">
        <f t="shared" si="137"/>
        <v>16.729190167580022</v>
      </c>
      <c r="BF97" s="13">
        <f t="shared" si="137"/>
        <v>16.689397687342606</v>
      </c>
      <c r="BG97" s="13">
        <f t="shared" si="137"/>
        <v>16.690814300731287</v>
      </c>
      <c r="BH97" s="13">
        <f t="shared" si="137"/>
        <v>16.696679437374044</v>
      </c>
      <c r="BI97" s="100">
        <f t="shared" si="137"/>
        <v>16.643464289452144</v>
      </c>
      <c r="BJ97" s="13">
        <f t="shared" si="137"/>
        <v>17.481255248962881</v>
      </c>
      <c r="BK97" s="13">
        <f t="shared" si="137"/>
        <v>17.314137760362069</v>
      </c>
      <c r="BL97" s="13">
        <f t="shared" si="137"/>
        <v>17.318091951929528</v>
      </c>
      <c r="BM97" s="13">
        <f t="shared" si="137"/>
        <v>17.284425817337031</v>
      </c>
      <c r="BN97" s="13">
        <f t="shared" si="137"/>
        <v>17.625320979031439</v>
      </c>
      <c r="BO97" s="13">
        <f t="shared" si="137"/>
        <v>17.643865085993504</v>
      </c>
      <c r="BP97" s="13">
        <f t="shared" si="137"/>
        <v>17.560904990795468</v>
      </c>
      <c r="BQ97" s="13">
        <f t="shared" si="137"/>
        <v>17.712454022115153</v>
      </c>
      <c r="BR97" s="13">
        <f t="shared" si="137"/>
        <v>17.679955501129303</v>
      </c>
      <c r="BS97" s="13">
        <f t="shared" si="137"/>
        <v>17.692918597123967</v>
      </c>
      <c r="BT97" s="13">
        <f t="shared" si="137"/>
        <v>17.704189648008793</v>
      </c>
      <c r="BU97" s="100">
        <f t="shared" si="137"/>
        <v>17.66504352313801</v>
      </c>
      <c r="BV97" s="13">
        <f t="shared" si="137"/>
        <v>18.913283429128395</v>
      </c>
      <c r="BW97" s="13">
        <f t="shared" si="137"/>
        <v>18.7268608052842</v>
      </c>
      <c r="BX97" s="13">
        <f t="shared" si="137"/>
        <v>18.731960945197372</v>
      </c>
      <c r="BY97" s="13">
        <f t="shared" si="137"/>
        <v>18.69566643224271</v>
      </c>
      <c r="BZ97" s="13">
        <f t="shared" si="137"/>
        <v>19.056762876092847</v>
      </c>
      <c r="CA97" s="13">
        <f t="shared" si="137"/>
        <v>19.080818205886718</v>
      </c>
      <c r="CB97" s="13">
        <f t="shared" si="137"/>
        <v>18.990784598392022</v>
      </c>
      <c r="CC97" s="13">
        <f t="shared" si="137"/>
        <v>19.134427654873047</v>
      </c>
      <c r="CD97" s="13">
        <f t="shared" si="137"/>
        <v>19.105654253296038</v>
      </c>
      <c r="CE97" s="13">
        <f t="shared" si="137"/>
        <v>19.119837001907946</v>
      </c>
      <c r="CF97" s="13">
        <f t="shared" si="137"/>
        <v>19.122646960186422</v>
      </c>
      <c r="CG97" s="100">
        <f t="shared" si="137"/>
        <v>19.091999599290865</v>
      </c>
      <c r="CH97" s="13">
        <f t="shared" si="137"/>
        <v>20.625520956660928</v>
      </c>
      <c r="CI97" s="13">
        <f t="shared" si="137"/>
        <v>20.416234881497871</v>
      </c>
      <c r="CJ97" s="13">
        <f t="shared" si="137"/>
        <v>20.422503398915193</v>
      </c>
      <c r="CK97" s="13">
        <f t="shared" si="137"/>
        <v>20.382975905417609</v>
      </c>
      <c r="CL97" s="13">
        <f t="shared" ref="CL97:CS97" si="138">IFERROR(CL27/CL75,"")</f>
        <v>20.776036635971874</v>
      </c>
      <c r="CM97" s="13">
        <f t="shared" si="138"/>
        <v>20.802811456869811</v>
      </c>
      <c r="CN97" s="13">
        <f t="shared" si="138"/>
        <v>20.703497514119267</v>
      </c>
      <c r="CO97" s="13">
        <f t="shared" si="138"/>
        <v>20.858072977571371</v>
      </c>
      <c r="CP97" s="13">
        <f t="shared" si="138"/>
        <v>20.82778567213073</v>
      </c>
      <c r="CQ97" s="13">
        <f t="shared" si="138"/>
        <v>20.831317771633216</v>
      </c>
      <c r="CR97" s="13">
        <f t="shared" si="138"/>
        <v>20.846827594683305</v>
      </c>
      <c r="CS97" s="100">
        <f t="shared" si="138"/>
        <v>20.819885538777612</v>
      </c>
    </row>
    <row r="98" spans="1:97" s="13" customFormat="1" x14ac:dyDescent="0.25">
      <c r="A98" s="13" t="s">
        <v>2</v>
      </c>
      <c r="B98" s="13">
        <f t="shared" si="120"/>
        <v>14.244923076923076</v>
      </c>
      <c r="C98" s="13">
        <f t="shared" ref="C98:Y98" si="139">IFERROR(C28/C76,"")</f>
        <v>19.196199999999997</v>
      </c>
      <c r="D98" s="13">
        <f t="shared" si="139"/>
        <v>25.099384615384615</v>
      </c>
      <c r="E98" s="13">
        <f t="shared" si="139"/>
        <v>20.727619047619051</v>
      </c>
      <c r="F98" s="13">
        <f t="shared" si="139"/>
        <v>11.367197674418604</v>
      </c>
      <c r="G98" s="13">
        <f t="shared" si="139"/>
        <v>23.063701030927835</v>
      </c>
      <c r="H98" s="13">
        <f t="shared" si="139"/>
        <v>19.34801886792453</v>
      </c>
      <c r="I98" s="13">
        <f t="shared" si="139"/>
        <v>18.10702479338843</v>
      </c>
      <c r="J98" s="13">
        <f t="shared" si="139"/>
        <v>36.527242857142859</v>
      </c>
      <c r="K98" s="13">
        <f t="shared" si="139"/>
        <v>-8.5061955307262558</v>
      </c>
      <c r="L98" s="13">
        <f t="shared" si="139"/>
        <v>17.967310000000001</v>
      </c>
      <c r="M98" s="100">
        <f t="shared" si="139"/>
        <v>23.5915044404973</v>
      </c>
      <c r="N98" s="271">
        <f t="shared" si="139"/>
        <v>15.620685393258427</v>
      </c>
      <c r="O98" s="271">
        <f t="shared" si="139"/>
        <v>29.54078947368421</v>
      </c>
      <c r="P98" s="271">
        <f t="shared" si="139"/>
        <v>17.873385869565219</v>
      </c>
      <c r="Q98" s="271">
        <f t="shared" si="139"/>
        <v>14.394761061946902</v>
      </c>
      <c r="R98" s="271">
        <f t="shared" si="139"/>
        <v>18.74334965034965</v>
      </c>
      <c r="S98" s="271">
        <f t="shared" si="139"/>
        <v>15.425485239852398</v>
      </c>
      <c r="T98" s="271">
        <f t="shared" si="139"/>
        <v>15.309630573248409</v>
      </c>
      <c r="U98" s="271">
        <f t="shared" si="139"/>
        <v>19.093811827956991</v>
      </c>
      <c r="V98" s="13">
        <f t="shared" si="139"/>
        <v>16.930687487807866</v>
      </c>
      <c r="W98" s="13">
        <f t="shared" si="139"/>
        <v>19.702947447546936</v>
      </c>
      <c r="X98" s="13">
        <f t="shared" si="139"/>
        <v>16.117741573337877</v>
      </c>
      <c r="Y98" s="100">
        <f t="shared" si="139"/>
        <v>19.295237035769333</v>
      </c>
      <c r="Z98" s="13">
        <f t="shared" ref="Z98:CK98" si="140">IFERROR(Z28/Z76,"")</f>
        <v>16.186728514366706</v>
      </c>
      <c r="AA98" s="13">
        <f t="shared" si="140"/>
        <v>16.19487857858973</v>
      </c>
      <c r="AB98" s="13">
        <f t="shared" si="140"/>
        <v>18.901901773478269</v>
      </c>
      <c r="AC98" s="13">
        <f t="shared" si="140"/>
        <v>16.760486330952514</v>
      </c>
      <c r="AD98" s="13">
        <f t="shared" si="140"/>
        <v>17.359682369889612</v>
      </c>
      <c r="AE98" s="13">
        <f t="shared" si="140"/>
        <v>20.081620535349394</v>
      </c>
      <c r="AF98" s="13">
        <f t="shared" si="140"/>
        <v>18.607806353133807</v>
      </c>
      <c r="AG98" s="13">
        <f t="shared" si="140"/>
        <v>18.4230016850032</v>
      </c>
      <c r="AH98" s="13">
        <f t="shared" si="140"/>
        <v>18.406872819742105</v>
      </c>
      <c r="AI98" s="13">
        <f t="shared" si="140"/>
        <v>18.413439623954577</v>
      </c>
      <c r="AJ98" s="13">
        <f t="shared" si="140"/>
        <v>18.422107723650583</v>
      </c>
      <c r="AK98" s="100">
        <f t="shared" si="140"/>
        <v>18.41441770241536</v>
      </c>
      <c r="AL98" s="13">
        <f t="shared" si="140"/>
        <v>18.893793596551497</v>
      </c>
      <c r="AM98" s="13">
        <f t="shared" si="140"/>
        <v>18.886272001408958</v>
      </c>
      <c r="AN98" s="13">
        <f t="shared" si="140"/>
        <v>18.9053193898731</v>
      </c>
      <c r="AO98" s="13">
        <f t="shared" si="140"/>
        <v>18.885806081491818</v>
      </c>
      <c r="AP98" s="13">
        <f t="shared" si="140"/>
        <v>18.900690182238225</v>
      </c>
      <c r="AQ98" s="13">
        <f t="shared" si="140"/>
        <v>18.909610328912194</v>
      </c>
      <c r="AR98" s="13">
        <f t="shared" si="140"/>
        <v>18.921393232263053</v>
      </c>
      <c r="AS98" s="13">
        <f t="shared" si="140"/>
        <v>18.931924384413705</v>
      </c>
      <c r="AT98" s="13">
        <f t="shared" si="140"/>
        <v>18.943483199107707</v>
      </c>
      <c r="AU98" s="13">
        <f t="shared" si="140"/>
        <v>18.955469519653338</v>
      </c>
      <c r="AV98" s="13">
        <f t="shared" si="140"/>
        <v>18.964420030734956</v>
      </c>
      <c r="AW98" s="100">
        <f t="shared" si="140"/>
        <v>18.968286260477448</v>
      </c>
      <c r="AX98" s="13">
        <f t="shared" si="140"/>
        <v>19.928105949285573</v>
      </c>
      <c r="AY98" s="13">
        <f t="shared" si="140"/>
        <v>19.942544171571512</v>
      </c>
      <c r="AZ98" s="13">
        <f t="shared" si="140"/>
        <v>19.942600457780888</v>
      </c>
      <c r="BA98" s="13">
        <f t="shared" si="140"/>
        <v>19.913418909826131</v>
      </c>
      <c r="BB98" s="13">
        <f t="shared" si="140"/>
        <v>19.920285686962394</v>
      </c>
      <c r="BC98" s="13">
        <f t="shared" si="140"/>
        <v>19.927039235938878</v>
      </c>
      <c r="BD98" s="13">
        <f t="shared" si="140"/>
        <v>19.933059027432527</v>
      </c>
      <c r="BE98" s="13">
        <f t="shared" si="140"/>
        <v>19.93084785602576</v>
      </c>
      <c r="BF98" s="13">
        <f t="shared" si="140"/>
        <v>19.92662834935923</v>
      </c>
      <c r="BG98" s="13">
        <f t="shared" si="140"/>
        <v>19.927215799675373</v>
      </c>
      <c r="BH98" s="13">
        <f t="shared" si="140"/>
        <v>19.925047933271461</v>
      </c>
      <c r="BI98" s="100">
        <f t="shared" si="140"/>
        <v>19.920435409014033</v>
      </c>
      <c r="BJ98" s="13">
        <f t="shared" si="140"/>
        <v>21.10410622930269</v>
      </c>
      <c r="BK98" s="13">
        <f t="shared" si="140"/>
        <v>21.094481792448157</v>
      </c>
      <c r="BL98" s="13">
        <f t="shared" si="140"/>
        <v>21.106635608067545</v>
      </c>
      <c r="BM98" s="13">
        <f t="shared" si="140"/>
        <v>21.075803459167851</v>
      </c>
      <c r="BN98" s="13">
        <f t="shared" si="140"/>
        <v>21.086056018793503</v>
      </c>
      <c r="BO98" s="13">
        <f t="shared" si="140"/>
        <v>21.096263054134749</v>
      </c>
      <c r="BP98" s="13">
        <f t="shared" si="140"/>
        <v>21.104029522961529</v>
      </c>
      <c r="BQ98" s="13">
        <f t="shared" si="140"/>
        <v>21.103472725611191</v>
      </c>
      <c r="BR98" s="13">
        <f t="shared" si="140"/>
        <v>21.100909183154595</v>
      </c>
      <c r="BS98" s="13">
        <f t="shared" si="140"/>
        <v>21.101529941485516</v>
      </c>
      <c r="BT98" s="13">
        <f t="shared" si="140"/>
        <v>21.101222589513938</v>
      </c>
      <c r="BU98" s="100">
        <f t="shared" si="140"/>
        <v>21.097382775683723</v>
      </c>
      <c r="BV98" s="13">
        <f t="shared" si="140"/>
        <v>22.773481988475925</v>
      </c>
      <c r="BW98" s="13">
        <f t="shared" si="140"/>
        <v>22.764836207749021</v>
      </c>
      <c r="BX98" s="13">
        <f t="shared" si="140"/>
        <v>22.781124066606264</v>
      </c>
      <c r="BY98" s="13">
        <f t="shared" si="140"/>
        <v>22.749282401672932</v>
      </c>
      <c r="BZ98" s="13">
        <f t="shared" si="140"/>
        <v>22.764021928739098</v>
      </c>
      <c r="CA98" s="13">
        <f t="shared" si="140"/>
        <v>22.77656972399669</v>
      </c>
      <c r="CB98" s="13">
        <f t="shared" si="140"/>
        <v>22.786340119447175</v>
      </c>
      <c r="CC98" s="13">
        <f t="shared" si="140"/>
        <v>22.784560431601314</v>
      </c>
      <c r="CD98" s="13">
        <f t="shared" si="140"/>
        <v>22.781318465567505</v>
      </c>
      <c r="CE98" s="13">
        <f t="shared" si="140"/>
        <v>22.782093352955926</v>
      </c>
      <c r="CF98" s="13">
        <f t="shared" si="140"/>
        <v>22.781220753715768</v>
      </c>
      <c r="CG98" s="100">
        <f t="shared" si="140"/>
        <v>22.776537656434041</v>
      </c>
      <c r="CH98" s="13">
        <f t="shared" si="140"/>
        <v>24.813110640297612</v>
      </c>
      <c r="CI98" s="13">
        <f t="shared" si="140"/>
        <v>24.803470603016631</v>
      </c>
      <c r="CJ98" s="13">
        <f t="shared" si="140"/>
        <v>24.821646396840471</v>
      </c>
      <c r="CK98" s="13">
        <f t="shared" si="140"/>
        <v>24.787277909785001</v>
      </c>
      <c r="CL98" s="13">
        <f t="shared" ref="CL98:CS98" si="141">IFERROR(CL28/CL76,"")</f>
        <v>24.803492953317605</v>
      </c>
      <c r="CM98" s="13">
        <f t="shared" si="141"/>
        <v>24.817512087247366</v>
      </c>
      <c r="CN98" s="13">
        <f t="shared" si="141"/>
        <v>24.829234072282503</v>
      </c>
      <c r="CO98" s="13">
        <f t="shared" si="141"/>
        <v>24.827321615749373</v>
      </c>
      <c r="CP98" s="13">
        <f t="shared" si="141"/>
        <v>24.823787457857126</v>
      </c>
      <c r="CQ98" s="13">
        <f t="shared" si="141"/>
        <v>24.823336174931079</v>
      </c>
      <c r="CR98" s="13">
        <f t="shared" si="141"/>
        <v>24.823938591593279</v>
      </c>
      <c r="CS98" s="100">
        <f t="shared" si="141"/>
        <v>24.818869145639017</v>
      </c>
    </row>
    <row r="99" spans="1:97" s="14" customFormat="1" x14ac:dyDescent="0.25">
      <c r="A99" s="14" t="s">
        <v>3</v>
      </c>
      <c r="B99" s="14">
        <f t="shared" si="120"/>
        <v>15.032668109668109</v>
      </c>
      <c r="C99" s="14">
        <f t="shared" ref="C99:Y99" si="142">IFERROR(C29/C77,"")</f>
        <v>15.311348561759726</v>
      </c>
      <c r="D99" s="14">
        <f t="shared" si="142"/>
        <v>19.795642708333332</v>
      </c>
      <c r="E99" s="14">
        <f t="shared" si="142"/>
        <v>21.077335101679925</v>
      </c>
      <c r="F99" s="14">
        <f t="shared" si="142"/>
        <v>16.2467263986014</v>
      </c>
      <c r="G99" s="14">
        <f t="shared" si="142"/>
        <v>20.107368924889538</v>
      </c>
      <c r="H99" s="14">
        <f t="shared" si="142"/>
        <v>19.931313310580201</v>
      </c>
      <c r="I99" s="14">
        <f t="shared" si="142"/>
        <v>15.959536562203228</v>
      </c>
      <c r="J99" s="14">
        <f t="shared" si="142"/>
        <v>19.409354468297551</v>
      </c>
      <c r="K99" s="14">
        <f t="shared" si="142"/>
        <v>16.709336794289417</v>
      </c>
      <c r="L99" s="14">
        <f t="shared" si="142"/>
        <v>16.513942426584251</v>
      </c>
      <c r="M99" s="101">
        <f t="shared" si="142"/>
        <v>19.870605720122569</v>
      </c>
      <c r="N99" s="284">
        <f t="shared" si="142"/>
        <v>16.047856249999999</v>
      </c>
      <c r="O99" s="284">
        <f t="shared" si="142"/>
        <v>17.109705590062077</v>
      </c>
      <c r="P99" s="284">
        <f t="shared" si="142"/>
        <v>17.897929842931934</v>
      </c>
      <c r="Q99" s="284">
        <f t="shared" si="142"/>
        <v>20.842603378378385</v>
      </c>
      <c r="R99" s="284">
        <f t="shared" si="142"/>
        <v>17.541184423676011</v>
      </c>
      <c r="S99" s="284">
        <f t="shared" si="142"/>
        <v>15.312570806100243</v>
      </c>
      <c r="T99" s="284">
        <f t="shared" si="142"/>
        <v>16.966228377614478</v>
      </c>
      <c r="U99" s="284">
        <f t="shared" si="142"/>
        <v>16.020025647472984</v>
      </c>
      <c r="V99" s="14">
        <f t="shared" si="142"/>
        <v>16.927039411668716</v>
      </c>
      <c r="W99" s="14">
        <f t="shared" si="142"/>
        <v>17.558383559375141</v>
      </c>
      <c r="X99" s="14">
        <f t="shared" si="142"/>
        <v>17.293701112134574</v>
      </c>
      <c r="Y99" s="101">
        <f t="shared" si="142"/>
        <v>17.606293943930204</v>
      </c>
      <c r="Z99" s="14">
        <f t="shared" ref="Z99:CK99" si="143">IFERROR(Z29/Z77,"")</f>
        <v>15.439965962058393</v>
      </c>
      <c r="AA99" s="14">
        <f t="shared" si="143"/>
        <v>15.631851848345484</v>
      </c>
      <c r="AB99" s="14">
        <f t="shared" si="143"/>
        <v>16.391562249568068</v>
      </c>
      <c r="AC99" s="14">
        <f t="shared" si="143"/>
        <v>16.553745057468241</v>
      </c>
      <c r="AD99" s="14">
        <f t="shared" si="143"/>
        <v>17.291547478707354</v>
      </c>
      <c r="AE99" s="14">
        <f t="shared" si="143"/>
        <v>16.628776319827693</v>
      </c>
      <c r="AF99" s="14">
        <f t="shared" si="143"/>
        <v>17.117979980587563</v>
      </c>
      <c r="AG99" s="14">
        <f t="shared" si="143"/>
        <v>17.405818218407035</v>
      </c>
      <c r="AH99" s="14">
        <f t="shared" si="143"/>
        <v>17.521741812877448</v>
      </c>
      <c r="AI99" s="14">
        <f t="shared" si="143"/>
        <v>17.609719011616029</v>
      </c>
      <c r="AJ99" s="14">
        <f t="shared" si="143"/>
        <v>17.674829566805158</v>
      </c>
      <c r="AK99" s="101">
        <f t="shared" si="143"/>
        <v>17.537330360774874</v>
      </c>
      <c r="AL99" s="14">
        <f t="shared" si="143"/>
        <v>18.227267137600908</v>
      </c>
      <c r="AM99" s="14">
        <f t="shared" si="143"/>
        <v>18.735694559174867</v>
      </c>
      <c r="AN99" s="14">
        <f t="shared" si="143"/>
        <v>18.335526688206372</v>
      </c>
      <c r="AO99" s="14">
        <f t="shared" si="143"/>
        <v>18.474172508520617</v>
      </c>
      <c r="AP99" s="14">
        <f t="shared" si="143"/>
        <v>19.00134150535926</v>
      </c>
      <c r="AQ99" s="14">
        <f t="shared" si="143"/>
        <v>18.342396738447551</v>
      </c>
      <c r="AR99" s="14">
        <f t="shared" si="143"/>
        <v>18.684476777002612</v>
      </c>
      <c r="AS99" s="14">
        <f t="shared" si="143"/>
        <v>18.234723490321663</v>
      </c>
      <c r="AT99" s="14">
        <f t="shared" si="143"/>
        <v>18.044291162603134</v>
      </c>
      <c r="AU99" s="14">
        <f t="shared" si="143"/>
        <v>18.073174537269622</v>
      </c>
      <c r="AV99" s="14">
        <f t="shared" si="143"/>
        <v>18.015251964456095</v>
      </c>
      <c r="AW99" s="101">
        <f t="shared" si="143"/>
        <v>18.126877683407567</v>
      </c>
      <c r="AX99" s="14">
        <f t="shared" si="143"/>
        <v>19.460943368774153</v>
      </c>
      <c r="AY99" s="14">
        <f t="shared" si="143"/>
        <v>20.134345932862722</v>
      </c>
      <c r="AZ99" s="14">
        <f t="shared" si="143"/>
        <v>19.198612879190094</v>
      </c>
      <c r="BA99" s="14">
        <f t="shared" si="143"/>
        <v>19.32113289409584</v>
      </c>
      <c r="BB99" s="14">
        <f t="shared" si="143"/>
        <v>19.971250054922461</v>
      </c>
      <c r="BC99" s="14">
        <f t="shared" si="143"/>
        <v>19.139662844759957</v>
      </c>
      <c r="BD99" s="14">
        <f t="shared" si="143"/>
        <v>19.511718943963448</v>
      </c>
      <c r="BE99" s="14">
        <f t="shared" si="143"/>
        <v>19.119127732583873</v>
      </c>
      <c r="BF99" s="14">
        <f t="shared" si="143"/>
        <v>18.998661122793475</v>
      </c>
      <c r="BG99" s="14">
        <f t="shared" si="143"/>
        <v>18.992762778738744</v>
      </c>
      <c r="BH99" s="14">
        <f t="shared" si="143"/>
        <v>18.970099275144616</v>
      </c>
      <c r="BI99" s="101">
        <f t="shared" si="143"/>
        <v>18.832528792523711</v>
      </c>
      <c r="BJ99" s="14">
        <f t="shared" si="143"/>
        <v>20.437346145727382</v>
      </c>
      <c r="BK99" s="14">
        <f t="shared" si="143"/>
        <v>21.054748318619694</v>
      </c>
      <c r="BL99" s="14">
        <f t="shared" si="143"/>
        <v>20.237540229858027</v>
      </c>
      <c r="BM99" s="14">
        <f t="shared" si="143"/>
        <v>20.421016045917476</v>
      </c>
      <c r="BN99" s="14">
        <f t="shared" si="143"/>
        <v>21.166663449006059</v>
      </c>
      <c r="BO99" s="14">
        <f t="shared" si="143"/>
        <v>20.332764913962215</v>
      </c>
      <c r="BP99" s="14">
        <f t="shared" si="143"/>
        <v>20.775613561962864</v>
      </c>
      <c r="BQ99" s="14">
        <f t="shared" si="143"/>
        <v>20.372747234338494</v>
      </c>
      <c r="BR99" s="14">
        <f t="shared" si="143"/>
        <v>20.302403594569984</v>
      </c>
      <c r="BS99" s="14">
        <f t="shared" si="143"/>
        <v>20.322652545636025</v>
      </c>
      <c r="BT99" s="14">
        <f t="shared" si="143"/>
        <v>20.314483864032773</v>
      </c>
      <c r="BU99" s="101">
        <f t="shared" si="143"/>
        <v>20.200299003893186</v>
      </c>
      <c r="BV99" s="14">
        <f t="shared" si="143"/>
        <v>22.142472618345217</v>
      </c>
      <c r="BW99" s="14">
        <f t="shared" si="143"/>
        <v>22.787481276457118</v>
      </c>
      <c r="BX99" s="14">
        <f t="shared" si="143"/>
        <v>21.914838665393894</v>
      </c>
      <c r="BY99" s="14">
        <f t="shared" si="143"/>
        <v>22.115435088527505</v>
      </c>
      <c r="BZ99" s="14">
        <f t="shared" si="143"/>
        <v>23.026332762313949</v>
      </c>
      <c r="CA99" s="14">
        <f t="shared" si="143"/>
        <v>22.076489119862849</v>
      </c>
      <c r="CB99" s="14">
        <f t="shared" si="143"/>
        <v>22.567325407786367</v>
      </c>
      <c r="CC99" s="14">
        <f t="shared" si="143"/>
        <v>22.096424312443308</v>
      </c>
      <c r="CD99" s="14">
        <f t="shared" si="143"/>
        <v>22.004369111998873</v>
      </c>
      <c r="CE99" s="14">
        <f t="shared" si="143"/>
        <v>22.003850430878845</v>
      </c>
      <c r="CF99" s="14">
        <f t="shared" si="143"/>
        <v>21.974282350032908</v>
      </c>
      <c r="CG99" s="101">
        <f t="shared" si="143"/>
        <v>21.870960869892922</v>
      </c>
      <c r="CH99" s="14">
        <f t="shared" si="143"/>
        <v>24.068096643929177</v>
      </c>
      <c r="CI99" s="14">
        <f t="shared" si="143"/>
        <v>24.769060899174811</v>
      </c>
      <c r="CJ99" s="14">
        <f t="shared" si="143"/>
        <v>23.811317707778471</v>
      </c>
      <c r="CK99" s="14">
        <f t="shared" si="143"/>
        <v>24.046352223419984</v>
      </c>
      <c r="CL99" s="14">
        <f t="shared" ref="CL99:CS99" si="144">IFERROR(CL29/CL77,"")</f>
        <v>25.056070873407247</v>
      </c>
      <c r="CM99" s="14">
        <f t="shared" si="144"/>
        <v>24.002860591830423</v>
      </c>
      <c r="CN99" s="14">
        <f t="shared" si="144"/>
        <v>24.563223585081747</v>
      </c>
      <c r="CO99" s="14">
        <f t="shared" si="144"/>
        <v>24.055884380410259</v>
      </c>
      <c r="CP99" s="14">
        <f t="shared" si="144"/>
        <v>23.95333361986901</v>
      </c>
      <c r="CQ99" s="14">
        <f t="shared" si="144"/>
        <v>23.938689967049079</v>
      </c>
      <c r="CR99" s="14">
        <f t="shared" si="144"/>
        <v>23.924160469960132</v>
      </c>
      <c r="CS99" s="101">
        <f t="shared" si="144"/>
        <v>23.808043191053088</v>
      </c>
    </row>
    <row r="101" spans="1:97" s="4" customFormat="1" x14ac:dyDescent="0.25">
      <c r="A101"/>
      <c r="B101">
        <v>1</v>
      </c>
      <c r="C101" s="12">
        <v>2</v>
      </c>
      <c r="D101" s="12">
        <v>3</v>
      </c>
      <c r="E101" s="12">
        <v>4</v>
      </c>
      <c r="F101" s="12">
        <v>5</v>
      </c>
      <c r="G101" s="12">
        <v>6</v>
      </c>
      <c r="H101" s="12">
        <v>7</v>
      </c>
      <c r="I101" s="12">
        <v>8</v>
      </c>
      <c r="J101" s="12">
        <v>9</v>
      </c>
      <c r="K101" s="12">
        <v>10</v>
      </c>
      <c r="L101" s="12">
        <v>11</v>
      </c>
      <c r="M101" s="112">
        <v>12</v>
      </c>
      <c r="N101" s="266">
        <v>13</v>
      </c>
      <c r="O101" s="266">
        <v>14</v>
      </c>
      <c r="P101" s="266">
        <v>15</v>
      </c>
      <c r="Q101" s="266">
        <v>16</v>
      </c>
      <c r="R101" s="266">
        <v>17</v>
      </c>
      <c r="S101" s="266">
        <v>18</v>
      </c>
      <c r="T101" s="266">
        <v>19</v>
      </c>
      <c r="U101" s="266">
        <v>20</v>
      </c>
      <c r="V101" s="12">
        <v>21</v>
      </c>
      <c r="W101" s="12">
        <v>22</v>
      </c>
      <c r="X101" s="12">
        <v>23</v>
      </c>
      <c r="Y101" s="112">
        <v>24</v>
      </c>
      <c r="Z101" s="12">
        <v>25</v>
      </c>
      <c r="AA101" s="12">
        <v>26</v>
      </c>
      <c r="AB101" s="12">
        <v>27</v>
      </c>
      <c r="AC101" s="12">
        <v>28</v>
      </c>
      <c r="AD101" s="12">
        <v>29</v>
      </c>
      <c r="AE101" s="12">
        <v>30</v>
      </c>
      <c r="AF101" s="12">
        <v>31</v>
      </c>
      <c r="AG101" s="12">
        <v>32</v>
      </c>
      <c r="AH101" s="12">
        <v>33</v>
      </c>
      <c r="AI101" s="12">
        <v>34</v>
      </c>
      <c r="AJ101" s="12">
        <v>35</v>
      </c>
      <c r="AK101" s="112">
        <v>36</v>
      </c>
      <c r="AL101" s="12">
        <v>37</v>
      </c>
      <c r="AM101" s="12">
        <v>38</v>
      </c>
      <c r="AN101" s="12">
        <v>39</v>
      </c>
      <c r="AO101" s="12">
        <v>40</v>
      </c>
      <c r="AP101" s="12">
        <v>41</v>
      </c>
      <c r="AQ101" s="12">
        <v>42</v>
      </c>
      <c r="AR101" s="12">
        <v>43</v>
      </c>
      <c r="AS101" s="12">
        <v>44</v>
      </c>
      <c r="AT101" s="12">
        <v>45</v>
      </c>
      <c r="AU101" s="12">
        <v>46</v>
      </c>
      <c r="AV101" s="12">
        <v>47</v>
      </c>
      <c r="AW101" s="112">
        <v>48</v>
      </c>
      <c r="AX101" s="12">
        <v>49</v>
      </c>
      <c r="AY101" s="12">
        <v>50</v>
      </c>
      <c r="AZ101" s="12">
        <v>51</v>
      </c>
      <c r="BA101" s="12">
        <v>52</v>
      </c>
      <c r="BB101" s="12">
        <v>53</v>
      </c>
      <c r="BC101" s="12">
        <v>54</v>
      </c>
      <c r="BD101" s="12">
        <v>55</v>
      </c>
      <c r="BE101" s="12">
        <v>56</v>
      </c>
      <c r="BF101" s="12">
        <v>57</v>
      </c>
      <c r="BG101" s="12">
        <v>58</v>
      </c>
      <c r="BH101" s="12">
        <v>59</v>
      </c>
      <c r="BI101" s="112">
        <v>60</v>
      </c>
      <c r="BJ101" s="12">
        <v>61</v>
      </c>
      <c r="BK101" s="12">
        <v>62</v>
      </c>
      <c r="BL101" s="12">
        <v>63</v>
      </c>
      <c r="BM101" s="12">
        <v>64</v>
      </c>
      <c r="BN101" s="12">
        <v>65</v>
      </c>
      <c r="BO101" s="12">
        <v>66</v>
      </c>
      <c r="BP101" s="12">
        <v>67</v>
      </c>
      <c r="BQ101" s="12">
        <v>68</v>
      </c>
      <c r="BR101" s="12">
        <v>69</v>
      </c>
      <c r="BS101" s="12">
        <v>70</v>
      </c>
      <c r="BT101" s="12">
        <v>71</v>
      </c>
      <c r="BU101" s="112">
        <v>72</v>
      </c>
      <c r="BV101" s="12">
        <v>73</v>
      </c>
      <c r="BW101" s="12">
        <v>74</v>
      </c>
      <c r="BX101" s="12">
        <v>75</v>
      </c>
      <c r="BY101" s="12">
        <v>76</v>
      </c>
      <c r="BZ101" s="12">
        <v>77</v>
      </c>
      <c r="CA101" s="12">
        <v>78</v>
      </c>
      <c r="CB101" s="12">
        <v>79</v>
      </c>
      <c r="CC101" s="12">
        <v>80</v>
      </c>
      <c r="CD101" s="12">
        <v>81</v>
      </c>
      <c r="CE101" s="12">
        <v>82</v>
      </c>
      <c r="CF101" s="12">
        <v>83</v>
      </c>
      <c r="CG101" s="112">
        <v>84</v>
      </c>
      <c r="CH101" s="12">
        <v>85</v>
      </c>
      <c r="CI101" s="12">
        <v>86</v>
      </c>
      <c r="CJ101" s="12">
        <v>87</v>
      </c>
      <c r="CK101" s="12">
        <v>88</v>
      </c>
      <c r="CL101" s="12">
        <v>89</v>
      </c>
      <c r="CM101" s="12">
        <v>90</v>
      </c>
      <c r="CN101" s="12">
        <v>91</v>
      </c>
      <c r="CO101" s="12">
        <v>92</v>
      </c>
      <c r="CP101" s="12">
        <v>93</v>
      </c>
      <c r="CQ101" s="12">
        <v>94</v>
      </c>
      <c r="CR101" s="12">
        <v>95</v>
      </c>
      <c r="CS101" s="112">
        <v>96</v>
      </c>
    </row>
    <row r="102" spans="1:97" s="10" customFormat="1" x14ac:dyDescent="0.25">
      <c r="A102" s="2" t="s">
        <v>15</v>
      </c>
      <c r="B102" s="3">
        <f t="shared" ref="B102:BM102" si="145">B47</f>
        <v>42005</v>
      </c>
      <c r="C102" s="3">
        <f t="shared" si="145"/>
        <v>42036</v>
      </c>
      <c r="D102" s="3">
        <f t="shared" si="145"/>
        <v>42064</v>
      </c>
      <c r="E102" s="3">
        <f t="shared" si="145"/>
        <v>42095</v>
      </c>
      <c r="F102" s="3">
        <f t="shared" si="145"/>
        <v>42125</v>
      </c>
      <c r="G102" s="3">
        <f t="shared" si="145"/>
        <v>42156</v>
      </c>
      <c r="H102" s="3">
        <f t="shared" si="145"/>
        <v>42186</v>
      </c>
      <c r="I102" s="3">
        <f t="shared" si="145"/>
        <v>42217</v>
      </c>
      <c r="J102" s="3">
        <f t="shared" si="145"/>
        <v>42248</v>
      </c>
      <c r="K102" s="3">
        <f t="shared" si="145"/>
        <v>42278</v>
      </c>
      <c r="L102" s="3">
        <f t="shared" si="145"/>
        <v>42309</v>
      </c>
      <c r="M102" s="95">
        <f t="shared" si="145"/>
        <v>42339</v>
      </c>
      <c r="N102" s="276">
        <f t="shared" si="145"/>
        <v>42370</v>
      </c>
      <c r="O102" s="276">
        <f t="shared" si="145"/>
        <v>42401</v>
      </c>
      <c r="P102" s="276">
        <f t="shared" si="145"/>
        <v>42430</v>
      </c>
      <c r="Q102" s="276">
        <f t="shared" si="145"/>
        <v>42461</v>
      </c>
      <c r="R102" s="276">
        <f t="shared" si="145"/>
        <v>42491</v>
      </c>
      <c r="S102" s="276">
        <f t="shared" si="145"/>
        <v>42522</v>
      </c>
      <c r="T102" s="276">
        <f t="shared" si="145"/>
        <v>42552</v>
      </c>
      <c r="U102" s="276">
        <f t="shared" si="145"/>
        <v>42583</v>
      </c>
      <c r="V102" s="3">
        <f t="shared" si="145"/>
        <v>42614</v>
      </c>
      <c r="W102" s="3">
        <f t="shared" si="145"/>
        <v>42644</v>
      </c>
      <c r="X102" s="3">
        <f t="shared" si="145"/>
        <v>42675</v>
      </c>
      <c r="Y102" s="95">
        <f t="shared" si="145"/>
        <v>42705</v>
      </c>
      <c r="Z102" s="3">
        <f t="shared" si="145"/>
        <v>42752</v>
      </c>
      <c r="AA102" s="3">
        <f t="shared" si="145"/>
        <v>42783</v>
      </c>
      <c r="AB102" s="3">
        <f t="shared" si="145"/>
        <v>42811</v>
      </c>
      <c r="AC102" s="3">
        <f t="shared" si="145"/>
        <v>42842</v>
      </c>
      <c r="AD102" s="3">
        <f t="shared" si="145"/>
        <v>42872</v>
      </c>
      <c r="AE102" s="3">
        <f t="shared" si="145"/>
        <v>42903</v>
      </c>
      <c r="AF102" s="3">
        <f t="shared" si="145"/>
        <v>42933</v>
      </c>
      <c r="AG102" s="3">
        <f t="shared" si="145"/>
        <v>42964</v>
      </c>
      <c r="AH102" s="3">
        <f t="shared" si="145"/>
        <v>42995</v>
      </c>
      <c r="AI102" s="3">
        <f t="shared" si="145"/>
        <v>43025</v>
      </c>
      <c r="AJ102" s="3">
        <f t="shared" si="145"/>
        <v>43056</v>
      </c>
      <c r="AK102" s="95">
        <f t="shared" si="145"/>
        <v>43086</v>
      </c>
      <c r="AL102" s="3">
        <f t="shared" si="145"/>
        <v>43118</v>
      </c>
      <c r="AM102" s="3">
        <f t="shared" si="145"/>
        <v>43149</v>
      </c>
      <c r="AN102" s="3">
        <f t="shared" si="145"/>
        <v>43177</v>
      </c>
      <c r="AO102" s="3">
        <f t="shared" si="145"/>
        <v>43208</v>
      </c>
      <c r="AP102" s="3">
        <f t="shared" si="145"/>
        <v>43238</v>
      </c>
      <c r="AQ102" s="3">
        <f t="shared" si="145"/>
        <v>43269</v>
      </c>
      <c r="AR102" s="3">
        <f t="shared" si="145"/>
        <v>43299</v>
      </c>
      <c r="AS102" s="3">
        <f t="shared" si="145"/>
        <v>43330</v>
      </c>
      <c r="AT102" s="3">
        <f t="shared" si="145"/>
        <v>43361</v>
      </c>
      <c r="AU102" s="3">
        <f t="shared" si="145"/>
        <v>43391</v>
      </c>
      <c r="AV102" s="3">
        <f t="shared" si="145"/>
        <v>43422</v>
      </c>
      <c r="AW102" s="95">
        <f t="shared" si="145"/>
        <v>43452</v>
      </c>
      <c r="AX102" s="3">
        <f t="shared" si="145"/>
        <v>43483</v>
      </c>
      <c r="AY102" s="3">
        <f t="shared" si="145"/>
        <v>43514</v>
      </c>
      <c r="AZ102" s="3">
        <f t="shared" si="145"/>
        <v>43542</v>
      </c>
      <c r="BA102" s="3">
        <f t="shared" si="145"/>
        <v>43573</v>
      </c>
      <c r="BB102" s="3">
        <f t="shared" si="145"/>
        <v>43603</v>
      </c>
      <c r="BC102" s="3">
        <f t="shared" si="145"/>
        <v>43634</v>
      </c>
      <c r="BD102" s="3">
        <f t="shared" si="145"/>
        <v>43664</v>
      </c>
      <c r="BE102" s="3">
        <f t="shared" si="145"/>
        <v>43695</v>
      </c>
      <c r="BF102" s="3">
        <f t="shared" si="145"/>
        <v>43726</v>
      </c>
      <c r="BG102" s="3">
        <f t="shared" si="145"/>
        <v>43756</v>
      </c>
      <c r="BH102" s="3">
        <f t="shared" si="145"/>
        <v>43787</v>
      </c>
      <c r="BI102" s="95">
        <f t="shared" si="145"/>
        <v>43817</v>
      </c>
      <c r="BJ102" s="3">
        <f t="shared" si="145"/>
        <v>43848</v>
      </c>
      <c r="BK102" s="3">
        <f t="shared" si="145"/>
        <v>43879</v>
      </c>
      <c r="BL102" s="3">
        <f t="shared" si="145"/>
        <v>43908</v>
      </c>
      <c r="BM102" s="3">
        <f t="shared" si="145"/>
        <v>43939</v>
      </c>
      <c r="BN102" s="3">
        <f t="shared" ref="BN102:CS102" si="146">BN47</f>
        <v>43969</v>
      </c>
      <c r="BO102" s="3">
        <f t="shared" si="146"/>
        <v>44000</v>
      </c>
      <c r="BP102" s="3">
        <f t="shared" si="146"/>
        <v>44030</v>
      </c>
      <c r="BQ102" s="3">
        <f t="shared" si="146"/>
        <v>44061</v>
      </c>
      <c r="BR102" s="3">
        <f t="shared" si="146"/>
        <v>44092</v>
      </c>
      <c r="BS102" s="3">
        <f t="shared" si="146"/>
        <v>44122</v>
      </c>
      <c r="BT102" s="3">
        <f t="shared" si="146"/>
        <v>44153</v>
      </c>
      <c r="BU102" s="95">
        <f t="shared" si="146"/>
        <v>44183</v>
      </c>
      <c r="BV102" s="3">
        <f t="shared" si="146"/>
        <v>44214</v>
      </c>
      <c r="BW102" s="3">
        <f t="shared" si="146"/>
        <v>44245</v>
      </c>
      <c r="BX102" s="3">
        <f t="shared" si="146"/>
        <v>44273</v>
      </c>
      <c r="BY102" s="3">
        <f t="shared" si="146"/>
        <v>44304</v>
      </c>
      <c r="BZ102" s="3">
        <f t="shared" si="146"/>
        <v>44334</v>
      </c>
      <c r="CA102" s="3">
        <f t="shared" si="146"/>
        <v>44365</v>
      </c>
      <c r="CB102" s="3">
        <f t="shared" si="146"/>
        <v>44395</v>
      </c>
      <c r="CC102" s="3">
        <f t="shared" si="146"/>
        <v>44426</v>
      </c>
      <c r="CD102" s="3">
        <f t="shared" si="146"/>
        <v>44457</v>
      </c>
      <c r="CE102" s="3">
        <f t="shared" si="146"/>
        <v>44487</v>
      </c>
      <c r="CF102" s="3">
        <f t="shared" si="146"/>
        <v>44518</v>
      </c>
      <c r="CG102" s="95">
        <f t="shared" si="146"/>
        <v>44548</v>
      </c>
      <c r="CH102" s="3">
        <f t="shared" si="146"/>
        <v>44579</v>
      </c>
      <c r="CI102" s="3">
        <f t="shared" si="146"/>
        <v>44610</v>
      </c>
      <c r="CJ102" s="3">
        <f t="shared" si="146"/>
        <v>44638</v>
      </c>
      <c r="CK102" s="3">
        <f t="shared" si="146"/>
        <v>44669</v>
      </c>
      <c r="CL102" s="3">
        <f t="shared" si="146"/>
        <v>44699</v>
      </c>
      <c r="CM102" s="3">
        <f t="shared" si="146"/>
        <v>44730</v>
      </c>
      <c r="CN102" s="3">
        <f t="shared" si="146"/>
        <v>44760</v>
      </c>
      <c r="CO102" s="3">
        <f t="shared" si="146"/>
        <v>44791</v>
      </c>
      <c r="CP102" s="3">
        <f t="shared" si="146"/>
        <v>44822</v>
      </c>
      <c r="CQ102" s="3">
        <f t="shared" si="146"/>
        <v>44852</v>
      </c>
      <c r="CR102" s="3">
        <f t="shared" si="146"/>
        <v>44883</v>
      </c>
      <c r="CS102" s="95">
        <f t="shared" si="146"/>
        <v>44913</v>
      </c>
    </row>
    <row r="103" spans="1:97" s="13" customFormat="1" x14ac:dyDescent="0.25">
      <c r="A103" s="13" t="s">
        <v>4</v>
      </c>
      <c r="B103" s="13">
        <f t="shared" ref="B103:R103" si="147">IFERROR(B22/B48,"")</f>
        <v>54.017394736842107</v>
      </c>
      <c r="C103" s="13">
        <f t="shared" si="147"/>
        <v>43.461533333333335</v>
      </c>
      <c r="D103" s="13">
        <f t="shared" si="147"/>
        <v>127.18039024390244</v>
      </c>
      <c r="E103" s="13">
        <f t="shared" si="147"/>
        <v>106.42266981132076</v>
      </c>
      <c r="F103" s="13">
        <f t="shared" si="147"/>
        <v>54.801550847457634</v>
      </c>
      <c r="G103" s="13">
        <f t="shared" si="147"/>
        <v>87.936388888888899</v>
      </c>
      <c r="H103" s="13">
        <f t="shared" si="147"/>
        <v>145.12564423076921</v>
      </c>
      <c r="I103" s="13">
        <f t="shared" si="147"/>
        <v>51.170319148936173</v>
      </c>
      <c r="J103" s="13">
        <f t="shared" si="147"/>
        <v>104.26973076923076</v>
      </c>
      <c r="K103" s="13">
        <f t="shared" si="147"/>
        <v>78.115229508196549</v>
      </c>
      <c r="L103" s="13">
        <f t="shared" si="147"/>
        <v>89.621194444444441</v>
      </c>
      <c r="M103" s="100">
        <f t="shared" si="147"/>
        <v>162.51691228070158</v>
      </c>
      <c r="N103" s="271">
        <f t="shared" si="147"/>
        <v>49.990866666666662</v>
      </c>
      <c r="O103" s="271">
        <f t="shared" si="147"/>
        <v>52.07670731707244</v>
      </c>
      <c r="P103" s="271">
        <f t="shared" si="147"/>
        <v>67.934153846153691</v>
      </c>
      <c r="Q103" s="271">
        <f t="shared" si="147"/>
        <v>130.46756862745099</v>
      </c>
      <c r="R103" s="271">
        <f t="shared" si="147"/>
        <v>71.221080000000001</v>
      </c>
      <c r="S103" s="271">
        <f t="shared" ref="S103:Y103" si="148">IFERROR(S22/S48,"")</f>
        <v>58.206382812500003</v>
      </c>
      <c r="T103" s="271">
        <f t="shared" si="148"/>
        <v>74.747</v>
      </c>
      <c r="U103" s="271">
        <f t="shared" si="148"/>
        <v>57.119563829787232</v>
      </c>
      <c r="V103" s="13">
        <f t="shared" si="148"/>
        <v>102.99305454545456</v>
      </c>
      <c r="W103" s="13">
        <f t="shared" si="148"/>
        <v>85.24408080808081</v>
      </c>
      <c r="X103" s="13">
        <f t="shared" si="148"/>
        <v>93.699380530973457</v>
      </c>
      <c r="Y103" s="100">
        <f t="shared" si="148"/>
        <v>120.99243579099604</v>
      </c>
      <c r="Z103" s="13">
        <f t="shared" ref="Z103:CK103" si="149">IFERROR(Z22/Z48,"")</f>
        <v>42.097165217391293</v>
      </c>
      <c r="AA103" s="13">
        <f t="shared" si="149"/>
        <v>51.722218045112783</v>
      </c>
      <c r="AB103" s="13">
        <f t="shared" si="149"/>
        <v>74.481304347826082</v>
      </c>
      <c r="AC103" s="13">
        <f t="shared" si="149"/>
        <v>70.486337868480717</v>
      </c>
      <c r="AD103" s="13">
        <f t="shared" si="149"/>
        <v>90.987788594595926</v>
      </c>
      <c r="AE103" s="13">
        <f t="shared" si="149"/>
        <v>85.50844861378495</v>
      </c>
      <c r="AF103" s="13">
        <f t="shared" si="149"/>
        <v>95.69560293982795</v>
      </c>
      <c r="AG103" s="13">
        <f t="shared" si="149"/>
        <v>85.09505677004843</v>
      </c>
      <c r="AH103" s="13">
        <f t="shared" si="149"/>
        <v>86.815499110312402</v>
      </c>
      <c r="AI103" s="13">
        <f t="shared" si="149"/>
        <v>81.485469809145002</v>
      </c>
      <c r="AJ103" s="13">
        <f t="shared" si="149"/>
        <v>85.955277940180423</v>
      </c>
      <c r="AK103" s="100">
        <f t="shared" si="149"/>
        <v>86.815499110312416</v>
      </c>
      <c r="AL103" s="13">
        <f t="shared" si="149"/>
        <v>46.13074622811682</v>
      </c>
      <c r="AM103" s="13">
        <f t="shared" si="149"/>
        <v>51.225912557742575</v>
      </c>
      <c r="AN103" s="13">
        <f t="shared" si="149"/>
        <v>82.033258342475975</v>
      </c>
      <c r="AO103" s="13">
        <f t="shared" si="149"/>
        <v>77.058992741217608</v>
      </c>
      <c r="AP103" s="13">
        <f t="shared" si="149"/>
        <v>101.90086763068959</v>
      </c>
      <c r="AQ103" s="13">
        <f t="shared" si="149"/>
        <v>91.540036258602541</v>
      </c>
      <c r="AR103" s="13">
        <f t="shared" si="149"/>
        <v>103.27954136786965</v>
      </c>
      <c r="AS103" s="13">
        <f t="shared" si="149"/>
        <v>91.628695070709483</v>
      </c>
      <c r="AT103" s="13">
        <f t="shared" si="149"/>
        <v>93.571156484822794</v>
      </c>
      <c r="AU103" s="13">
        <f t="shared" si="149"/>
        <v>88.009914344743592</v>
      </c>
      <c r="AV103" s="13">
        <f t="shared" si="149"/>
        <v>92.851620919501613</v>
      </c>
      <c r="AW103" s="100">
        <f t="shared" si="149"/>
        <v>105.9768736946904</v>
      </c>
      <c r="AX103" s="13">
        <f t="shared" si="149"/>
        <v>52.734361443064792</v>
      </c>
      <c r="AY103" s="13">
        <f t="shared" si="149"/>
        <v>59.030224206271932</v>
      </c>
      <c r="AZ103" s="13">
        <f t="shared" si="149"/>
        <v>93.567249745442453</v>
      </c>
      <c r="BA103" s="13">
        <f t="shared" si="149"/>
        <v>87.827741354578052</v>
      </c>
      <c r="BB103" s="13">
        <f t="shared" si="149"/>
        <v>115.61243638082121</v>
      </c>
      <c r="BC103" s="13">
        <f t="shared" si="149"/>
        <v>102.70609964282086</v>
      </c>
      <c r="BD103" s="13">
        <f t="shared" si="149"/>
        <v>117.18164331957369</v>
      </c>
      <c r="BE103" s="13">
        <f t="shared" si="149"/>
        <v>101.60700207316705</v>
      </c>
      <c r="BF103" s="13">
        <f t="shared" si="149"/>
        <v>104.06521784083336</v>
      </c>
      <c r="BG103" s="13">
        <f t="shared" si="149"/>
        <v>97.768635610978009</v>
      </c>
      <c r="BH103" s="13">
        <f t="shared" si="149"/>
        <v>103.17952916839053</v>
      </c>
      <c r="BI103" s="100">
        <f t="shared" si="149"/>
        <v>104.12647609069738</v>
      </c>
      <c r="BJ103" s="13">
        <f t="shared" si="149"/>
        <v>57.44103795209621</v>
      </c>
      <c r="BK103" s="13">
        <f t="shared" si="149"/>
        <v>64.619180448787816</v>
      </c>
      <c r="BL103" s="13">
        <f t="shared" si="149"/>
        <v>101.34983925731757</v>
      </c>
      <c r="BM103" s="13">
        <f t="shared" si="149"/>
        <v>95.162667002260108</v>
      </c>
      <c r="BN103" s="13">
        <f t="shared" si="149"/>
        <v>125.19359978090968</v>
      </c>
      <c r="BO103" s="13">
        <f t="shared" si="149"/>
        <v>110.83412624612887</v>
      </c>
      <c r="BP103" s="13">
        <f t="shared" si="149"/>
        <v>127.11166783524595</v>
      </c>
      <c r="BQ103" s="13">
        <f t="shared" si="149"/>
        <v>109.44443089450287</v>
      </c>
      <c r="BR103" s="13">
        <f t="shared" si="149"/>
        <v>112.55250491383472</v>
      </c>
      <c r="BS103" s="13">
        <f t="shared" si="149"/>
        <v>105.7150785046345</v>
      </c>
      <c r="BT103" s="13">
        <f t="shared" si="149"/>
        <v>111.57241925826654</v>
      </c>
      <c r="BU103" s="100">
        <f t="shared" si="149"/>
        <v>112.61979157924027</v>
      </c>
      <c r="BV103" s="13">
        <f t="shared" si="149"/>
        <v>64.324690400551589</v>
      </c>
      <c r="BW103" s="13">
        <f t="shared" si="149"/>
        <v>72.608207778841006</v>
      </c>
      <c r="BX103" s="13">
        <f t="shared" si="149"/>
        <v>113.01517256195341</v>
      </c>
      <c r="BY103" s="13">
        <f t="shared" si="149"/>
        <v>106.06896343606601</v>
      </c>
      <c r="BZ103" s="13">
        <f t="shared" si="149"/>
        <v>139.90435940188803</v>
      </c>
      <c r="CA103" s="13">
        <f t="shared" si="149"/>
        <v>123.87148975362116</v>
      </c>
      <c r="CB103" s="13">
        <f t="shared" si="149"/>
        <v>142.1651992889644</v>
      </c>
      <c r="CC103" s="13">
        <f t="shared" si="149"/>
        <v>121.97138397232911</v>
      </c>
      <c r="CD103" s="13">
        <f t="shared" si="149"/>
        <v>125.48505708063108</v>
      </c>
      <c r="CE103" s="13">
        <f t="shared" si="149"/>
        <v>117.8427880160433</v>
      </c>
      <c r="CF103" s="13">
        <f t="shared" si="149"/>
        <v>124.16468309356785</v>
      </c>
      <c r="CG103" s="100">
        <f t="shared" si="149"/>
        <v>124.36160324382037</v>
      </c>
      <c r="CH103" s="13">
        <f t="shared" si="149"/>
        <v>73.069451265289359</v>
      </c>
      <c r="CI103" s="13">
        <f t="shared" si="149"/>
        <v>82.618842071249361</v>
      </c>
      <c r="CJ103" s="13">
        <f t="shared" si="149"/>
        <v>127.84146624958787</v>
      </c>
      <c r="CK103" s="13">
        <f t="shared" si="149"/>
        <v>119.90065152461186</v>
      </c>
      <c r="CL103" s="13">
        <f t="shared" ref="CL103:CS103" si="150">IFERROR(CL22/CL48,"")</f>
        <v>158.21191387653067</v>
      </c>
      <c r="CM103" s="13">
        <f t="shared" si="150"/>
        <v>139.8577453096207</v>
      </c>
      <c r="CN103" s="13">
        <f t="shared" si="150"/>
        <v>161.1056929102499</v>
      </c>
      <c r="CO103" s="13">
        <f t="shared" si="150"/>
        <v>137.74064563542271</v>
      </c>
      <c r="CP103" s="13">
        <f t="shared" si="150"/>
        <v>141.78586836338391</v>
      </c>
      <c r="CQ103" s="13">
        <f t="shared" si="150"/>
        <v>132.63971942325912</v>
      </c>
      <c r="CR103" s="13">
        <f t="shared" si="150"/>
        <v>140.26055006735638</v>
      </c>
      <c r="CS103" s="100">
        <f t="shared" si="150"/>
        <v>140.46001036149613</v>
      </c>
    </row>
    <row r="104" spans="1:97" s="13" customFormat="1" x14ac:dyDescent="0.25">
      <c r="A104" s="13" t="s">
        <v>5</v>
      </c>
      <c r="B104" s="13">
        <f t="shared" ref="B104:R104" si="151">IFERROR(B23/B49,"")</f>
        <v>18.155819672131148</v>
      </c>
      <c r="C104" s="13">
        <f t="shared" si="151"/>
        <v>15.772930555555556</v>
      </c>
      <c r="D104" s="13">
        <f t="shared" si="151"/>
        <v>20.703846428571428</v>
      </c>
      <c r="E104" s="13">
        <f t="shared" si="151"/>
        <v>29.755765060240964</v>
      </c>
      <c r="F104" s="13">
        <f t="shared" si="151"/>
        <v>20.337122641509435</v>
      </c>
      <c r="G104" s="13">
        <f t="shared" si="151"/>
        <v>19.268004878048778</v>
      </c>
      <c r="H104" s="13">
        <f t="shared" si="151"/>
        <v>18.808219008264462</v>
      </c>
      <c r="I104" s="13">
        <f t="shared" si="151"/>
        <v>16.963422857142859</v>
      </c>
      <c r="J104" s="13">
        <f t="shared" si="151"/>
        <v>23.866791821561335</v>
      </c>
      <c r="K104" s="13">
        <f t="shared" si="151"/>
        <v>19.062663366336636</v>
      </c>
      <c r="L104" s="13">
        <f t="shared" si="151"/>
        <v>23.947438829787313</v>
      </c>
      <c r="M104" s="100">
        <f t="shared" si="151"/>
        <v>32.393427536231883</v>
      </c>
      <c r="N104" s="271">
        <f t="shared" si="151"/>
        <v>23.190661016949154</v>
      </c>
      <c r="O104" s="271">
        <f t="shared" si="151"/>
        <v>17.472952380952382</v>
      </c>
      <c r="P104" s="271">
        <f t="shared" si="151"/>
        <v>30.34328571428572</v>
      </c>
      <c r="Q104" s="271">
        <f t="shared" si="151"/>
        <v>30.527061475409877</v>
      </c>
      <c r="R104" s="271">
        <f t="shared" si="151"/>
        <v>20.451511705685618</v>
      </c>
      <c r="S104" s="271">
        <f t="shared" ref="S104:Y104" si="152">IFERROR(S23/S49,"")</f>
        <v>21.992689236111232</v>
      </c>
      <c r="T104" s="271">
        <f t="shared" si="152"/>
        <v>18.333493036211728</v>
      </c>
      <c r="U104" s="271">
        <f t="shared" si="152"/>
        <v>19.515100244498825</v>
      </c>
      <c r="V104" s="13">
        <f t="shared" si="152"/>
        <v>24.359738784760371</v>
      </c>
      <c r="W104" s="13">
        <f t="shared" si="152"/>
        <v>22.248871507406665</v>
      </c>
      <c r="X104" s="13">
        <f t="shared" si="152"/>
        <v>28.625092536497149</v>
      </c>
      <c r="Y104" s="100">
        <f t="shared" si="152"/>
        <v>26.610806676545625</v>
      </c>
      <c r="Z104" s="13">
        <f t="shared" ref="Z104:CK104" si="153">IFERROR(Z23/Z49,"")</f>
        <v>23.471977733983326</v>
      </c>
      <c r="AA104" s="13">
        <f t="shared" si="153"/>
        <v>18.537049838635404</v>
      </c>
      <c r="AB104" s="13">
        <f t="shared" si="153"/>
        <v>22.63220144456082</v>
      </c>
      <c r="AC104" s="13">
        <f t="shared" si="153"/>
        <v>21.518882207239031</v>
      </c>
      <c r="AD104" s="13">
        <f t="shared" si="153"/>
        <v>24.431217224241877</v>
      </c>
      <c r="AE104" s="13">
        <f t="shared" si="153"/>
        <v>21.471797321915965</v>
      </c>
      <c r="AF104" s="13">
        <f t="shared" si="153"/>
        <v>22.507587939863818</v>
      </c>
      <c r="AG104" s="13">
        <f t="shared" si="153"/>
        <v>25.846354149808096</v>
      </c>
      <c r="AH104" s="13">
        <f t="shared" si="153"/>
        <v>25.497177751297933</v>
      </c>
      <c r="AI104" s="13">
        <f t="shared" si="153"/>
        <v>23.278524175700049</v>
      </c>
      <c r="AJ104" s="13">
        <f t="shared" si="153"/>
        <v>24.180352226245862</v>
      </c>
      <c r="AK104" s="100">
        <f t="shared" si="153"/>
        <v>24.455305006894136</v>
      </c>
      <c r="AL104" s="13">
        <f t="shared" si="153"/>
        <v>22.003255686775578</v>
      </c>
      <c r="AM104" s="13">
        <f t="shared" si="153"/>
        <v>20.059493069517153</v>
      </c>
      <c r="AN104" s="13">
        <f t="shared" si="153"/>
        <v>23.299867881224728</v>
      </c>
      <c r="AO104" s="13">
        <f t="shared" si="153"/>
        <v>21.883901256254827</v>
      </c>
      <c r="AP104" s="13">
        <f t="shared" si="153"/>
        <v>25.248982251236111</v>
      </c>
      <c r="AQ104" s="13">
        <f t="shared" si="153"/>
        <v>23.523162234844197</v>
      </c>
      <c r="AR104" s="13">
        <f t="shared" si="153"/>
        <v>24.663432893442984</v>
      </c>
      <c r="AS104" s="13">
        <f t="shared" si="153"/>
        <v>24.454907785476077</v>
      </c>
      <c r="AT104" s="13">
        <f t="shared" si="153"/>
        <v>25.125061402150394</v>
      </c>
      <c r="AU104" s="13">
        <f t="shared" si="153"/>
        <v>23.620785372903352</v>
      </c>
      <c r="AV104" s="13">
        <f t="shared" si="153"/>
        <v>24.479305012190487</v>
      </c>
      <c r="AW104" s="100">
        <f t="shared" si="153"/>
        <v>25.086216727778808</v>
      </c>
      <c r="AX104" s="13">
        <f t="shared" si="153"/>
        <v>24.934754111320554</v>
      </c>
      <c r="AY104" s="13">
        <f t="shared" si="153"/>
        <v>21.804359324998984</v>
      </c>
      <c r="AZ104" s="13">
        <f t="shared" si="153"/>
        <v>25.613530374439893</v>
      </c>
      <c r="BA104" s="13">
        <f t="shared" si="153"/>
        <v>23.891305687418431</v>
      </c>
      <c r="BB104" s="13">
        <f t="shared" si="153"/>
        <v>27.479266602915036</v>
      </c>
      <c r="BC104" s="13">
        <f t="shared" si="153"/>
        <v>25.328340362635309</v>
      </c>
      <c r="BD104" s="13">
        <f t="shared" si="153"/>
        <v>26.785492299136493</v>
      </c>
      <c r="BE104" s="13">
        <f t="shared" si="153"/>
        <v>26.287742958833064</v>
      </c>
      <c r="BF104" s="13">
        <f t="shared" si="153"/>
        <v>27.143193684088573</v>
      </c>
      <c r="BG104" s="13">
        <f t="shared" si="153"/>
        <v>25.263612338093314</v>
      </c>
      <c r="BH104" s="13">
        <f t="shared" si="153"/>
        <v>26.412359676984888</v>
      </c>
      <c r="BI104" s="100">
        <f t="shared" si="153"/>
        <v>27.295988157315382</v>
      </c>
      <c r="BJ104" s="13">
        <f t="shared" si="153"/>
        <v>27.247700112274263</v>
      </c>
      <c r="BK104" s="13">
        <f t="shared" si="153"/>
        <v>23.612304609158592</v>
      </c>
      <c r="BL104" s="13">
        <f t="shared" si="153"/>
        <v>27.767515930845807</v>
      </c>
      <c r="BM104" s="13">
        <f t="shared" si="153"/>
        <v>25.890824768076936</v>
      </c>
      <c r="BN104" s="13">
        <f t="shared" si="153"/>
        <v>29.731384413440928</v>
      </c>
      <c r="BO104" s="13">
        <f t="shared" si="153"/>
        <v>27.236346226272882</v>
      </c>
      <c r="BP104" s="13">
        <f t="shared" si="153"/>
        <v>28.998987120377723</v>
      </c>
      <c r="BQ104" s="13">
        <f t="shared" si="153"/>
        <v>28.320834612998116</v>
      </c>
      <c r="BR104" s="13">
        <f t="shared" si="153"/>
        <v>29.248143385496736</v>
      </c>
      <c r="BS104" s="13">
        <f t="shared" si="153"/>
        <v>27.278269411094435</v>
      </c>
      <c r="BT104" s="13">
        <f t="shared" si="153"/>
        <v>28.511369347699542</v>
      </c>
      <c r="BU104" s="100">
        <f t="shared" si="153"/>
        <v>29.434042595239369</v>
      </c>
      <c r="BV104" s="13">
        <f t="shared" si="153"/>
        <v>30.54342881549001</v>
      </c>
      <c r="BW104" s="13">
        <f t="shared" si="153"/>
        <v>26.338668898120492</v>
      </c>
      <c r="BX104" s="13">
        <f t="shared" si="153"/>
        <v>30.971836724216555</v>
      </c>
      <c r="BY104" s="13">
        <f t="shared" si="153"/>
        <v>28.875886002708853</v>
      </c>
      <c r="BZ104" s="13">
        <f t="shared" si="153"/>
        <v>33.126038812473105</v>
      </c>
      <c r="CA104" s="13">
        <f t="shared" si="153"/>
        <v>30.273396407893344</v>
      </c>
      <c r="CB104" s="13">
        <f t="shared" si="153"/>
        <v>32.331393970011156</v>
      </c>
      <c r="CC104" s="13">
        <f t="shared" si="153"/>
        <v>31.43446965968857</v>
      </c>
      <c r="CD104" s="13">
        <f t="shared" si="153"/>
        <v>32.516218111352273</v>
      </c>
      <c r="CE104" s="13">
        <f t="shared" si="153"/>
        <v>30.303725883626004</v>
      </c>
      <c r="CF104" s="13">
        <f t="shared" si="153"/>
        <v>31.64475013295457</v>
      </c>
      <c r="CG104" s="100">
        <f t="shared" si="153"/>
        <v>32.723008575034292</v>
      </c>
      <c r="CH104" s="13">
        <f t="shared" si="153"/>
        <v>34.717060810206014</v>
      </c>
      <c r="CI104" s="13">
        <f t="shared" si="153"/>
        <v>29.754351990403446</v>
      </c>
      <c r="CJ104" s="13">
        <f t="shared" si="153"/>
        <v>34.953880549749776</v>
      </c>
      <c r="CK104" s="13">
        <f t="shared" si="153"/>
        <v>32.60011687922416</v>
      </c>
      <c r="CL104" s="13">
        <f t="shared" ref="CL104:CS104" si="154">IFERROR(CL23/CL49,"")</f>
        <v>37.35027434277913</v>
      </c>
      <c r="CM104" s="13">
        <f t="shared" si="154"/>
        <v>34.011335164671479</v>
      </c>
      <c r="CN104" s="13">
        <f t="shared" si="154"/>
        <v>36.499684219556414</v>
      </c>
      <c r="CO104" s="13">
        <f t="shared" si="154"/>
        <v>35.356015714829773</v>
      </c>
      <c r="CP104" s="13">
        <f t="shared" si="154"/>
        <v>36.629899281034824</v>
      </c>
      <c r="CQ104" s="13">
        <f t="shared" si="154"/>
        <v>34.062039931677219</v>
      </c>
      <c r="CR104" s="13">
        <f t="shared" si="154"/>
        <v>35.614612824528734</v>
      </c>
      <c r="CS104" s="100">
        <f t="shared" si="154"/>
        <v>36.880051824883331</v>
      </c>
    </row>
    <row r="105" spans="1:97" s="13" customFormat="1" x14ac:dyDescent="0.25">
      <c r="A105" s="13" t="s">
        <v>6</v>
      </c>
      <c r="B105" s="13">
        <f t="shared" ref="B105:R105" si="155">IFERROR(B24/B50,"")</f>
        <v>17.296405660377356</v>
      </c>
      <c r="C105" s="13">
        <f t="shared" si="155"/>
        <v>17.413886792452821</v>
      </c>
      <c r="D105" s="13">
        <f t="shared" si="155"/>
        <v>30.311591549295777</v>
      </c>
      <c r="E105" s="13">
        <f t="shared" si="155"/>
        <v>23.184864285714283</v>
      </c>
      <c r="F105" s="13">
        <f t="shared" si="155"/>
        <v>21.37100925925926</v>
      </c>
      <c r="G105" s="13">
        <f t="shared" si="155"/>
        <v>24.05231543624161</v>
      </c>
      <c r="H105" s="13">
        <f t="shared" si="155"/>
        <v>21.471982142857144</v>
      </c>
      <c r="I105" s="13">
        <f t="shared" si="155"/>
        <v>19.332500000000003</v>
      </c>
      <c r="J105" s="13">
        <f t="shared" si="155"/>
        <v>26.668568965517242</v>
      </c>
      <c r="K105" s="13">
        <f t="shared" si="155"/>
        <v>23.115655172413792</v>
      </c>
      <c r="L105" s="13">
        <f t="shared" si="155"/>
        <v>25.352735537190082</v>
      </c>
      <c r="M105" s="100">
        <f t="shared" si="155"/>
        <v>27.613240625000032</v>
      </c>
      <c r="N105" s="271">
        <f t="shared" si="155"/>
        <v>18.192961538461518</v>
      </c>
      <c r="O105" s="271">
        <f t="shared" si="155"/>
        <v>18.959107142857142</v>
      </c>
      <c r="P105" s="271">
        <f t="shared" si="155"/>
        <v>32.339244897959183</v>
      </c>
      <c r="Q105" s="271">
        <f t="shared" si="155"/>
        <v>23.304958579881657</v>
      </c>
      <c r="R105" s="271">
        <f t="shared" si="155"/>
        <v>22.641092592592592</v>
      </c>
      <c r="S105" s="271">
        <f t="shared" ref="S105:Y105" si="156">IFERROR(S24/S50,"")</f>
        <v>27.813206896551726</v>
      </c>
      <c r="T105" s="271">
        <f t="shared" si="156"/>
        <v>17.843196666666667</v>
      </c>
      <c r="U105" s="271">
        <f t="shared" si="156"/>
        <v>17.449688596491228</v>
      </c>
      <c r="V105" s="13">
        <f t="shared" si="156"/>
        <v>25.569761391039538</v>
      </c>
      <c r="W105" s="13">
        <f t="shared" si="156"/>
        <v>23.324667661015763</v>
      </c>
      <c r="X105" s="13">
        <f t="shared" si="156"/>
        <v>24.280050725927385</v>
      </c>
      <c r="Y105" s="100">
        <f t="shared" si="156"/>
        <v>28.84519430616357</v>
      </c>
      <c r="Z105" s="13">
        <f t="shared" ref="Z105:CK105" si="157">IFERROR(Z24/Z50,"")</f>
        <v>15.820273999003454</v>
      </c>
      <c r="AA105" s="13">
        <f t="shared" si="157"/>
        <v>21.556956811162188</v>
      </c>
      <c r="AB105" s="13">
        <f t="shared" si="157"/>
        <v>22.719186205080767</v>
      </c>
      <c r="AC105" s="13">
        <f t="shared" si="157"/>
        <v>23.212106735369307</v>
      </c>
      <c r="AD105" s="13">
        <f t="shared" si="157"/>
        <v>23.354976626286192</v>
      </c>
      <c r="AE105" s="13">
        <f t="shared" si="157"/>
        <v>24.809937822353291</v>
      </c>
      <c r="AF105" s="13">
        <f t="shared" si="157"/>
        <v>22.478410297975397</v>
      </c>
      <c r="AG105" s="13">
        <f t="shared" si="157"/>
        <v>24.616146443645434</v>
      </c>
      <c r="AH105" s="13">
        <f t="shared" si="157"/>
        <v>29.053883722263322</v>
      </c>
      <c r="AI105" s="13">
        <f t="shared" si="157"/>
        <v>27.110557154117231</v>
      </c>
      <c r="AJ105" s="13">
        <f t="shared" si="157"/>
        <v>27.641693649443045</v>
      </c>
      <c r="AK105" s="100">
        <f t="shared" si="157"/>
        <v>27.727163613160826</v>
      </c>
      <c r="AL105" s="13">
        <f t="shared" si="157"/>
        <v>20.241897058211872</v>
      </c>
      <c r="AM105" s="13">
        <f t="shared" si="157"/>
        <v>22.081561979527173</v>
      </c>
      <c r="AN105" s="13">
        <f t="shared" si="157"/>
        <v>26.516749746984168</v>
      </c>
      <c r="AO105" s="13">
        <f t="shared" si="157"/>
        <v>25.77350918025731</v>
      </c>
      <c r="AP105" s="13">
        <f t="shared" si="157"/>
        <v>26.934596023426028</v>
      </c>
      <c r="AQ105" s="13">
        <f t="shared" si="157"/>
        <v>26.56769664485261</v>
      </c>
      <c r="AR105" s="13">
        <f t="shared" si="157"/>
        <v>25.237633155225446</v>
      </c>
      <c r="AS105" s="13">
        <f t="shared" si="157"/>
        <v>27.542150287566511</v>
      </c>
      <c r="AT105" s="13">
        <f t="shared" si="157"/>
        <v>27.706289373047152</v>
      </c>
      <c r="AU105" s="13">
        <f t="shared" si="157"/>
        <v>26.143030654050012</v>
      </c>
      <c r="AV105" s="13">
        <f t="shared" si="157"/>
        <v>27.499380851810841</v>
      </c>
      <c r="AW105" s="100">
        <f t="shared" si="157"/>
        <v>27.731086408064854</v>
      </c>
      <c r="AX105" s="13">
        <f t="shared" si="157"/>
        <v>21.637061860267796</v>
      </c>
      <c r="AY105" s="13">
        <f t="shared" si="157"/>
        <v>24.571304413898304</v>
      </c>
      <c r="AZ105" s="13">
        <f t="shared" si="157"/>
        <v>27.922267139373204</v>
      </c>
      <c r="BA105" s="13">
        <f t="shared" si="157"/>
        <v>27.675713558584821</v>
      </c>
      <c r="BB105" s="13">
        <f t="shared" si="157"/>
        <v>28.314415575690198</v>
      </c>
      <c r="BC105" s="13">
        <f t="shared" si="157"/>
        <v>28.270139310295839</v>
      </c>
      <c r="BD105" s="13">
        <f t="shared" si="157"/>
        <v>26.68827667550617</v>
      </c>
      <c r="BE105" s="13">
        <f t="shared" si="157"/>
        <v>29.19238584009911</v>
      </c>
      <c r="BF105" s="13">
        <f t="shared" si="157"/>
        <v>29.870962815043519</v>
      </c>
      <c r="BG105" s="13">
        <f t="shared" si="157"/>
        <v>28.087264490740623</v>
      </c>
      <c r="BH105" s="13">
        <f t="shared" si="157"/>
        <v>29.283311750037022</v>
      </c>
      <c r="BI105" s="100">
        <f t="shared" si="157"/>
        <v>29.995375070759366</v>
      </c>
      <c r="BJ105" s="13">
        <f t="shared" si="157"/>
        <v>23.138330236800662</v>
      </c>
      <c r="BK105" s="13">
        <f t="shared" si="157"/>
        <v>26.750437895554523</v>
      </c>
      <c r="BL105" s="13">
        <f t="shared" si="157"/>
        <v>30.011817885581241</v>
      </c>
      <c r="BM105" s="13">
        <f t="shared" si="157"/>
        <v>29.859493511155772</v>
      </c>
      <c r="BN105" s="13">
        <f t="shared" si="157"/>
        <v>30.468085940488688</v>
      </c>
      <c r="BO105" s="13">
        <f t="shared" si="157"/>
        <v>30.419401186949049</v>
      </c>
      <c r="BP105" s="13">
        <f t="shared" si="157"/>
        <v>28.509571275918269</v>
      </c>
      <c r="BQ105" s="13">
        <f t="shared" si="157"/>
        <v>31.437096578171104</v>
      </c>
      <c r="BR105" s="13">
        <f t="shared" si="157"/>
        <v>32.267861353976812</v>
      </c>
      <c r="BS105" s="13">
        <f t="shared" si="157"/>
        <v>30.205071754878873</v>
      </c>
      <c r="BT105" s="13">
        <f t="shared" si="157"/>
        <v>31.601155465776703</v>
      </c>
      <c r="BU105" s="100">
        <f t="shared" si="157"/>
        <v>32.416196297276024</v>
      </c>
      <c r="BV105" s="13">
        <f t="shared" si="157"/>
        <v>25.621458664961519</v>
      </c>
      <c r="BW105" s="13">
        <f t="shared" si="157"/>
        <v>29.924514986328905</v>
      </c>
      <c r="BX105" s="13">
        <f t="shared" si="157"/>
        <v>33.332532400142952</v>
      </c>
      <c r="BY105" s="13">
        <f t="shared" si="157"/>
        <v>33.210857821086243</v>
      </c>
      <c r="BZ105" s="13">
        <f t="shared" si="157"/>
        <v>33.840090624031028</v>
      </c>
      <c r="CA105" s="13">
        <f t="shared" si="157"/>
        <v>33.789586480376407</v>
      </c>
      <c r="CB105" s="13">
        <f t="shared" si="157"/>
        <v>31.630808488865515</v>
      </c>
      <c r="CC105" s="13">
        <f t="shared" si="157"/>
        <v>34.879883270204239</v>
      </c>
      <c r="CD105" s="13">
        <f t="shared" si="157"/>
        <v>35.856740971178894</v>
      </c>
      <c r="CE105" s="13">
        <f t="shared" si="157"/>
        <v>33.543908223835466</v>
      </c>
      <c r="CF105" s="13">
        <f t="shared" si="157"/>
        <v>35.058079053036515</v>
      </c>
      <c r="CG105" s="100">
        <f t="shared" si="157"/>
        <v>36.018193013144078</v>
      </c>
      <c r="CH105" s="13">
        <f t="shared" si="157"/>
        <v>28.804445471705364</v>
      </c>
      <c r="CI105" s="13">
        <f t="shared" si="157"/>
        <v>33.926204414867897</v>
      </c>
      <c r="CJ105" s="13">
        <f t="shared" si="157"/>
        <v>37.429272216422568</v>
      </c>
      <c r="CK105" s="13">
        <f t="shared" si="157"/>
        <v>37.377594744233257</v>
      </c>
      <c r="CL105" s="13">
        <f t="shared" ref="CL105:CS105" si="158">IFERROR(CL24/CL50,"")</f>
        <v>38.04464252180609</v>
      </c>
      <c r="CM105" s="13">
        <f t="shared" si="158"/>
        <v>37.993363820268009</v>
      </c>
      <c r="CN105" s="13">
        <f t="shared" si="158"/>
        <v>35.505666084437173</v>
      </c>
      <c r="CO105" s="13">
        <f t="shared" si="158"/>
        <v>39.237065906612365</v>
      </c>
      <c r="CP105" s="13">
        <f t="shared" si="158"/>
        <v>40.39610097358063</v>
      </c>
      <c r="CQ105" s="13">
        <f t="shared" si="158"/>
        <v>37.700725429315199</v>
      </c>
      <c r="CR105" s="13">
        <f t="shared" si="158"/>
        <v>39.462395661179343</v>
      </c>
      <c r="CS105" s="100">
        <f t="shared" si="158"/>
        <v>40.596976880955637</v>
      </c>
    </row>
    <row r="106" spans="1:97" s="13" customFormat="1" x14ac:dyDescent="0.25">
      <c r="A106" s="13" t="s">
        <v>7</v>
      </c>
      <c r="B106" s="13">
        <f t="shared" ref="B106:R106" si="159">IFERROR(B25/B51,"")</f>
        <v>17.248846774193549</v>
      </c>
      <c r="C106" s="13">
        <f t="shared" si="159"/>
        <v>17.460094827586207</v>
      </c>
      <c r="D106" s="13">
        <f t="shared" si="159"/>
        <v>22.745801136363635</v>
      </c>
      <c r="E106" s="13">
        <f t="shared" si="159"/>
        <v>20.610436363636364</v>
      </c>
      <c r="F106" s="13">
        <f t="shared" si="159"/>
        <v>18.440367647058821</v>
      </c>
      <c r="G106" s="13">
        <f t="shared" si="159"/>
        <v>22.255634241245097</v>
      </c>
      <c r="H106" s="13">
        <f t="shared" si="159"/>
        <v>20.052320512820515</v>
      </c>
      <c r="I106" s="13">
        <f t="shared" si="159"/>
        <v>16.133956250000001</v>
      </c>
      <c r="J106" s="13">
        <f t="shared" si="159"/>
        <v>20.827540740740741</v>
      </c>
      <c r="K106" s="13">
        <f t="shared" si="159"/>
        <v>22.263780952380955</v>
      </c>
      <c r="L106" s="13">
        <f t="shared" si="159"/>
        <v>28.230774436090226</v>
      </c>
      <c r="M106" s="100">
        <f t="shared" si="159"/>
        <v>25.780412068965514</v>
      </c>
      <c r="N106" s="271">
        <f t="shared" si="159"/>
        <v>15.893448979591836</v>
      </c>
      <c r="O106" s="271">
        <f t="shared" si="159"/>
        <v>19.297728813559324</v>
      </c>
      <c r="P106" s="271">
        <f t="shared" si="159"/>
        <v>34.09402</v>
      </c>
      <c r="Q106" s="271">
        <f t="shared" si="159"/>
        <v>34.407516129032246</v>
      </c>
      <c r="R106" s="271">
        <f t="shared" si="159"/>
        <v>29.931713333333331</v>
      </c>
      <c r="S106" s="271">
        <f t="shared" ref="S106:Y106" si="160">IFERROR(S25/S51,"")</f>
        <v>26.476179999999999</v>
      </c>
      <c r="T106" s="271">
        <f t="shared" si="160"/>
        <v>26.840216748768473</v>
      </c>
      <c r="U106" s="271">
        <f t="shared" si="160"/>
        <v>19.667087947882766</v>
      </c>
      <c r="V106" s="13">
        <f t="shared" si="160"/>
        <v>25.646989584819519</v>
      </c>
      <c r="W106" s="13">
        <f t="shared" si="160"/>
        <v>23.381322053505592</v>
      </c>
      <c r="X106" s="13">
        <f t="shared" si="160"/>
        <v>23.548333547384267</v>
      </c>
      <c r="Y106" s="100">
        <f t="shared" si="160"/>
        <v>27.376611862498255</v>
      </c>
      <c r="Z106" s="13">
        <f t="shared" ref="Z106:CK106" si="161">IFERROR(Z25/Z51,"")</f>
        <v>20.258938541012302</v>
      </c>
      <c r="AA106" s="13">
        <f t="shared" si="161"/>
        <v>18.386654687699053</v>
      </c>
      <c r="AB106" s="13">
        <f t="shared" si="161"/>
        <v>23.944789823576603</v>
      </c>
      <c r="AC106" s="13">
        <f t="shared" si="161"/>
        <v>23.380478956491718</v>
      </c>
      <c r="AD106" s="13">
        <f t="shared" si="161"/>
        <v>24.801297704793782</v>
      </c>
      <c r="AE106" s="13">
        <f t="shared" si="161"/>
        <v>24.927668124491081</v>
      </c>
      <c r="AF106" s="13">
        <f t="shared" si="161"/>
        <v>29.154472403091507</v>
      </c>
      <c r="AG106" s="13">
        <f t="shared" si="161"/>
        <v>29.044881042125795</v>
      </c>
      <c r="AH106" s="13">
        <f t="shared" si="161"/>
        <v>30.055735547750185</v>
      </c>
      <c r="AI106" s="13">
        <f t="shared" si="161"/>
        <v>31.096333326362956</v>
      </c>
      <c r="AJ106" s="13">
        <f t="shared" si="161"/>
        <v>32.451834223419283</v>
      </c>
      <c r="AK106" s="100">
        <f t="shared" si="161"/>
        <v>32.090642592742249</v>
      </c>
      <c r="AL106" s="13">
        <f t="shared" si="161"/>
        <v>24.003457055681185</v>
      </c>
      <c r="AM106" s="13">
        <f t="shared" si="161"/>
        <v>23.021096548399633</v>
      </c>
      <c r="AN106" s="13">
        <f t="shared" si="161"/>
        <v>32.643856172362682</v>
      </c>
      <c r="AO106" s="13">
        <f t="shared" si="161"/>
        <v>30.603176316892633</v>
      </c>
      <c r="AP106" s="13">
        <f t="shared" si="161"/>
        <v>31.059747276668002</v>
      </c>
      <c r="AQ106" s="13">
        <f t="shared" si="161"/>
        <v>32.072677036563675</v>
      </c>
      <c r="AR106" s="13">
        <f t="shared" si="161"/>
        <v>31.964068561184035</v>
      </c>
      <c r="AS106" s="13">
        <f t="shared" si="161"/>
        <v>33.18083819981473</v>
      </c>
      <c r="AT106" s="13">
        <f t="shared" si="161"/>
        <v>33.494125472108465</v>
      </c>
      <c r="AU106" s="13">
        <f t="shared" si="161"/>
        <v>31.345686688751325</v>
      </c>
      <c r="AV106" s="13">
        <f t="shared" si="161"/>
        <v>33.070717920081627</v>
      </c>
      <c r="AW106" s="100">
        <f t="shared" si="161"/>
        <v>33.450901550127504</v>
      </c>
      <c r="AX106" s="13">
        <f t="shared" si="161"/>
        <v>26.320521258270379</v>
      </c>
      <c r="AY106" s="13">
        <f t="shared" si="161"/>
        <v>24.958184434593566</v>
      </c>
      <c r="AZ106" s="13">
        <f t="shared" si="161"/>
        <v>34.621934726013549</v>
      </c>
      <c r="BA106" s="13">
        <f t="shared" si="161"/>
        <v>32.281720787438026</v>
      </c>
      <c r="BB106" s="13">
        <f t="shared" si="161"/>
        <v>32.879057006044761</v>
      </c>
      <c r="BC106" s="13">
        <f t="shared" si="161"/>
        <v>33.859893409556342</v>
      </c>
      <c r="BD106" s="13">
        <f t="shared" si="161"/>
        <v>34.669220748581488</v>
      </c>
      <c r="BE106" s="13">
        <f t="shared" si="161"/>
        <v>35.633849155823803</v>
      </c>
      <c r="BF106" s="13">
        <f t="shared" si="161"/>
        <v>35.920932590217149</v>
      </c>
      <c r="BG106" s="13">
        <f t="shared" si="161"/>
        <v>33.82056160151285</v>
      </c>
      <c r="BH106" s="13">
        <f t="shared" si="161"/>
        <v>35.657433182766546</v>
      </c>
      <c r="BI106" s="100">
        <f t="shared" si="161"/>
        <v>35.979045590525786</v>
      </c>
      <c r="BJ106" s="13">
        <f t="shared" si="161"/>
        <v>28.51132774069292</v>
      </c>
      <c r="BK106" s="13">
        <f t="shared" si="161"/>
        <v>26.889193685396688</v>
      </c>
      <c r="BL106" s="13">
        <f t="shared" si="161"/>
        <v>37.338700460521501</v>
      </c>
      <c r="BM106" s="13">
        <f t="shared" si="161"/>
        <v>34.798907092102212</v>
      </c>
      <c r="BN106" s="13">
        <f t="shared" si="161"/>
        <v>35.351035728758532</v>
      </c>
      <c r="BO106" s="13">
        <f t="shared" si="161"/>
        <v>36.480872863880798</v>
      </c>
      <c r="BP106" s="13">
        <f t="shared" si="161"/>
        <v>37.55024299201208</v>
      </c>
      <c r="BQ106" s="13">
        <f t="shared" si="161"/>
        <v>38.336384735652167</v>
      </c>
      <c r="BR106" s="13">
        <f t="shared" si="161"/>
        <v>38.875537344439444</v>
      </c>
      <c r="BS106" s="13">
        <f t="shared" si="161"/>
        <v>36.581442696965887</v>
      </c>
      <c r="BT106" s="13">
        <f t="shared" si="161"/>
        <v>38.434093479100532</v>
      </c>
      <c r="BU106" s="100">
        <f t="shared" si="161"/>
        <v>38.948872617922504</v>
      </c>
      <c r="BV106" s="13">
        <f t="shared" si="161"/>
        <v>31.833013118483453</v>
      </c>
      <c r="BW106" s="13">
        <f t="shared" si="161"/>
        <v>29.899633761015043</v>
      </c>
      <c r="BX106" s="13">
        <f t="shared" si="161"/>
        <v>41.571463088093523</v>
      </c>
      <c r="BY106" s="13">
        <f t="shared" si="161"/>
        <v>38.706546469115871</v>
      </c>
      <c r="BZ106" s="13">
        <f t="shared" si="161"/>
        <v>39.241261287750376</v>
      </c>
      <c r="CA106" s="13">
        <f t="shared" si="161"/>
        <v>40.563671967698617</v>
      </c>
      <c r="CB106" s="13">
        <f t="shared" si="161"/>
        <v>41.902518486970031</v>
      </c>
      <c r="CC106" s="13">
        <f t="shared" si="161"/>
        <v>42.625489904308196</v>
      </c>
      <c r="CD106" s="13">
        <f t="shared" si="161"/>
        <v>43.271575529384741</v>
      </c>
      <c r="CE106" s="13">
        <f t="shared" si="161"/>
        <v>40.697892385822108</v>
      </c>
      <c r="CF106" s="13">
        <f t="shared" si="161"/>
        <v>42.726915386447345</v>
      </c>
      <c r="CG106" s="100">
        <f t="shared" si="161"/>
        <v>43.343611190464372</v>
      </c>
      <c r="CH106" s="13">
        <f t="shared" si="161"/>
        <v>36.000031168782741</v>
      </c>
      <c r="CI106" s="13">
        <f t="shared" si="161"/>
        <v>33.724129368725244</v>
      </c>
      <c r="CJ106" s="13">
        <f t="shared" si="161"/>
        <v>46.891608063492569</v>
      </c>
      <c r="CK106" s="13">
        <f t="shared" si="161"/>
        <v>43.598724002538624</v>
      </c>
      <c r="CL106" s="13">
        <f t="shared" ref="CL106:CS106" si="162">IFERROR(CL25/CL51,"")</f>
        <v>44.09150336653218</v>
      </c>
      <c r="CM106" s="13">
        <f t="shared" si="162"/>
        <v>45.704953828043379</v>
      </c>
      <c r="CN106" s="13">
        <f t="shared" si="162"/>
        <v>47.428725784667144</v>
      </c>
      <c r="CO106" s="13">
        <f t="shared" si="162"/>
        <v>48.11518521189484</v>
      </c>
      <c r="CP106" s="13">
        <f t="shared" si="162"/>
        <v>48.900126229385755</v>
      </c>
      <c r="CQ106" s="13">
        <f t="shared" si="162"/>
        <v>45.889780590598889</v>
      </c>
      <c r="CR106" s="13">
        <f t="shared" si="162"/>
        <v>48.255155683785787</v>
      </c>
      <c r="CS106" s="100">
        <f t="shared" si="162"/>
        <v>48.997601096856016</v>
      </c>
    </row>
    <row r="107" spans="1:97" s="13" customFormat="1" x14ac:dyDescent="0.25">
      <c r="A107" s="13" t="s">
        <v>8</v>
      </c>
      <c r="B107" s="13">
        <f t="shared" ref="B107:R107" si="163">IFERROR(B26/B52,"")</f>
        <v>11.022777777777778</v>
      </c>
      <c r="C107" s="13">
        <f t="shared" si="163"/>
        <v>17.557507692307695</v>
      </c>
      <c r="D107" s="13">
        <f t="shared" si="163"/>
        <v>21.380508064516128</v>
      </c>
      <c r="E107" s="13">
        <f t="shared" si="163"/>
        <v>27.854204225352113</v>
      </c>
      <c r="F107" s="13">
        <f t="shared" si="163"/>
        <v>17.136313186813187</v>
      </c>
      <c r="G107" s="13">
        <f t="shared" si="163"/>
        <v>20.090412587412587</v>
      </c>
      <c r="H107" s="13">
        <f t="shared" si="163"/>
        <v>27.293579545454545</v>
      </c>
      <c r="I107" s="13">
        <f t="shared" si="163"/>
        <v>20.912692857142858</v>
      </c>
      <c r="J107" s="13">
        <f t="shared" si="163"/>
        <v>18.252619230769191</v>
      </c>
      <c r="K107" s="13">
        <f t="shared" si="163"/>
        <v>19.909502604166665</v>
      </c>
      <c r="L107" s="13">
        <f t="shared" si="163"/>
        <v>29.402005025125629</v>
      </c>
      <c r="M107" s="100">
        <f t="shared" si="163"/>
        <v>36.214283261802578</v>
      </c>
      <c r="N107" s="271">
        <f t="shared" si="163"/>
        <v>16.007750000000001</v>
      </c>
      <c r="O107" s="271">
        <f t="shared" si="163"/>
        <v>14.436190082644629</v>
      </c>
      <c r="P107" s="271">
        <f t="shared" si="163"/>
        <v>22.0625859375</v>
      </c>
      <c r="Q107" s="271">
        <f t="shared" si="163"/>
        <v>30.427777173913039</v>
      </c>
      <c r="R107" s="271">
        <f t="shared" si="163"/>
        <v>22.59612878787879</v>
      </c>
      <c r="S107" s="271">
        <f t="shared" ref="S107:Y107" si="164">IFERROR(S26/S52,"")</f>
        <v>23.566807017543859</v>
      </c>
      <c r="T107" s="271">
        <f t="shared" si="164"/>
        <v>23.281610619469028</v>
      </c>
      <c r="U107" s="271">
        <f t="shared" si="164"/>
        <v>25.512819354838712</v>
      </c>
      <c r="V107" s="13">
        <f t="shared" si="164"/>
        <v>29.000303981376597</v>
      </c>
      <c r="W107" s="13">
        <f t="shared" si="164"/>
        <v>29.634623700443498</v>
      </c>
      <c r="X107" s="13">
        <f t="shared" si="164"/>
        <v>30.46343175555478</v>
      </c>
      <c r="Y107" s="100">
        <f t="shared" si="164"/>
        <v>33.42245429108025</v>
      </c>
      <c r="Z107" s="13">
        <f t="shared" ref="Z107:CK107" si="165">IFERROR(Z26/Z52,"")</f>
        <v>17.779727478048706</v>
      </c>
      <c r="AA107" s="13">
        <f t="shared" si="165"/>
        <v>18.656302941247375</v>
      </c>
      <c r="AB107" s="13">
        <f t="shared" si="165"/>
        <v>27.186824962878713</v>
      </c>
      <c r="AC107" s="13">
        <f t="shared" si="165"/>
        <v>24.809543812845785</v>
      </c>
      <c r="AD107" s="13">
        <f t="shared" si="165"/>
        <v>30.066756148907373</v>
      </c>
      <c r="AE107" s="13">
        <f t="shared" si="165"/>
        <v>27.342119218488449</v>
      </c>
      <c r="AF107" s="13">
        <f t="shared" si="165"/>
        <v>29.472365136955048</v>
      </c>
      <c r="AG107" s="13">
        <f t="shared" si="165"/>
        <v>24.819700169841035</v>
      </c>
      <c r="AH107" s="13">
        <f t="shared" si="165"/>
        <v>25.18876165462332</v>
      </c>
      <c r="AI107" s="13">
        <f t="shared" si="165"/>
        <v>23.290874392677036</v>
      </c>
      <c r="AJ107" s="13">
        <f t="shared" si="165"/>
        <v>25.529859181867021</v>
      </c>
      <c r="AK107" s="100">
        <f t="shared" si="165"/>
        <v>28.825114225297398</v>
      </c>
      <c r="AL107" s="13">
        <f t="shared" si="165"/>
        <v>22.994580187095188</v>
      </c>
      <c r="AM107" s="13">
        <f t="shared" si="165"/>
        <v>23.241793110695934</v>
      </c>
      <c r="AN107" s="13">
        <f t="shared" si="165"/>
        <v>31.215656205286837</v>
      </c>
      <c r="AO107" s="13">
        <f t="shared" si="165"/>
        <v>29.296426316997437</v>
      </c>
      <c r="AP107" s="13">
        <f t="shared" si="165"/>
        <v>32.264173446220525</v>
      </c>
      <c r="AQ107" s="13">
        <f t="shared" si="165"/>
        <v>30.710637139774331</v>
      </c>
      <c r="AR107" s="13">
        <f t="shared" si="165"/>
        <v>31.838096163875068</v>
      </c>
      <c r="AS107" s="13">
        <f t="shared" si="165"/>
        <v>30.23498118754377</v>
      </c>
      <c r="AT107" s="13">
        <f t="shared" si="165"/>
        <v>30.654509333857533</v>
      </c>
      <c r="AU107" s="13">
        <f t="shared" si="165"/>
        <v>28.813640875687753</v>
      </c>
      <c r="AV107" s="13">
        <f t="shared" si="165"/>
        <v>30.005013128791369</v>
      </c>
      <c r="AW107" s="100">
        <f t="shared" si="165"/>
        <v>30.40742470031725</v>
      </c>
      <c r="AX107" s="13">
        <f t="shared" si="165"/>
        <v>24.087802996242328</v>
      </c>
      <c r="AY107" s="13">
        <f t="shared" si="165"/>
        <v>25.383827916154843</v>
      </c>
      <c r="AZ107" s="13">
        <f t="shared" si="165"/>
        <v>33.290520024613606</v>
      </c>
      <c r="BA107" s="13">
        <f t="shared" si="165"/>
        <v>30.942744357209964</v>
      </c>
      <c r="BB107" s="13">
        <f t="shared" si="165"/>
        <v>34.739030597902243</v>
      </c>
      <c r="BC107" s="13">
        <f t="shared" si="165"/>
        <v>32.428051573426387</v>
      </c>
      <c r="BD107" s="13">
        <f t="shared" si="165"/>
        <v>34.727218479092265</v>
      </c>
      <c r="BE107" s="13">
        <f t="shared" si="165"/>
        <v>31.4450273493492</v>
      </c>
      <c r="BF107" s="13">
        <f t="shared" si="165"/>
        <v>32.172235731719191</v>
      </c>
      <c r="BG107" s="13">
        <f t="shared" si="165"/>
        <v>30.170192160931691</v>
      </c>
      <c r="BH107" s="13">
        <f t="shared" si="165"/>
        <v>31.467569825977286</v>
      </c>
      <c r="BI107" s="100">
        <f t="shared" si="165"/>
        <v>32.168886790425169</v>
      </c>
      <c r="BJ107" s="13">
        <f t="shared" si="165"/>
        <v>25.618200763582703</v>
      </c>
      <c r="BK107" s="13">
        <f t="shared" si="165"/>
        <v>27.44308311947367</v>
      </c>
      <c r="BL107" s="13">
        <f t="shared" si="165"/>
        <v>35.441273058326772</v>
      </c>
      <c r="BM107" s="13">
        <f t="shared" si="165"/>
        <v>33.052641550000303</v>
      </c>
      <c r="BN107" s="13">
        <f t="shared" si="165"/>
        <v>37.491976534212192</v>
      </c>
      <c r="BO107" s="13">
        <f t="shared" si="165"/>
        <v>34.897063631825944</v>
      </c>
      <c r="BP107" s="13">
        <f t="shared" si="165"/>
        <v>37.665377186774421</v>
      </c>
      <c r="BQ107" s="13">
        <f t="shared" si="165"/>
        <v>33.667641114906601</v>
      </c>
      <c r="BR107" s="13">
        <f t="shared" si="165"/>
        <v>34.51631893034363</v>
      </c>
      <c r="BS107" s="13">
        <f t="shared" si="165"/>
        <v>32.354585351410982</v>
      </c>
      <c r="BT107" s="13">
        <f t="shared" si="165"/>
        <v>33.741702600254634</v>
      </c>
      <c r="BU107" s="100">
        <f t="shared" si="165"/>
        <v>34.537469630275169</v>
      </c>
      <c r="BV107" s="13">
        <f t="shared" si="165"/>
        <v>28.463282434910013</v>
      </c>
      <c r="BW107" s="13">
        <f t="shared" si="165"/>
        <v>30.623562359456653</v>
      </c>
      <c r="BX107" s="13">
        <f t="shared" si="165"/>
        <v>39.332661463474579</v>
      </c>
      <c r="BY107" s="13">
        <f t="shared" si="165"/>
        <v>36.636851553634401</v>
      </c>
      <c r="BZ107" s="13">
        <f t="shared" si="165"/>
        <v>41.726203806605902</v>
      </c>
      <c r="CA107" s="13">
        <f t="shared" si="165"/>
        <v>38.759192975271077</v>
      </c>
      <c r="CB107" s="13">
        <f t="shared" si="165"/>
        <v>42.050046840186347</v>
      </c>
      <c r="CC107" s="13">
        <f t="shared" si="165"/>
        <v>37.169032167767718</v>
      </c>
      <c r="CD107" s="13">
        <f t="shared" si="165"/>
        <v>38.178540561628544</v>
      </c>
      <c r="CE107" s="13">
        <f t="shared" si="165"/>
        <v>35.767932197375018</v>
      </c>
      <c r="CF107" s="13">
        <f t="shared" si="165"/>
        <v>37.240425826665771</v>
      </c>
      <c r="CG107" s="100">
        <f t="shared" si="165"/>
        <v>38.189607144133475</v>
      </c>
      <c r="CH107" s="13">
        <f t="shared" si="165"/>
        <v>32.030394119457945</v>
      </c>
      <c r="CI107" s="13">
        <f t="shared" si="165"/>
        <v>34.619070245445741</v>
      </c>
      <c r="CJ107" s="13">
        <f t="shared" si="165"/>
        <v>44.208878520497308</v>
      </c>
      <c r="CK107" s="13">
        <f t="shared" si="165"/>
        <v>41.142342356127692</v>
      </c>
      <c r="CL107" s="13">
        <f t="shared" ref="CL107:CS107" si="166">IFERROR(CL26/CL52,"")</f>
        <v>47.104590594458841</v>
      </c>
      <c r="CM107" s="13">
        <f t="shared" si="166"/>
        <v>43.571348660402073</v>
      </c>
      <c r="CN107" s="13">
        <f t="shared" si="166"/>
        <v>47.579953000544613</v>
      </c>
      <c r="CO107" s="13">
        <f t="shared" si="166"/>
        <v>41.618070198987361</v>
      </c>
      <c r="CP107" s="13">
        <f t="shared" si="166"/>
        <v>42.830978100654946</v>
      </c>
      <c r="CQ107" s="13">
        <f t="shared" si="166"/>
        <v>39.993812296492585</v>
      </c>
      <c r="CR107" s="13">
        <f t="shared" si="166"/>
        <v>41.741478328410189</v>
      </c>
      <c r="CS107" s="100">
        <f t="shared" si="166"/>
        <v>42.875277884886614</v>
      </c>
    </row>
    <row r="108" spans="1:97" s="13" customFormat="1" x14ac:dyDescent="0.25">
      <c r="A108" s="13" t="s">
        <v>1</v>
      </c>
      <c r="B108" s="13">
        <f t="shared" ref="B108:R108" si="167">IFERROR(B27/B53,"")</f>
        <v>14.515539682539684</v>
      </c>
      <c r="C108" s="13">
        <f t="shared" si="167"/>
        <v>20.561101694915255</v>
      </c>
      <c r="D108" s="13">
        <f t="shared" si="167"/>
        <v>20.453307142857145</v>
      </c>
      <c r="E108" s="13">
        <f t="shared" si="167"/>
        <v>29.955370535714284</v>
      </c>
      <c r="F108" s="13">
        <f t="shared" si="167"/>
        <v>17.899781690140848</v>
      </c>
      <c r="G108" s="13">
        <f t="shared" si="167"/>
        <v>35.415263333333336</v>
      </c>
      <c r="H108" s="13">
        <f t="shared" si="167"/>
        <v>28.585739726027398</v>
      </c>
      <c r="I108" s="13">
        <f t="shared" si="167"/>
        <v>18.057246031746033</v>
      </c>
      <c r="J108" s="13">
        <f t="shared" si="167"/>
        <v>26.084392018779344</v>
      </c>
      <c r="K108" s="13">
        <f t="shared" si="167"/>
        <v>25.428156756756756</v>
      </c>
      <c r="L108" s="13">
        <f t="shared" si="167"/>
        <v>35.60003571428576</v>
      </c>
      <c r="M108" s="100">
        <f t="shared" si="167"/>
        <v>34.779468253968297</v>
      </c>
      <c r="N108" s="271">
        <f t="shared" si="167"/>
        <v>16.331717171717173</v>
      </c>
      <c r="O108" s="271">
        <f t="shared" si="167"/>
        <v>18.800772727272726</v>
      </c>
      <c r="P108" s="271">
        <f t="shared" si="167"/>
        <v>26.457915343915346</v>
      </c>
      <c r="Q108" s="271">
        <f t="shared" si="167"/>
        <v>18.736309782608693</v>
      </c>
      <c r="R108" s="271">
        <f t="shared" si="167"/>
        <v>25.037327956989245</v>
      </c>
      <c r="S108" s="271">
        <f t="shared" ref="S108:Y108" si="168">IFERROR(S27/S53,"")</f>
        <v>24.742334745762715</v>
      </c>
      <c r="T108" s="271">
        <f t="shared" si="168"/>
        <v>24.893502994011978</v>
      </c>
      <c r="U108" s="271">
        <f t="shared" si="168"/>
        <v>26.768354014598543</v>
      </c>
      <c r="V108" s="13">
        <f t="shared" si="168"/>
        <v>23.537076814967282</v>
      </c>
      <c r="W108" s="13">
        <f t="shared" si="168"/>
        <v>22.397577977854926</v>
      </c>
      <c r="X108" s="13">
        <f t="shared" si="168"/>
        <v>26.894590240955765</v>
      </c>
      <c r="Y108" s="100">
        <f t="shared" si="168"/>
        <v>33.032282215743464</v>
      </c>
      <c r="Z108" s="13">
        <f t="shared" ref="Z108:CK108" si="169">IFERROR(Z27/Z53,"")</f>
        <v>17.560821888062534</v>
      </c>
      <c r="AA108" s="13">
        <f t="shared" si="169"/>
        <v>18.483449112822228</v>
      </c>
      <c r="AB108" s="13">
        <f t="shared" si="169"/>
        <v>22.941552069330211</v>
      </c>
      <c r="AC108" s="13">
        <f t="shared" si="169"/>
        <v>21.760285904731898</v>
      </c>
      <c r="AD108" s="13">
        <f t="shared" si="169"/>
        <v>23.336960487349813</v>
      </c>
      <c r="AE108" s="13">
        <f t="shared" si="169"/>
        <v>22.947180427361591</v>
      </c>
      <c r="AF108" s="13">
        <f t="shared" si="169"/>
        <v>23.090321005398952</v>
      </c>
      <c r="AG108" s="13">
        <f t="shared" si="169"/>
        <v>22.526646135699092</v>
      </c>
      <c r="AH108" s="13">
        <f t="shared" si="169"/>
        <v>22.991303339155088</v>
      </c>
      <c r="AI108" s="13">
        <f t="shared" si="169"/>
        <v>21.507139300673632</v>
      </c>
      <c r="AJ108" s="13">
        <f t="shared" si="169"/>
        <v>22.502404433522322</v>
      </c>
      <c r="AK108" s="100">
        <f t="shared" si="169"/>
        <v>23.024362035104097</v>
      </c>
      <c r="AL108" s="13">
        <f t="shared" si="169"/>
        <v>18.544948719307214</v>
      </c>
      <c r="AM108" s="13">
        <f t="shared" si="169"/>
        <v>20.603000968490868</v>
      </c>
      <c r="AN108" s="13">
        <f t="shared" si="169"/>
        <v>22.565158575034683</v>
      </c>
      <c r="AO108" s="13">
        <f t="shared" si="169"/>
        <v>21.960655452590341</v>
      </c>
      <c r="AP108" s="13">
        <f t="shared" si="169"/>
        <v>22.991198244100229</v>
      </c>
      <c r="AQ108" s="13">
        <f t="shared" si="169"/>
        <v>22.997310441868223</v>
      </c>
      <c r="AR108" s="13">
        <f t="shared" si="169"/>
        <v>24.892788286649971</v>
      </c>
      <c r="AS108" s="13">
        <f t="shared" si="169"/>
        <v>24.860372944648073</v>
      </c>
      <c r="AT108" s="13">
        <f t="shared" si="169"/>
        <v>25.114660213392121</v>
      </c>
      <c r="AU108" s="13">
        <f t="shared" si="169"/>
        <v>23.632954197652047</v>
      </c>
      <c r="AV108" s="13">
        <f t="shared" si="169"/>
        <v>24.781097728797562</v>
      </c>
      <c r="AW108" s="100">
        <f t="shared" si="169"/>
        <v>25.147599027726965</v>
      </c>
      <c r="AX108" s="13">
        <f t="shared" si="169"/>
        <v>20.898552091523126</v>
      </c>
      <c r="AY108" s="13">
        <f t="shared" si="169"/>
        <v>23.035656475446984</v>
      </c>
      <c r="AZ108" s="13">
        <f t="shared" si="169"/>
        <v>25.113465890622916</v>
      </c>
      <c r="BA108" s="13">
        <f t="shared" si="169"/>
        <v>24.293980209997063</v>
      </c>
      <c r="BB108" s="13">
        <f t="shared" si="169"/>
        <v>25.805988831877396</v>
      </c>
      <c r="BC108" s="13">
        <f t="shared" si="169"/>
        <v>25.70951692829804</v>
      </c>
      <c r="BD108" s="13">
        <f t="shared" si="169"/>
        <v>27.523130103974839</v>
      </c>
      <c r="BE108" s="13">
        <f t="shared" si="169"/>
        <v>27.120825799867859</v>
      </c>
      <c r="BF108" s="13">
        <f t="shared" si="169"/>
        <v>27.600091425442837</v>
      </c>
      <c r="BG108" s="13">
        <f t="shared" si="169"/>
        <v>25.945741330268518</v>
      </c>
      <c r="BH108" s="13">
        <f t="shared" si="169"/>
        <v>27.19959288273591</v>
      </c>
      <c r="BI108" s="100">
        <f t="shared" si="169"/>
        <v>27.688445247540098</v>
      </c>
      <c r="BJ108" s="13">
        <f t="shared" si="169"/>
        <v>22.629649688453764</v>
      </c>
      <c r="BK108" s="13">
        <f t="shared" si="169"/>
        <v>24.937467535454946</v>
      </c>
      <c r="BL108" s="13">
        <f t="shared" si="169"/>
        <v>27.185554441870263</v>
      </c>
      <c r="BM108" s="13">
        <f t="shared" si="169"/>
        <v>26.36376439148059</v>
      </c>
      <c r="BN108" s="13">
        <f t="shared" si="169"/>
        <v>28.028826805571374</v>
      </c>
      <c r="BO108" s="13">
        <f t="shared" si="169"/>
        <v>27.926248386270299</v>
      </c>
      <c r="BP108" s="13">
        <f t="shared" si="169"/>
        <v>29.967565462508038</v>
      </c>
      <c r="BQ108" s="13">
        <f t="shared" si="169"/>
        <v>29.471639224514188</v>
      </c>
      <c r="BR108" s="13">
        <f t="shared" si="169"/>
        <v>30.02634380445221</v>
      </c>
      <c r="BS108" s="13">
        <f t="shared" si="169"/>
        <v>28.244501690283226</v>
      </c>
      <c r="BT108" s="13">
        <f t="shared" si="169"/>
        <v>29.621433425641161</v>
      </c>
      <c r="BU108" s="100">
        <f t="shared" si="169"/>
        <v>30.174374315807881</v>
      </c>
      <c r="BV108" s="13">
        <f t="shared" si="169"/>
        <v>25.486394095182138</v>
      </c>
      <c r="BW108" s="13">
        <f t="shared" si="169"/>
        <v>27.965122106493052</v>
      </c>
      <c r="BX108" s="13">
        <f t="shared" si="169"/>
        <v>30.480697803190097</v>
      </c>
      <c r="BY108" s="13">
        <f t="shared" si="169"/>
        <v>29.543640147711848</v>
      </c>
      <c r="BZ108" s="13">
        <f t="shared" si="169"/>
        <v>31.442787340249229</v>
      </c>
      <c r="CA108" s="13">
        <f t="shared" si="169"/>
        <v>31.346597540123163</v>
      </c>
      <c r="CB108" s="13">
        <f t="shared" si="169"/>
        <v>33.549238753070348</v>
      </c>
      <c r="CC108" s="13">
        <f t="shared" si="169"/>
        <v>33.0185333766347</v>
      </c>
      <c r="CD108" s="13">
        <f t="shared" si="169"/>
        <v>33.648813630248419</v>
      </c>
      <c r="CE108" s="13">
        <f t="shared" si="169"/>
        <v>31.656422886948278</v>
      </c>
      <c r="CF108" s="13">
        <f t="shared" si="169"/>
        <v>33.177961134446726</v>
      </c>
      <c r="CG108" s="100">
        <f t="shared" si="169"/>
        <v>33.815781567621187</v>
      </c>
      <c r="CH108" s="13">
        <f t="shared" si="169"/>
        <v>28.963268818502492</v>
      </c>
      <c r="CI108" s="13">
        <f t="shared" si="169"/>
        <v>31.726010415458084</v>
      </c>
      <c r="CJ108" s="13">
        <f t="shared" si="169"/>
        <v>34.587742338100611</v>
      </c>
      <c r="CK108" s="13">
        <f t="shared" si="169"/>
        <v>33.521179173183505</v>
      </c>
      <c r="CL108" s="13">
        <f t="shared" ref="CL108:CS108" si="170">IFERROR(CL27/CL53,"")</f>
        <v>35.761915774391689</v>
      </c>
      <c r="CM108" s="13">
        <f t="shared" si="170"/>
        <v>35.659314136664698</v>
      </c>
      <c r="CN108" s="13">
        <f t="shared" si="170"/>
        <v>38.173247936506847</v>
      </c>
      <c r="CO108" s="13">
        <f t="shared" si="170"/>
        <v>37.571348834207086</v>
      </c>
      <c r="CP108" s="13">
        <f t="shared" si="170"/>
        <v>38.292432183124319</v>
      </c>
      <c r="CQ108" s="13">
        <f t="shared" si="170"/>
        <v>35.993261467671765</v>
      </c>
      <c r="CR108" s="13">
        <f t="shared" si="170"/>
        <v>37.756761503334424</v>
      </c>
      <c r="CS108" s="100">
        <f t="shared" si="170"/>
        <v>38.495720500444293</v>
      </c>
    </row>
    <row r="109" spans="1:97" s="13" customFormat="1" x14ac:dyDescent="0.25">
      <c r="A109" s="13" t="s">
        <v>2</v>
      </c>
      <c r="B109" s="13">
        <f t="shared" ref="B109:R109" si="171">IFERROR(B28/B54,"")</f>
        <v>16.102956521739131</v>
      </c>
      <c r="C109" s="13">
        <f t="shared" si="171"/>
        <v>22.583764705882352</v>
      </c>
      <c r="D109" s="13">
        <f t="shared" si="171"/>
        <v>32.629199999999997</v>
      </c>
      <c r="E109" s="13">
        <f t="shared" si="171"/>
        <v>20.727619047619051</v>
      </c>
      <c r="F109" s="13">
        <f t="shared" si="171"/>
        <v>11.921695121951219</v>
      </c>
      <c r="G109" s="13">
        <f t="shared" si="171"/>
        <v>27.964737500000002</v>
      </c>
      <c r="H109" s="13">
        <f t="shared" si="171"/>
        <v>23.305568181818185</v>
      </c>
      <c r="I109" s="13">
        <f t="shared" si="171"/>
        <v>21.066826923076921</v>
      </c>
      <c r="J109" s="13">
        <f t="shared" si="171"/>
        <v>45.254991150442478</v>
      </c>
      <c r="K109" s="13">
        <f t="shared" si="171"/>
        <v>-9.8870714285714278</v>
      </c>
      <c r="L109" s="13">
        <f t="shared" si="171"/>
        <v>35.934620000000002</v>
      </c>
      <c r="M109" s="100">
        <f t="shared" si="171"/>
        <v>47.435774999999929</v>
      </c>
      <c r="N109" s="271">
        <f t="shared" si="171"/>
        <v>24.390192982456139</v>
      </c>
      <c r="O109" s="271">
        <f t="shared" si="171"/>
        <v>43.174999999999997</v>
      </c>
      <c r="P109" s="271">
        <f t="shared" si="171"/>
        <v>31.025500000000001</v>
      </c>
      <c r="Q109" s="271">
        <f t="shared" si="171"/>
        <v>19.136564705882353</v>
      </c>
      <c r="R109" s="271">
        <f t="shared" si="171"/>
        <v>24.589899082568806</v>
      </c>
      <c r="S109" s="271">
        <f t="shared" ref="S109:Y109" si="172">IFERROR(S28/S54,"")</f>
        <v>23.887465714285714</v>
      </c>
      <c r="T109" s="271">
        <f t="shared" si="172"/>
        <v>19.701737704918035</v>
      </c>
      <c r="U109" s="271">
        <f t="shared" si="172"/>
        <v>25.922985401459858</v>
      </c>
      <c r="V109" s="13">
        <f t="shared" si="172"/>
        <v>27.834868943174286</v>
      </c>
      <c r="W109" s="13">
        <f t="shared" si="172"/>
        <v>29.773965742312502</v>
      </c>
      <c r="X109" s="13">
        <f t="shared" si="172"/>
        <v>27.833174450985101</v>
      </c>
      <c r="Y109" s="100">
        <f t="shared" si="172"/>
        <v>39.146552083333404</v>
      </c>
      <c r="Z109" s="13">
        <f t="shared" ref="Z109:CK109" si="173">IFERROR(Z28/Z54,"")</f>
        <v>21.885923344947731</v>
      </c>
      <c r="AA109" s="13">
        <f t="shared" si="173"/>
        <v>23.335702247191012</v>
      </c>
      <c r="AB109" s="13">
        <f t="shared" si="173"/>
        <v>27.686416672528956</v>
      </c>
      <c r="AC109" s="13">
        <f t="shared" si="173"/>
        <v>26.376233542918936</v>
      </c>
      <c r="AD109" s="13">
        <f t="shared" si="173"/>
        <v>28.106940480462118</v>
      </c>
      <c r="AE109" s="13">
        <f t="shared" si="173"/>
        <v>31.485770621098172</v>
      </c>
      <c r="AF109" s="13">
        <f t="shared" si="173"/>
        <v>27.08724917028562</v>
      </c>
      <c r="AG109" s="13">
        <f t="shared" si="173"/>
        <v>28.676698259383436</v>
      </c>
      <c r="AH109" s="13">
        <f t="shared" si="173"/>
        <v>29.703269925439553</v>
      </c>
      <c r="AI109" s="13">
        <f t="shared" si="173"/>
        <v>27.349988853654686</v>
      </c>
      <c r="AJ109" s="13">
        <f t="shared" si="173"/>
        <v>28.677104845045005</v>
      </c>
      <c r="AK109" s="100">
        <f t="shared" si="173"/>
        <v>29.684790047830582</v>
      </c>
      <c r="AL109" s="13">
        <f t="shared" si="173"/>
        <v>26.13484705653261</v>
      </c>
      <c r="AM109" s="13">
        <f t="shared" si="173"/>
        <v>28.061973875578346</v>
      </c>
      <c r="AN109" s="13">
        <f t="shared" si="173"/>
        <v>28.048377951162873</v>
      </c>
      <c r="AO109" s="13">
        <f t="shared" si="173"/>
        <v>31.788617307854366</v>
      </c>
      <c r="AP109" s="13">
        <f t="shared" si="173"/>
        <v>32.452204530288775</v>
      </c>
      <c r="AQ109" s="13">
        <f t="shared" si="173"/>
        <v>31.006909165067981</v>
      </c>
      <c r="AR109" s="13">
        <f t="shared" si="173"/>
        <v>29.007006741985066</v>
      </c>
      <c r="AS109" s="13">
        <f t="shared" si="173"/>
        <v>30.72477946688408</v>
      </c>
      <c r="AT109" s="13">
        <f t="shared" si="173"/>
        <v>31.394989480027512</v>
      </c>
      <c r="AU109" s="13">
        <f t="shared" si="173"/>
        <v>29.294675530834741</v>
      </c>
      <c r="AV109" s="13">
        <f t="shared" si="173"/>
        <v>30.681915235416827</v>
      </c>
      <c r="AW109" s="100">
        <f t="shared" si="173"/>
        <v>31.190043275742291</v>
      </c>
      <c r="AX109" s="13">
        <f t="shared" si="173"/>
        <v>29.646028884839001</v>
      </c>
      <c r="AY109" s="13">
        <f t="shared" si="173"/>
        <v>30.266072054533971</v>
      </c>
      <c r="AZ109" s="13">
        <f t="shared" si="173"/>
        <v>31.688847544492866</v>
      </c>
      <c r="BA109" s="13">
        <f t="shared" si="173"/>
        <v>32.556806474788061</v>
      </c>
      <c r="BB109" s="13">
        <f t="shared" si="173"/>
        <v>33.815626870874908</v>
      </c>
      <c r="BC109" s="13">
        <f t="shared" si="173"/>
        <v>33.068326648207091</v>
      </c>
      <c r="BD109" s="13">
        <f t="shared" si="173"/>
        <v>31.517164733540142</v>
      </c>
      <c r="BE109" s="13">
        <f t="shared" si="173"/>
        <v>33.496057531373808</v>
      </c>
      <c r="BF109" s="13">
        <f t="shared" si="173"/>
        <v>34.04806898389586</v>
      </c>
      <c r="BG109" s="13">
        <f t="shared" si="173"/>
        <v>32.053664380305442</v>
      </c>
      <c r="BH109" s="13">
        <f t="shared" si="173"/>
        <v>33.705617629149998</v>
      </c>
      <c r="BI109" s="100">
        <f t="shared" si="173"/>
        <v>34.319179031233674</v>
      </c>
      <c r="BJ109" s="13">
        <f t="shared" si="173"/>
        <v>32.062874987320491</v>
      </c>
      <c r="BK109" s="13">
        <f t="shared" si="173"/>
        <v>33.196073331578027</v>
      </c>
      <c r="BL109" s="13">
        <f t="shared" si="173"/>
        <v>34.199604172588707</v>
      </c>
      <c r="BM109" s="13">
        <f t="shared" si="173"/>
        <v>36.352595537726067</v>
      </c>
      <c r="BN109" s="13">
        <f t="shared" si="173"/>
        <v>37.553181445346063</v>
      </c>
      <c r="BO109" s="13">
        <f t="shared" si="173"/>
        <v>36.392577113506682</v>
      </c>
      <c r="BP109" s="13">
        <f t="shared" si="173"/>
        <v>34.478876915432252</v>
      </c>
      <c r="BQ109" s="13">
        <f t="shared" si="173"/>
        <v>36.623228481273784</v>
      </c>
      <c r="BR109" s="13">
        <f t="shared" si="173"/>
        <v>37.39536261283088</v>
      </c>
      <c r="BS109" s="13">
        <f t="shared" si="173"/>
        <v>35.10425416133841</v>
      </c>
      <c r="BT109" s="13">
        <f t="shared" si="173"/>
        <v>36.87305317334426</v>
      </c>
      <c r="BU109" s="100">
        <f t="shared" si="173"/>
        <v>37.689738305307408</v>
      </c>
      <c r="BV109" s="13">
        <f t="shared" si="173"/>
        <v>35.649987552076375</v>
      </c>
      <c r="BW109" s="13">
        <f t="shared" si="173"/>
        <v>37.217381694059561</v>
      </c>
      <c r="BX109" s="13">
        <f t="shared" si="173"/>
        <v>38.120676647539931</v>
      </c>
      <c r="BY109" s="13">
        <f t="shared" si="173"/>
        <v>41.032277234852934</v>
      </c>
      <c r="BZ109" s="13">
        <f t="shared" si="173"/>
        <v>42.250539661417804</v>
      </c>
      <c r="CA109" s="13">
        <f t="shared" si="173"/>
        <v>40.839013116170648</v>
      </c>
      <c r="CB109" s="13">
        <f t="shared" si="173"/>
        <v>38.631374443522851</v>
      </c>
      <c r="CC109" s="13">
        <f t="shared" si="173"/>
        <v>41.037052560166167</v>
      </c>
      <c r="CD109" s="13">
        <f t="shared" si="173"/>
        <v>41.975099977411972</v>
      </c>
      <c r="CE109" s="13">
        <f t="shared" si="173"/>
        <v>39.36297742558201</v>
      </c>
      <c r="CF109" s="13">
        <f t="shared" si="173"/>
        <v>41.342190245988895</v>
      </c>
      <c r="CG109" s="100">
        <f t="shared" si="173"/>
        <v>42.339945274875596</v>
      </c>
      <c r="CH109" s="13">
        <f t="shared" si="173"/>
        <v>40.306247401383416</v>
      </c>
      <c r="CI109" s="13">
        <f t="shared" si="173"/>
        <v>42.25232018769865</v>
      </c>
      <c r="CJ109" s="13">
        <f t="shared" si="173"/>
        <v>43.146446705704392</v>
      </c>
      <c r="CK109" s="13">
        <f t="shared" si="173"/>
        <v>46.813266775565808</v>
      </c>
      <c r="CL109" s="13">
        <f t="shared" ref="CL109:CS109" si="174">IFERROR(CL28/CL54,"")</f>
        <v>48.195347523033867</v>
      </c>
      <c r="CM109" s="13">
        <f t="shared" si="174"/>
        <v>46.502748131929366</v>
      </c>
      <c r="CN109" s="13">
        <f t="shared" si="174"/>
        <v>43.928586258027401</v>
      </c>
      <c r="CO109" s="13">
        <f t="shared" si="174"/>
        <v>46.655721543206411</v>
      </c>
      <c r="CP109" s="13">
        <f t="shared" si="174"/>
        <v>47.79896027443116</v>
      </c>
      <c r="CQ109" s="13">
        <f t="shared" si="174"/>
        <v>44.786810701395204</v>
      </c>
      <c r="CR109" s="13">
        <f t="shared" si="174"/>
        <v>47.017438757345637</v>
      </c>
      <c r="CS109" s="100">
        <f t="shared" si="174"/>
        <v>48.22194969970603</v>
      </c>
    </row>
    <row r="110" spans="1:97" s="14" customFormat="1" x14ac:dyDescent="0.25">
      <c r="A110" s="14" t="s">
        <v>3</v>
      </c>
      <c r="B110" s="14">
        <f t="shared" ref="B110:R110" si="175">IFERROR(B29/B55,"")</f>
        <v>18.703122082585278</v>
      </c>
      <c r="C110" s="14">
        <f t="shared" si="175"/>
        <v>19.460230107526876</v>
      </c>
      <c r="D110" s="14">
        <f t="shared" si="175"/>
        <v>29.600961059190031</v>
      </c>
      <c r="E110" s="14">
        <f t="shared" si="175"/>
        <v>32.040948924731175</v>
      </c>
      <c r="F110" s="14">
        <f t="shared" si="175"/>
        <v>21.096770715096483</v>
      </c>
      <c r="G110" s="14">
        <f t="shared" si="175"/>
        <v>27.360528056112219</v>
      </c>
      <c r="H110" s="14">
        <f t="shared" si="175"/>
        <v>28.683078585461686</v>
      </c>
      <c r="I110" s="14">
        <f t="shared" si="175"/>
        <v>20.198788461538463</v>
      </c>
      <c r="J110" s="14">
        <f t="shared" si="175"/>
        <v>28.502153225806445</v>
      </c>
      <c r="K110" s="14">
        <f t="shared" si="175"/>
        <v>22.786803539823001</v>
      </c>
      <c r="L110" s="14">
        <f t="shared" si="175"/>
        <v>31.309950915750946</v>
      </c>
      <c r="M110" s="101">
        <f t="shared" si="175"/>
        <v>37.219367984693868</v>
      </c>
      <c r="N110" s="284">
        <f t="shared" si="175"/>
        <v>20.217771653543306</v>
      </c>
      <c r="O110" s="284">
        <f t="shared" si="175"/>
        <v>22.215020967741889</v>
      </c>
      <c r="P110" s="284">
        <f t="shared" si="175"/>
        <v>30.631761648745513</v>
      </c>
      <c r="Q110" s="284">
        <f t="shared" si="175"/>
        <v>31.508736465781421</v>
      </c>
      <c r="R110" s="284">
        <f t="shared" si="175"/>
        <v>25.876471507352935</v>
      </c>
      <c r="S110" s="284">
        <f t="shared" ref="S110:Y110" si="176">IFERROR(S29/S55,"")</f>
        <v>25.604626593806966</v>
      </c>
      <c r="T110" s="284">
        <f t="shared" si="176"/>
        <v>22.910883969465658</v>
      </c>
      <c r="U110" s="284">
        <f t="shared" si="176"/>
        <v>22.433676760563401</v>
      </c>
      <c r="V110" s="14">
        <f t="shared" si="176"/>
        <v>27.881502750808625</v>
      </c>
      <c r="W110" s="14">
        <f t="shared" si="176"/>
        <v>26.250596794780915</v>
      </c>
      <c r="X110" s="14">
        <f t="shared" si="176"/>
        <v>28.808166003433236</v>
      </c>
      <c r="Y110" s="101">
        <f t="shared" si="176"/>
        <v>32.142317317934143</v>
      </c>
      <c r="Z110" s="14">
        <f t="shared" ref="Z110:CK110" si="177">IFERROR(Z29/Z55,"")</f>
        <v>20.136660306387594</v>
      </c>
      <c r="AA110" s="14">
        <f t="shared" si="177"/>
        <v>20.749601334438712</v>
      </c>
      <c r="AB110" s="14">
        <f t="shared" si="177"/>
        <v>25.769752252219629</v>
      </c>
      <c r="AC110" s="14">
        <f t="shared" si="177"/>
        <v>24.71490018671922</v>
      </c>
      <c r="AD110" s="14">
        <f t="shared" si="177"/>
        <v>27.473778268288552</v>
      </c>
      <c r="AE110" s="14">
        <f t="shared" si="177"/>
        <v>25.538649250276102</v>
      </c>
      <c r="AF110" s="14">
        <f t="shared" si="177"/>
        <v>26.731532063761033</v>
      </c>
      <c r="AG110" s="14">
        <f t="shared" si="177"/>
        <v>27.246475899279829</v>
      </c>
      <c r="AH110" s="14">
        <f t="shared" si="177"/>
        <v>28.057167565251635</v>
      </c>
      <c r="AI110" s="14">
        <f t="shared" si="177"/>
        <v>26.292492070319547</v>
      </c>
      <c r="AJ110" s="14">
        <f t="shared" si="177"/>
        <v>27.92978740643386</v>
      </c>
      <c r="AK110" s="101">
        <f t="shared" si="177"/>
        <v>28.546676250710988</v>
      </c>
      <c r="AL110" s="14">
        <f t="shared" si="177"/>
        <v>22.985345487991331</v>
      </c>
      <c r="AM110" s="14">
        <f t="shared" si="177"/>
        <v>24.968867885675323</v>
      </c>
      <c r="AN110" s="14">
        <f t="shared" si="177"/>
        <v>28.625231793389894</v>
      </c>
      <c r="AO110" s="14">
        <f t="shared" si="177"/>
        <v>28.760914717185678</v>
      </c>
      <c r="AP110" s="14">
        <f t="shared" si="177"/>
        <v>31.886105075308869</v>
      </c>
      <c r="AQ110" s="14">
        <f t="shared" si="177"/>
        <v>30.005297457713144</v>
      </c>
      <c r="AR110" s="14">
        <f t="shared" si="177"/>
        <v>31.035644510188742</v>
      </c>
      <c r="AS110" s="14">
        <f t="shared" si="177"/>
        <v>30.977772474794076</v>
      </c>
      <c r="AT110" s="14">
        <f t="shared" si="177"/>
        <v>31.179464771903433</v>
      </c>
      <c r="AU110" s="14">
        <f t="shared" si="177"/>
        <v>29.365240569530147</v>
      </c>
      <c r="AV110" s="14">
        <f t="shared" si="177"/>
        <v>30.592949643406126</v>
      </c>
      <c r="AW110" s="101">
        <f t="shared" si="177"/>
        <v>31.299007767921431</v>
      </c>
      <c r="AX110" s="14">
        <f t="shared" si="177"/>
        <v>26.233507209017343</v>
      </c>
      <c r="AY110" s="14">
        <f t="shared" si="177"/>
        <v>27.779445581398228</v>
      </c>
      <c r="AZ110" s="14">
        <f t="shared" si="177"/>
        <v>31.943573991722122</v>
      </c>
      <c r="BA110" s="14">
        <f t="shared" si="177"/>
        <v>30.739066179792296</v>
      </c>
      <c r="BB110" s="14">
        <f t="shared" si="177"/>
        <v>34.200621387327857</v>
      </c>
      <c r="BC110" s="14">
        <f t="shared" si="177"/>
        <v>31.831155682206067</v>
      </c>
      <c r="BD110" s="14">
        <f t="shared" si="177"/>
        <v>33.649004307889911</v>
      </c>
      <c r="BE110" s="14">
        <f t="shared" si="177"/>
        <v>33.069793618205495</v>
      </c>
      <c r="BF110" s="14">
        <f t="shared" si="177"/>
        <v>33.573843936474489</v>
      </c>
      <c r="BG110" s="14">
        <f t="shared" si="177"/>
        <v>31.497393498253736</v>
      </c>
      <c r="BH110" s="14">
        <f t="shared" si="177"/>
        <v>32.946397032885294</v>
      </c>
      <c r="BI110" s="101">
        <f t="shared" si="177"/>
        <v>33.467605721436648</v>
      </c>
      <c r="BJ110" s="14">
        <f t="shared" si="177"/>
        <v>28.075373064021345</v>
      </c>
      <c r="BK110" s="14">
        <f t="shared" si="177"/>
        <v>29.995871984093576</v>
      </c>
      <c r="BL110" s="14">
        <f t="shared" si="177"/>
        <v>34.173681881323702</v>
      </c>
      <c r="BM110" s="14">
        <f t="shared" si="177"/>
        <v>33.217909472408159</v>
      </c>
      <c r="BN110" s="14">
        <f t="shared" si="177"/>
        <v>36.976647504527413</v>
      </c>
      <c r="BO110" s="14">
        <f t="shared" si="177"/>
        <v>34.390662010149981</v>
      </c>
      <c r="BP110" s="14">
        <f t="shared" si="177"/>
        <v>36.559598885465043</v>
      </c>
      <c r="BQ110" s="14">
        <f t="shared" si="177"/>
        <v>35.773316208022933</v>
      </c>
      <c r="BR110" s="14">
        <f t="shared" si="177"/>
        <v>36.517549210031746</v>
      </c>
      <c r="BS110" s="14">
        <f t="shared" si="177"/>
        <v>34.263163736635406</v>
      </c>
      <c r="BT110" s="14">
        <f t="shared" si="177"/>
        <v>35.842504061041211</v>
      </c>
      <c r="BU110" s="101">
        <f t="shared" si="177"/>
        <v>36.50793636532034</v>
      </c>
      <c r="BV110" s="14">
        <f t="shared" si="177"/>
        <v>31.352183930213538</v>
      </c>
      <c r="BW110" s="14">
        <f t="shared" si="177"/>
        <v>33.587577441423427</v>
      </c>
      <c r="BX110" s="14">
        <f t="shared" si="177"/>
        <v>38.046119897703278</v>
      </c>
      <c r="BY110" s="14">
        <f t="shared" si="177"/>
        <v>37.114924251800559</v>
      </c>
      <c r="BZ110" s="14">
        <f t="shared" si="177"/>
        <v>41.431285054600799</v>
      </c>
      <c r="CA110" s="14">
        <f t="shared" si="177"/>
        <v>38.457407127859696</v>
      </c>
      <c r="CB110" s="14">
        <f t="shared" si="177"/>
        <v>40.955521006893314</v>
      </c>
      <c r="CC110" s="14">
        <f t="shared" si="177"/>
        <v>39.907983016546872</v>
      </c>
      <c r="CD110" s="14">
        <f t="shared" si="177"/>
        <v>40.784548717175731</v>
      </c>
      <c r="CE110" s="14">
        <f t="shared" si="177"/>
        <v>38.209149163707409</v>
      </c>
      <c r="CF110" s="14">
        <f t="shared" si="177"/>
        <v>39.916272973137495</v>
      </c>
      <c r="CG110" s="101">
        <f t="shared" si="177"/>
        <v>40.722020395710949</v>
      </c>
      <c r="CH110" s="14">
        <f t="shared" si="177"/>
        <v>35.333476734882261</v>
      </c>
      <c r="CI110" s="14">
        <f t="shared" si="177"/>
        <v>37.937967550514891</v>
      </c>
      <c r="CJ110" s="14">
        <f t="shared" si="177"/>
        <v>42.863129523181662</v>
      </c>
      <c r="CK110" s="14">
        <f t="shared" si="177"/>
        <v>41.840951719053692</v>
      </c>
      <c r="CL110" s="14">
        <f t="shared" ref="CL110:CS110" si="178">IFERROR(CL29/CL55,"")</f>
        <v>46.758885413151035</v>
      </c>
      <c r="CM110" s="14">
        <f t="shared" si="178"/>
        <v>43.289370758578677</v>
      </c>
      <c r="CN110" s="14">
        <f t="shared" si="178"/>
        <v>46.313597181015957</v>
      </c>
      <c r="CO110" s="14">
        <f t="shared" si="178"/>
        <v>44.98039603944013</v>
      </c>
      <c r="CP110" s="14">
        <f t="shared" si="178"/>
        <v>46.032206794494776</v>
      </c>
      <c r="CQ110" s="14">
        <f t="shared" si="178"/>
        <v>43.032245972512662</v>
      </c>
      <c r="CR110" s="14">
        <f t="shared" si="178"/>
        <v>45.027145453847616</v>
      </c>
      <c r="CS110" s="101">
        <f t="shared" si="178"/>
        <v>45.979762680260443</v>
      </c>
    </row>
    <row r="112" spans="1:97" s="4" customFormat="1" x14ac:dyDescent="0.25">
      <c r="A112"/>
      <c r="B112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2">
        <v>8</v>
      </c>
      <c r="J112" s="12">
        <v>9</v>
      </c>
      <c r="K112" s="12">
        <v>10</v>
      </c>
      <c r="L112" s="12">
        <v>11</v>
      </c>
      <c r="M112" s="112">
        <v>12</v>
      </c>
      <c r="N112" s="266">
        <v>13</v>
      </c>
      <c r="O112" s="266">
        <v>14</v>
      </c>
      <c r="P112" s="266">
        <v>15</v>
      </c>
      <c r="Q112" s="266">
        <v>16</v>
      </c>
      <c r="R112" s="266">
        <v>17</v>
      </c>
      <c r="S112" s="266">
        <v>18</v>
      </c>
      <c r="T112" s="266">
        <v>19</v>
      </c>
      <c r="U112" s="266">
        <v>20</v>
      </c>
      <c r="V112" s="12">
        <v>21</v>
      </c>
      <c r="W112" s="12">
        <v>22</v>
      </c>
      <c r="X112" s="12">
        <v>23</v>
      </c>
      <c r="Y112" s="1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  <c r="AF112" s="12">
        <v>31</v>
      </c>
      <c r="AG112" s="12">
        <v>32</v>
      </c>
      <c r="AH112" s="12">
        <v>33</v>
      </c>
      <c r="AI112" s="12">
        <v>34</v>
      </c>
      <c r="AJ112" s="12">
        <v>35</v>
      </c>
      <c r="AK112" s="112">
        <v>36</v>
      </c>
      <c r="AL112" s="12">
        <v>37</v>
      </c>
      <c r="AM112" s="12">
        <v>38</v>
      </c>
      <c r="AN112" s="12">
        <v>39</v>
      </c>
      <c r="AO112" s="12">
        <v>40</v>
      </c>
      <c r="AP112" s="12">
        <v>41</v>
      </c>
      <c r="AQ112" s="12">
        <v>42</v>
      </c>
      <c r="AR112" s="12">
        <v>43</v>
      </c>
      <c r="AS112" s="12">
        <v>44</v>
      </c>
      <c r="AT112" s="12">
        <v>45</v>
      </c>
      <c r="AU112" s="12">
        <v>46</v>
      </c>
      <c r="AV112" s="12">
        <v>47</v>
      </c>
      <c r="AW112" s="112">
        <v>48</v>
      </c>
      <c r="AX112" s="12">
        <v>49</v>
      </c>
      <c r="AY112" s="12">
        <v>50</v>
      </c>
      <c r="AZ112" s="12">
        <v>51</v>
      </c>
      <c r="BA112" s="12">
        <v>52</v>
      </c>
      <c r="BB112" s="12">
        <v>53</v>
      </c>
      <c r="BC112" s="12">
        <v>54</v>
      </c>
      <c r="BD112" s="12">
        <v>55</v>
      </c>
      <c r="BE112" s="12">
        <v>56</v>
      </c>
      <c r="BF112" s="12">
        <v>57</v>
      </c>
      <c r="BG112" s="12">
        <v>58</v>
      </c>
      <c r="BH112" s="12">
        <v>59</v>
      </c>
      <c r="BI112" s="112">
        <v>60</v>
      </c>
      <c r="BJ112" s="12">
        <v>61</v>
      </c>
      <c r="BK112" s="12">
        <v>62</v>
      </c>
      <c r="BL112" s="12">
        <v>63</v>
      </c>
      <c r="BM112" s="12">
        <v>64</v>
      </c>
      <c r="BN112" s="12">
        <v>65</v>
      </c>
      <c r="BO112" s="12">
        <v>66</v>
      </c>
      <c r="BP112" s="12">
        <v>67</v>
      </c>
      <c r="BQ112" s="12">
        <v>68</v>
      </c>
      <c r="BR112" s="12">
        <v>69</v>
      </c>
      <c r="BS112" s="12">
        <v>70</v>
      </c>
      <c r="BT112" s="12">
        <v>71</v>
      </c>
      <c r="BU112" s="112">
        <v>72</v>
      </c>
      <c r="BV112" s="12">
        <v>73</v>
      </c>
      <c r="BW112" s="12">
        <v>74</v>
      </c>
      <c r="BX112" s="12">
        <v>75</v>
      </c>
      <c r="BY112" s="12">
        <v>76</v>
      </c>
      <c r="BZ112" s="12">
        <v>77</v>
      </c>
      <c r="CA112" s="12">
        <v>78</v>
      </c>
      <c r="CB112" s="12">
        <v>79</v>
      </c>
      <c r="CC112" s="12">
        <v>80</v>
      </c>
      <c r="CD112" s="12">
        <v>81</v>
      </c>
      <c r="CE112" s="12">
        <v>82</v>
      </c>
      <c r="CF112" s="12">
        <v>83</v>
      </c>
      <c r="CG112" s="112">
        <v>84</v>
      </c>
      <c r="CH112" s="12">
        <v>85</v>
      </c>
      <c r="CI112" s="12">
        <v>86</v>
      </c>
      <c r="CJ112" s="12">
        <v>87</v>
      </c>
      <c r="CK112" s="12">
        <v>88</v>
      </c>
      <c r="CL112" s="12">
        <v>89</v>
      </c>
      <c r="CM112" s="12">
        <v>90</v>
      </c>
      <c r="CN112" s="12">
        <v>91</v>
      </c>
      <c r="CO112" s="12">
        <v>92</v>
      </c>
      <c r="CP112" s="12">
        <v>93</v>
      </c>
      <c r="CQ112" s="12">
        <v>94</v>
      </c>
      <c r="CR112" s="12">
        <v>95</v>
      </c>
      <c r="CS112" s="112">
        <v>96</v>
      </c>
    </row>
    <row r="113" spans="1:97" s="10" customFormat="1" x14ac:dyDescent="0.25">
      <c r="A113" s="2" t="s">
        <v>66</v>
      </c>
      <c r="B113" s="3">
        <f t="shared" ref="B113:BM113" si="179">B58</f>
        <v>42005</v>
      </c>
      <c r="C113" s="3">
        <f t="shared" si="179"/>
        <v>42036</v>
      </c>
      <c r="D113" s="3">
        <f t="shared" si="179"/>
        <v>42064</v>
      </c>
      <c r="E113" s="3">
        <f t="shared" si="179"/>
        <v>42095</v>
      </c>
      <c r="F113" s="3">
        <f t="shared" si="179"/>
        <v>42125</v>
      </c>
      <c r="G113" s="3">
        <f t="shared" si="179"/>
        <v>42156</v>
      </c>
      <c r="H113" s="3">
        <f t="shared" si="179"/>
        <v>42186</v>
      </c>
      <c r="I113" s="3">
        <f t="shared" si="179"/>
        <v>42217</v>
      </c>
      <c r="J113" s="3">
        <f t="shared" si="179"/>
        <v>42248</v>
      </c>
      <c r="K113" s="3">
        <f t="shared" si="179"/>
        <v>42278</v>
      </c>
      <c r="L113" s="3">
        <f t="shared" si="179"/>
        <v>42309</v>
      </c>
      <c r="M113" s="95">
        <f t="shared" si="179"/>
        <v>42339</v>
      </c>
      <c r="N113" s="276">
        <f t="shared" si="179"/>
        <v>42370</v>
      </c>
      <c r="O113" s="276">
        <f t="shared" si="179"/>
        <v>42401</v>
      </c>
      <c r="P113" s="276">
        <f t="shared" si="179"/>
        <v>42430</v>
      </c>
      <c r="Q113" s="276">
        <f t="shared" si="179"/>
        <v>42461</v>
      </c>
      <c r="R113" s="276">
        <f t="shared" si="179"/>
        <v>42491</v>
      </c>
      <c r="S113" s="276">
        <f t="shared" si="179"/>
        <v>42522</v>
      </c>
      <c r="T113" s="276">
        <f t="shared" si="179"/>
        <v>42552</v>
      </c>
      <c r="U113" s="276">
        <f t="shared" si="179"/>
        <v>42583</v>
      </c>
      <c r="V113" s="3">
        <f t="shared" si="179"/>
        <v>42614</v>
      </c>
      <c r="W113" s="3">
        <f t="shared" si="179"/>
        <v>42644</v>
      </c>
      <c r="X113" s="3">
        <f t="shared" si="179"/>
        <v>42675</v>
      </c>
      <c r="Y113" s="95">
        <f t="shared" si="179"/>
        <v>42705</v>
      </c>
      <c r="Z113" s="3">
        <f t="shared" si="179"/>
        <v>42752</v>
      </c>
      <c r="AA113" s="3">
        <f t="shared" si="179"/>
        <v>42783</v>
      </c>
      <c r="AB113" s="3">
        <f t="shared" si="179"/>
        <v>42811</v>
      </c>
      <c r="AC113" s="3">
        <f t="shared" si="179"/>
        <v>42842</v>
      </c>
      <c r="AD113" s="3">
        <f t="shared" si="179"/>
        <v>42872</v>
      </c>
      <c r="AE113" s="3">
        <f t="shared" si="179"/>
        <v>42903</v>
      </c>
      <c r="AF113" s="3">
        <f t="shared" si="179"/>
        <v>42933</v>
      </c>
      <c r="AG113" s="3">
        <f t="shared" si="179"/>
        <v>42964</v>
      </c>
      <c r="AH113" s="3">
        <f t="shared" si="179"/>
        <v>42995</v>
      </c>
      <c r="AI113" s="3">
        <f t="shared" si="179"/>
        <v>43025</v>
      </c>
      <c r="AJ113" s="3">
        <f t="shared" si="179"/>
        <v>43056</v>
      </c>
      <c r="AK113" s="95">
        <f t="shared" si="179"/>
        <v>43086</v>
      </c>
      <c r="AL113" s="3">
        <f t="shared" si="179"/>
        <v>43118</v>
      </c>
      <c r="AM113" s="3">
        <f t="shared" si="179"/>
        <v>43149</v>
      </c>
      <c r="AN113" s="3">
        <f t="shared" si="179"/>
        <v>43177</v>
      </c>
      <c r="AO113" s="3">
        <f t="shared" si="179"/>
        <v>43208</v>
      </c>
      <c r="AP113" s="3">
        <f t="shared" si="179"/>
        <v>43238</v>
      </c>
      <c r="AQ113" s="3">
        <f t="shared" si="179"/>
        <v>43269</v>
      </c>
      <c r="AR113" s="3">
        <f t="shared" si="179"/>
        <v>43299</v>
      </c>
      <c r="AS113" s="3">
        <f t="shared" si="179"/>
        <v>43330</v>
      </c>
      <c r="AT113" s="3">
        <f t="shared" si="179"/>
        <v>43361</v>
      </c>
      <c r="AU113" s="3">
        <f t="shared" si="179"/>
        <v>43391</v>
      </c>
      <c r="AV113" s="3">
        <f t="shared" si="179"/>
        <v>43422</v>
      </c>
      <c r="AW113" s="95">
        <f t="shared" si="179"/>
        <v>43452</v>
      </c>
      <c r="AX113" s="3">
        <f t="shared" si="179"/>
        <v>43483</v>
      </c>
      <c r="AY113" s="3">
        <f t="shared" si="179"/>
        <v>43514</v>
      </c>
      <c r="AZ113" s="3">
        <f t="shared" si="179"/>
        <v>43542</v>
      </c>
      <c r="BA113" s="3">
        <f t="shared" si="179"/>
        <v>43573</v>
      </c>
      <c r="BB113" s="3">
        <f t="shared" si="179"/>
        <v>43603</v>
      </c>
      <c r="BC113" s="3">
        <f t="shared" si="179"/>
        <v>43634</v>
      </c>
      <c r="BD113" s="3">
        <f t="shared" si="179"/>
        <v>43664</v>
      </c>
      <c r="BE113" s="3">
        <f t="shared" si="179"/>
        <v>43695</v>
      </c>
      <c r="BF113" s="3">
        <f t="shared" si="179"/>
        <v>43726</v>
      </c>
      <c r="BG113" s="3">
        <f t="shared" si="179"/>
        <v>43756</v>
      </c>
      <c r="BH113" s="3">
        <f t="shared" si="179"/>
        <v>43787</v>
      </c>
      <c r="BI113" s="95">
        <f t="shared" si="179"/>
        <v>43817</v>
      </c>
      <c r="BJ113" s="3">
        <f t="shared" si="179"/>
        <v>43848</v>
      </c>
      <c r="BK113" s="3">
        <f t="shared" si="179"/>
        <v>43879</v>
      </c>
      <c r="BL113" s="3">
        <f t="shared" si="179"/>
        <v>43908</v>
      </c>
      <c r="BM113" s="3">
        <f t="shared" si="179"/>
        <v>43939</v>
      </c>
      <c r="BN113" s="3">
        <f t="shared" ref="BN113:CS113" si="180">BN58</f>
        <v>43969</v>
      </c>
      <c r="BO113" s="3">
        <f t="shared" si="180"/>
        <v>44000</v>
      </c>
      <c r="BP113" s="3">
        <f t="shared" si="180"/>
        <v>44030</v>
      </c>
      <c r="BQ113" s="3">
        <f t="shared" si="180"/>
        <v>44061</v>
      </c>
      <c r="BR113" s="3">
        <f t="shared" si="180"/>
        <v>44092</v>
      </c>
      <c r="BS113" s="3">
        <f t="shared" si="180"/>
        <v>44122</v>
      </c>
      <c r="BT113" s="3">
        <f t="shared" si="180"/>
        <v>44153</v>
      </c>
      <c r="BU113" s="95">
        <f t="shared" si="180"/>
        <v>44183</v>
      </c>
      <c r="BV113" s="3">
        <f t="shared" si="180"/>
        <v>44214</v>
      </c>
      <c r="BW113" s="3">
        <f t="shared" si="180"/>
        <v>44245</v>
      </c>
      <c r="BX113" s="3">
        <f t="shared" si="180"/>
        <v>44273</v>
      </c>
      <c r="BY113" s="3">
        <f t="shared" si="180"/>
        <v>44304</v>
      </c>
      <c r="BZ113" s="3">
        <f t="shared" si="180"/>
        <v>44334</v>
      </c>
      <c r="CA113" s="3">
        <f t="shared" si="180"/>
        <v>44365</v>
      </c>
      <c r="CB113" s="3">
        <f t="shared" si="180"/>
        <v>44395</v>
      </c>
      <c r="CC113" s="3">
        <f t="shared" si="180"/>
        <v>44426</v>
      </c>
      <c r="CD113" s="3">
        <f t="shared" si="180"/>
        <v>44457</v>
      </c>
      <c r="CE113" s="3">
        <f t="shared" si="180"/>
        <v>44487</v>
      </c>
      <c r="CF113" s="3">
        <f t="shared" si="180"/>
        <v>44518</v>
      </c>
      <c r="CG113" s="95">
        <f t="shared" si="180"/>
        <v>44548</v>
      </c>
      <c r="CH113" s="3">
        <f t="shared" si="180"/>
        <v>44579</v>
      </c>
      <c r="CI113" s="3">
        <f t="shared" si="180"/>
        <v>44610</v>
      </c>
      <c r="CJ113" s="3">
        <f t="shared" si="180"/>
        <v>44638</v>
      </c>
      <c r="CK113" s="3">
        <f t="shared" si="180"/>
        <v>44669</v>
      </c>
      <c r="CL113" s="3">
        <f t="shared" si="180"/>
        <v>44699</v>
      </c>
      <c r="CM113" s="3">
        <f t="shared" si="180"/>
        <v>44730</v>
      </c>
      <c r="CN113" s="3">
        <f t="shared" si="180"/>
        <v>44760</v>
      </c>
      <c r="CO113" s="3">
        <f t="shared" si="180"/>
        <v>44791</v>
      </c>
      <c r="CP113" s="3">
        <f t="shared" si="180"/>
        <v>44822</v>
      </c>
      <c r="CQ113" s="3">
        <f t="shared" si="180"/>
        <v>44852</v>
      </c>
      <c r="CR113" s="3">
        <f t="shared" si="180"/>
        <v>44883</v>
      </c>
      <c r="CS113" s="95">
        <f t="shared" si="180"/>
        <v>44913</v>
      </c>
    </row>
    <row r="114" spans="1:97" s="15" customFormat="1" x14ac:dyDescent="0.25">
      <c r="A114" s="15" t="s">
        <v>4</v>
      </c>
      <c r="B114" s="6">
        <f t="shared" ref="B114:Y114" si="181">IFERROR(B22/B33,"")</f>
        <v>39.474249999999998</v>
      </c>
      <c r="C114" s="13">
        <f t="shared" si="181"/>
        <v>22.874491228070177</v>
      </c>
      <c r="D114" s="13">
        <f t="shared" si="181"/>
        <v>82.768190476190469</v>
      </c>
      <c r="E114" s="13">
        <f t="shared" si="181"/>
        <v>80.577164285714289</v>
      </c>
      <c r="F114" s="13">
        <f t="shared" si="181"/>
        <v>45.539316901408455</v>
      </c>
      <c r="G114" s="13">
        <f t="shared" si="181"/>
        <v>66.881197183098593</v>
      </c>
      <c r="H114" s="13">
        <f t="shared" si="181"/>
        <v>99.296493421052631</v>
      </c>
      <c r="I114" s="13">
        <f t="shared" si="181"/>
        <v>31.644802631578948</v>
      </c>
      <c r="J114" s="13">
        <f t="shared" si="181"/>
        <v>88.019902597402591</v>
      </c>
      <c r="K114" s="13">
        <f t="shared" si="181"/>
        <v>61.883493506493373</v>
      </c>
      <c r="L114" s="13">
        <f t="shared" si="181"/>
        <v>66.295130136986302</v>
      </c>
      <c r="M114" s="100">
        <f t="shared" si="181"/>
        <v>121.88768421052617</v>
      </c>
      <c r="N114" s="271">
        <f t="shared" si="181"/>
        <v>19.227256410256409</v>
      </c>
      <c r="O114" s="271">
        <f t="shared" si="181"/>
        <v>18.406422413792846</v>
      </c>
      <c r="P114" s="271">
        <f t="shared" si="181"/>
        <v>37.421355932203305</v>
      </c>
      <c r="Q114" s="271">
        <f t="shared" si="181"/>
        <v>56.870478632478637</v>
      </c>
      <c r="R114" s="271">
        <f t="shared" si="181"/>
        <v>31.795125000000002</v>
      </c>
      <c r="S114" s="271">
        <f t="shared" si="181"/>
        <v>34.815032710280377</v>
      </c>
      <c r="T114" s="271">
        <f t="shared" si="181"/>
        <v>34.730929292929297</v>
      </c>
      <c r="U114" s="271">
        <f t="shared" si="181"/>
        <v>27.964786458333332</v>
      </c>
      <c r="V114" s="13">
        <f t="shared" si="181"/>
        <v>59.006437500000004</v>
      </c>
      <c r="W114" s="13">
        <f t="shared" si="181"/>
        <v>43.95397916666667</v>
      </c>
      <c r="X114" s="13">
        <f t="shared" si="181"/>
        <v>55.726473684210532</v>
      </c>
      <c r="Y114" s="100">
        <f t="shared" si="181"/>
        <v>76.935407541013788</v>
      </c>
      <c r="Z114" s="13">
        <f t="shared" ref="Z114:CK114" si="182">IFERROR(Z22/Z33,"")</f>
        <v>17.540485507246373</v>
      </c>
      <c r="AA114" s="13">
        <f t="shared" si="182"/>
        <v>24.924112318840582</v>
      </c>
      <c r="AB114" s="13">
        <f t="shared" si="182"/>
        <v>37.240652173913041</v>
      </c>
      <c r="AC114" s="13">
        <f t="shared" si="182"/>
        <v>36.303036496350359</v>
      </c>
      <c r="AD114" s="13">
        <f t="shared" si="182"/>
        <v>44.092682352941182</v>
      </c>
      <c r="AE114" s="13">
        <f t="shared" si="182"/>
        <v>41.352794510948904</v>
      </c>
      <c r="AF114" s="13">
        <f t="shared" si="182"/>
        <v>40.534970460705892</v>
      </c>
      <c r="AG114" s="13">
        <f t="shared" si="182"/>
        <v>36.25571867915572</v>
      </c>
      <c r="AH114" s="13">
        <f t="shared" si="182"/>
        <v>37.358620071809732</v>
      </c>
      <c r="AI114" s="13">
        <f t="shared" si="182"/>
        <v>35.415641061346818</v>
      </c>
      <c r="AJ114" s="13">
        <f t="shared" si="182"/>
        <v>37.731915773052968</v>
      </c>
      <c r="AK114" s="100">
        <f t="shared" si="182"/>
        <v>38.490623618605639</v>
      </c>
      <c r="AL114" s="13">
        <f t="shared" si="182"/>
        <v>16.468676403437705</v>
      </c>
      <c r="AM114" s="13">
        <f t="shared" si="182"/>
        <v>18.287650783114099</v>
      </c>
      <c r="AN114" s="13">
        <f t="shared" si="182"/>
        <v>41.3363176044844</v>
      </c>
      <c r="AO114" s="13">
        <f t="shared" si="182"/>
        <v>40.364597832421325</v>
      </c>
      <c r="AP114" s="13">
        <f t="shared" si="182"/>
        <v>50.063296850089394</v>
      </c>
      <c r="AQ114" s="13">
        <f t="shared" si="182"/>
        <v>44.97308134304992</v>
      </c>
      <c r="AR114" s="13">
        <f t="shared" si="182"/>
        <v>43.614930722015409</v>
      </c>
      <c r="AS114" s="13">
        <f t="shared" si="182"/>
        <v>38.849314856841318</v>
      </c>
      <c r="AT114" s="13">
        <f t="shared" si="182"/>
        <v>40.069620877633639</v>
      </c>
      <c r="AU114" s="13">
        <f t="shared" si="182"/>
        <v>37.839565890399193</v>
      </c>
      <c r="AV114" s="13">
        <f t="shared" si="182"/>
        <v>40.320453718336431</v>
      </c>
      <c r="AW114" s="100">
        <f t="shared" si="182"/>
        <v>46.480243905193021</v>
      </c>
      <c r="AX114" s="13">
        <f t="shared" si="182"/>
        <v>19.408881729119994</v>
      </c>
      <c r="AY114" s="13">
        <f t="shared" si="182"/>
        <v>21.726074019118382</v>
      </c>
      <c r="AZ114" s="13">
        <f t="shared" si="182"/>
        <v>51.258367202213982</v>
      </c>
      <c r="BA114" s="13">
        <f t="shared" si="182"/>
        <v>49.313423363121373</v>
      </c>
      <c r="BB114" s="13">
        <f t="shared" si="182"/>
        <v>60.612333884357319</v>
      </c>
      <c r="BC114" s="13">
        <f t="shared" si="182"/>
        <v>53.582456890990613</v>
      </c>
      <c r="BD114" s="13">
        <f t="shared" si="182"/>
        <v>51.971596033788437</v>
      </c>
      <c r="BE114" s="13">
        <f t="shared" si="182"/>
        <v>45.258249733762</v>
      </c>
      <c r="BF114" s="13">
        <f t="shared" si="182"/>
        <v>46.816731295641667</v>
      </c>
      <c r="BG114" s="13">
        <f t="shared" si="182"/>
        <v>44.174663624236402</v>
      </c>
      <c r="BH114" s="13">
        <f t="shared" si="182"/>
        <v>47.085654566944172</v>
      </c>
      <c r="BI114" s="100">
        <f t="shared" si="182"/>
        <v>48.391405887794882</v>
      </c>
      <c r="BJ114" s="13">
        <f t="shared" si="182"/>
        <v>21.121644065365299</v>
      </c>
      <c r="BK114" s="13">
        <f t="shared" si="182"/>
        <v>23.761118842823766</v>
      </c>
      <c r="BL114" s="13">
        <f t="shared" si="182"/>
        <v>56.108791260439865</v>
      </c>
      <c r="BM114" s="13">
        <f t="shared" si="182"/>
        <v>54.629175982326878</v>
      </c>
      <c r="BN114" s="13">
        <f t="shared" si="182"/>
        <v>66.977761289764118</v>
      </c>
      <c r="BO114" s="13">
        <f t="shared" si="182"/>
        <v>58.997023134274627</v>
      </c>
      <c r="BP114" s="13">
        <f t="shared" si="182"/>
        <v>57.791317485083773</v>
      </c>
      <c r="BQ114" s="13">
        <f t="shared" si="182"/>
        <v>49.980756485888186</v>
      </c>
      <c r="BR114" s="13">
        <f t="shared" si="182"/>
        <v>52.470275000684232</v>
      </c>
      <c r="BS114" s="13">
        <f t="shared" si="182"/>
        <v>49.501365868283941</v>
      </c>
      <c r="BT114" s="13">
        <f t="shared" si="182"/>
        <v>52.766522022055774</v>
      </c>
      <c r="BU114" s="100">
        <f t="shared" si="182"/>
        <v>54.251488111173352</v>
      </c>
      <c r="BV114" s="13">
        <f t="shared" si="182"/>
        <v>23.636994724791656</v>
      </c>
      <c r="BW114" s="13">
        <f t="shared" si="182"/>
        <v>26.680887440856218</v>
      </c>
      <c r="BX114" s="13">
        <f t="shared" si="182"/>
        <v>63.040837523786593</v>
      </c>
      <c r="BY114" s="13">
        <f t="shared" si="182"/>
        <v>61.468780150253409</v>
      </c>
      <c r="BZ114" s="13">
        <f t="shared" si="182"/>
        <v>77.127969622602805</v>
      </c>
      <c r="CA114" s="13">
        <f t="shared" si="182"/>
        <v>67.944066390706411</v>
      </c>
      <c r="CB114" s="13">
        <f t="shared" si="182"/>
        <v>66.555436613880588</v>
      </c>
      <c r="CC114" s="13">
        <f t="shared" si="182"/>
        <v>57.874002150929776</v>
      </c>
      <c r="CD114" s="13">
        <f t="shared" si="182"/>
        <v>60.772678353531965</v>
      </c>
      <c r="CE114" s="13">
        <f t="shared" si="182"/>
        <v>57.328628387775112</v>
      </c>
      <c r="CF114" s="13">
        <f t="shared" si="182"/>
        <v>61.279107526811451</v>
      </c>
      <c r="CG114" s="100">
        <f t="shared" si="182"/>
        <v>63.924282179102917</v>
      </c>
      <c r="CH114" s="13">
        <f t="shared" si="182"/>
        <v>26.836748780393844</v>
      </c>
      <c r="CI114" s="13">
        <f t="shared" si="182"/>
        <v>30.344022991813727</v>
      </c>
      <c r="CJ114" s="13">
        <f t="shared" si="182"/>
        <v>71.717222423701557</v>
      </c>
      <c r="CK114" s="13">
        <f t="shared" si="182"/>
        <v>69.980080203745217</v>
      </c>
      <c r="CL114" s="13">
        <f t="shared" ref="CL114:CS114" si="183">IFERROR(CL22/CL33,"")</f>
        <v>87.67887078835885</v>
      </c>
      <c r="CM114" s="13">
        <f t="shared" si="183"/>
        <v>77.107729696614584</v>
      </c>
      <c r="CN114" s="13">
        <f t="shared" si="183"/>
        <v>75.533395734768888</v>
      </c>
      <c r="CO114" s="13">
        <f t="shared" si="183"/>
        <v>65.473143059800663</v>
      </c>
      <c r="CP114" s="13">
        <f t="shared" si="183"/>
        <v>68.775827463746367</v>
      </c>
      <c r="CQ114" s="13">
        <f t="shared" si="183"/>
        <v>65.235385331888764</v>
      </c>
      <c r="CR114" s="13">
        <f t="shared" si="183"/>
        <v>70.733926762213585</v>
      </c>
      <c r="CS114" s="100">
        <f t="shared" si="183"/>
        <v>73.827430742466078</v>
      </c>
    </row>
    <row r="115" spans="1:97" s="15" customFormat="1" x14ac:dyDescent="0.25">
      <c r="A115" s="15" t="s">
        <v>5</v>
      </c>
      <c r="B115" s="119">
        <f t="shared" ref="B115:Y115" si="184">IFERROR(B23/B34,"")</f>
        <v>5.1037096774193556</v>
      </c>
      <c r="C115" s="13">
        <f t="shared" si="184"/>
        <v>5.382232227488152</v>
      </c>
      <c r="D115" s="13">
        <f t="shared" si="184"/>
        <v>6.4126957964601772</v>
      </c>
      <c r="E115" s="13">
        <f t="shared" si="184"/>
        <v>8.5163051724137944</v>
      </c>
      <c r="F115" s="13">
        <f t="shared" si="184"/>
        <v>6.8800053191489363</v>
      </c>
      <c r="G115" s="13">
        <f t="shared" si="184"/>
        <v>7.8684083665338642</v>
      </c>
      <c r="H115" s="13">
        <f t="shared" si="184"/>
        <v>9.1397369477911639</v>
      </c>
      <c r="I115" s="13">
        <f t="shared" si="184"/>
        <v>6.0831946721311478</v>
      </c>
      <c r="J115" s="13">
        <f t="shared" si="184"/>
        <v>11.184959930313587</v>
      </c>
      <c r="K115" s="13">
        <f t="shared" si="184"/>
        <v>8.2988318965517252</v>
      </c>
      <c r="L115" s="13">
        <f t="shared" si="184"/>
        <v>11.185387577639789</v>
      </c>
      <c r="M115" s="100">
        <f t="shared" si="184"/>
        <v>15.102341216216216</v>
      </c>
      <c r="N115" s="271">
        <f t="shared" si="184"/>
        <v>6.6743853658536585</v>
      </c>
      <c r="O115" s="271">
        <f t="shared" si="184"/>
        <v>5.6163061224489796</v>
      </c>
      <c r="P115" s="271">
        <f t="shared" si="184"/>
        <v>13.372370424597367</v>
      </c>
      <c r="Q115" s="271">
        <f t="shared" si="184"/>
        <v>13.667161467889926</v>
      </c>
      <c r="R115" s="271">
        <f t="shared" si="184"/>
        <v>8.1751363636363639</v>
      </c>
      <c r="S115" s="271">
        <f t="shared" si="184"/>
        <v>9.744453076923131</v>
      </c>
      <c r="T115" s="271">
        <f t="shared" si="184"/>
        <v>7.1076933045356485</v>
      </c>
      <c r="U115" s="271">
        <f t="shared" si="184"/>
        <v>7.5871444866920337</v>
      </c>
      <c r="V115" s="13">
        <f t="shared" si="184"/>
        <v>10.482966700899192</v>
      </c>
      <c r="W115" s="13">
        <f t="shared" si="184"/>
        <v>8.4637286269910792</v>
      </c>
      <c r="X115" s="13">
        <f t="shared" si="184"/>
        <v>9.3998724760850383</v>
      </c>
      <c r="Y115" s="100">
        <f t="shared" si="184"/>
        <v>13.132239091884985</v>
      </c>
      <c r="Z115" s="13">
        <f t="shared" ref="Z115:CK115" si="185">IFERROR(Z23/Z34,"")</f>
        <v>6.5747290399074645</v>
      </c>
      <c r="AA115" s="13">
        <f t="shared" si="185"/>
        <v>5.0197452331504593</v>
      </c>
      <c r="AB115" s="13">
        <f t="shared" si="185"/>
        <v>10.523758774412848</v>
      </c>
      <c r="AC115" s="13">
        <f t="shared" si="185"/>
        <v>9.2181630428619243</v>
      </c>
      <c r="AD115" s="13">
        <f t="shared" si="185"/>
        <v>9.985498603364432</v>
      </c>
      <c r="AE115" s="13">
        <f t="shared" si="185"/>
        <v>10.216253121012899</v>
      </c>
      <c r="AF115" s="13">
        <f t="shared" si="185"/>
        <v>9.0942073650329913</v>
      </c>
      <c r="AG115" s="13">
        <f t="shared" si="185"/>
        <v>9.0244950691217287</v>
      </c>
      <c r="AH115" s="13">
        <f t="shared" si="185"/>
        <v>8.9739151325351862</v>
      </c>
      <c r="AI115" s="13">
        <f t="shared" si="185"/>
        <v>8.2467009951590118</v>
      </c>
      <c r="AJ115" s="13">
        <f t="shared" si="185"/>
        <v>8.6435415508800038</v>
      </c>
      <c r="AK115" s="100">
        <f t="shared" si="185"/>
        <v>8.8247273538202169</v>
      </c>
      <c r="AL115" s="13">
        <f t="shared" si="185"/>
        <v>3.3664981200766628</v>
      </c>
      <c r="AM115" s="13">
        <f t="shared" si="185"/>
        <v>3.0691024396361244</v>
      </c>
      <c r="AN115" s="13">
        <f t="shared" si="185"/>
        <v>10.244621421773992</v>
      </c>
      <c r="AO115" s="13">
        <f t="shared" si="185"/>
        <v>8.1189021654244655</v>
      </c>
      <c r="AP115" s="13">
        <f t="shared" si="185"/>
        <v>9.680923229796349</v>
      </c>
      <c r="AQ115" s="13">
        <f t="shared" si="185"/>
        <v>11.686114273221037</v>
      </c>
      <c r="AR115" s="13">
        <f t="shared" si="185"/>
        <v>8.4882470872155711</v>
      </c>
      <c r="AS115" s="13">
        <f t="shared" si="185"/>
        <v>8.4943105739453664</v>
      </c>
      <c r="AT115" s="13">
        <f t="shared" si="185"/>
        <v>8.8166528188418187</v>
      </c>
      <c r="AU115" s="13">
        <f t="shared" si="185"/>
        <v>8.32178376109316</v>
      </c>
      <c r="AV115" s="13">
        <f t="shared" si="185"/>
        <v>8.7077644115706079</v>
      </c>
      <c r="AW115" s="100">
        <f t="shared" si="185"/>
        <v>9.012600881887364</v>
      </c>
      <c r="AX115" s="13">
        <f t="shared" si="185"/>
        <v>3.9165197214753205</v>
      </c>
      <c r="AY115" s="13">
        <f t="shared" si="185"/>
        <v>3.4248371895123992</v>
      </c>
      <c r="AZ115" s="13">
        <f t="shared" si="185"/>
        <v>12.769995481132835</v>
      </c>
      <c r="BA115" s="13">
        <f t="shared" si="185"/>
        <v>9.611536272741926</v>
      </c>
      <c r="BB115" s="13">
        <f t="shared" si="185"/>
        <v>11.391693326617814</v>
      </c>
      <c r="BC115" s="13">
        <f t="shared" si="185"/>
        <v>14.266203878014888</v>
      </c>
      <c r="BD115" s="13">
        <f t="shared" si="185"/>
        <v>9.6110509830413378</v>
      </c>
      <c r="BE115" s="13">
        <f t="shared" si="185"/>
        <v>9.526666657978387</v>
      </c>
      <c r="BF115" s="13">
        <f t="shared" si="185"/>
        <v>9.93597646719879</v>
      </c>
      <c r="BG115" s="13">
        <f t="shared" si="185"/>
        <v>9.2927571764702925</v>
      </c>
      <c r="BH115" s="13">
        <f t="shared" si="185"/>
        <v>9.8124752168824987</v>
      </c>
      <c r="BI115" s="100">
        <f t="shared" si="185"/>
        <v>10.24197258828902</v>
      </c>
      <c r="BJ115" s="13">
        <f t="shared" si="185"/>
        <v>4.2723434093906008</v>
      </c>
      <c r="BK115" s="13">
        <f t="shared" si="185"/>
        <v>3.70213426457435</v>
      </c>
      <c r="BL115" s="13">
        <f t="shared" si="185"/>
        <v>14.100801998489414</v>
      </c>
      <c r="BM115" s="13">
        <f t="shared" si="185"/>
        <v>10.594157590596053</v>
      </c>
      <c r="BN115" s="13">
        <f t="shared" si="185"/>
        <v>12.555371131153338</v>
      </c>
      <c r="BO115" s="13">
        <f t="shared" si="185"/>
        <v>15.996399719912619</v>
      </c>
      <c r="BP115" s="13">
        <f t="shared" si="185"/>
        <v>10.604767100166093</v>
      </c>
      <c r="BQ115" s="13">
        <f t="shared" si="185"/>
        <v>10.460024711608666</v>
      </c>
      <c r="BR115" s="13">
        <f t="shared" si="185"/>
        <v>11.011105967159322</v>
      </c>
      <c r="BS115" s="13">
        <f t="shared" si="185"/>
        <v>10.320371051421629</v>
      </c>
      <c r="BT115" s="13">
        <f t="shared" si="185"/>
        <v>10.894405027221367</v>
      </c>
      <c r="BU115" s="100">
        <f t="shared" si="185"/>
        <v>11.359056505411262</v>
      </c>
      <c r="BV115" s="13">
        <f t="shared" si="185"/>
        <v>4.8950575647096892</v>
      </c>
      <c r="BW115" s="13">
        <f t="shared" si="185"/>
        <v>4.2208405351230445</v>
      </c>
      <c r="BX115" s="13">
        <f t="shared" si="185"/>
        <v>16.253030254244894</v>
      </c>
      <c r="BY115" s="13">
        <f t="shared" si="185"/>
        <v>12.133128636978086</v>
      </c>
      <c r="BZ115" s="13">
        <f t="shared" si="185"/>
        <v>14.37814949002952</v>
      </c>
      <c r="CA115" s="13">
        <f t="shared" si="185"/>
        <v>18.432102102224778</v>
      </c>
      <c r="CB115" s="13">
        <f t="shared" si="185"/>
        <v>12.077153348168149</v>
      </c>
      <c r="CC115" s="13">
        <f t="shared" si="185"/>
        <v>11.987418812771775</v>
      </c>
      <c r="CD115" s="13">
        <f t="shared" si="185"/>
        <v>12.633687260516338</v>
      </c>
      <c r="CE115" s="13">
        <f t="shared" si="185"/>
        <v>11.833180017057659</v>
      </c>
      <c r="CF115" s="13">
        <f t="shared" si="185"/>
        <v>12.547470664617597</v>
      </c>
      <c r="CG115" s="100">
        <f t="shared" si="185"/>
        <v>13.104453030514197</v>
      </c>
      <c r="CH115" s="13">
        <f t="shared" si="185"/>
        <v>5.5488358368068633</v>
      </c>
      <c r="CI115" s="13">
        <f t="shared" si="185"/>
        <v>4.7554809011451873</v>
      </c>
      <c r="CJ115" s="13">
        <f t="shared" si="185"/>
        <v>18.565188603961928</v>
      </c>
      <c r="CK115" s="13">
        <f t="shared" si="185"/>
        <v>13.757511953781531</v>
      </c>
      <c r="CL115" s="13">
        <f t="shared" ref="CL115:CS115" si="186">IFERROR(CL23/CL34,"")</f>
        <v>16.302907174066718</v>
      </c>
      <c r="CM115" s="13">
        <f t="shared" si="186"/>
        <v>21.057651272513461</v>
      </c>
      <c r="CN115" s="13">
        <f t="shared" si="186"/>
        <v>13.608057173929748</v>
      </c>
      <c r="CO115" s="13">
        <f t="shared" si="186"/>
        <v>13.463993049165817</v>
      </c>
      <c r="CP115" s="13">
        <f t="shared" si="186"/>
        <v>14.205649704180656</v>
      </c>
      <c r="CQ115" s="13">
        <f t="shared" si="186"/>
        <v>13.432431896980585</v>
      </c>
      <c r="CR115" s="13">
        <f t="shared" si="186"/>
        <v>14.384968569650525</v>
      </c>
      <c r="CS115" s="100">
        <f t="shared" si="186"/>
        <v>15.045021899521352</v>
      </c>
    </row>
    <row r="116" spans="1:97" s="15" customFormat="1" x14ac:dyDescent="0.25">
      <c r="A116" s="15" t="s">
        <v>6</v>
      </c>
      <c r="B116" s="119">
        <f t="shared" ref="B116:Y116" si="187">IFERROR(B24/B35,"")</f>
        <v>4.504714987714987</v>
      </c>
      <c r="C116" s="13">
        <f t="shared" si="187"/>
        <v>4.2728518518518497</v>
      </c>
      <c r="D116" s="13">
        <f t="shared" si="187"/>
        <v>10.346745192307692</v>
      </c>
      <c r="E116" s="13">
        <f t="shared" si="187"/>
        <v>7.2291336302895317</v>
      </c>
      <c r="F116" s="13">
        <f t="shared" si="187"/>
        <v>6.1493845470692721</v>
      </c>
      <c r="G116" s="13">
        <f t="shared" si="187"/>
        <v>8.1081334841628969</v>
      </c>
      <c r="H116" s="13">
        <f t="shared" si="187"/>
        <v>7.468515527950311</v>
      </c>
      <c r="I116" s="13">
        <f t="shared" si="187"/>
        <v>5.2079387755102049</v>
      </c>
      <c r="J116" s="13">
        <f t="shared" si="187"/>
        <v>9.8312097457627114</v>
      </c>
      <c r="K116" s="13">
        <f t="shared" si="187"/>
        <v>8.2759753086419749</v>
      </c>
      <c r="L116" s="13">
        <f t="shared" si="187"/>
        <v>6.786904867256637</v>
      </c>
      <c r="M116" s="100">
        <f t="shared" si="187"/>
        <v>11.431095730918512</v>
      </c>
      <c r="N116" s="271">
        <f t="shared" si="187"/>
        <v>3.2068949152542339</v>
      </c>
      <c r="O116" s="271">
        <f t="shared" si="187"/>
        <v>5.1790731707317077</v>
      </c>
      <c r="P116" s="271">
        <f t="shared" si="187"/>
        <v>8.2532447916666669</v>
      </c>
      <c r="Q116" s="271">
        <f t="shared" si="187"/>
        <v>5.8262396449704141</v>
      </c>
      <c r="R116" s="271">
        <f t="shared" si="187"/>
        <v>6.7423841911764706</v>
      </c>
      <c r="S116" s="271">
        <f t="shared" si="187"/>
        <v>8.7553107191316162</v>
      </c>
      <c r="T116" s="271">
        <f t="shared" si="187"/>
        <v>4.1495806201550387</v>
      </c>
      <c r="U116" s="271">
        <f t="shared" si="187"/>
        <v>4.3528763676148801</v>
      </c>
      <c r="V116" s="13">
        <f t="shared" si="187"/>
        <v>7.7041739961759275</v>
      </c>
      <c r="W116" s="13">
        <f t="shared" si="187"/>
        <v>5.6930705038360481</v>
      </c>
      <c r="X116" s="13">
        <f t="shared" si="187"/>
        <v>6.6468504616460153</v>
      </c>
      <c r="Y116" s="100">
        <f t="shared" si="187"/>
        <v>9.1147175880387934</v>
      </c>
      <c r="Z116" s="13">
        <f t="shared" ref="Z116:CK116" si="188">IFERROR(Z24/Z35,"")</f>
        <v>2.3306716125759435</v>
      </c>
      <c r="AA116" s="13">
        <f t="shared" si="188"/>
        <v>4.2344765398831994</v>
      </c>
      <c r="AB116" s="13">
        <f t="shared" si="188"/>
        <v>6.0479580295720119</v>
      </c>
      <c r="AC116" s="13">
        <f t="shared" si="188"/>
        <v>5.4628237801845438</v>
      </c>
      <c r="AD116" s="13">
        <f t="shared" si="188"/>
        <v>5.2113808444337151</v>
      </c>
      <c r="AE116" s="13">
        <f t="shared" si="188"/>
        <v>5.3814936866620497</v>
      </c>
      <c r="AF116" s="13">
        <f t="shared" si="188"/>
        <v>3.8852536416812744</v>
      </c>
      <c r="AG116" s="13">
        <f t="shared" si="188"/>
        <v>5.2757788052687919</v>
      </c>
      <c r="AH116" s="13">
        <f t="shared" si="188"/>
        <v>7.2448562756247439</v>
      </c>
      <c r="AI116" s="13">
        <f t="shared" si="188"/>
        <v>6.7157609233111408</v>
      </c>
      <c r="AJ116" s="13">
        <f t="shared" si="188"/>
        <v>6.7156699250352103</v>
      </c>
      <c r="AK116" s="100">
        <f t="shared" si="188"/>
        <v>6.7470303906609157</v>
      </c>
      <c r="AL116" s="13">
        <f t="shared" si="188"/>
        <v>3.097010249906416</v>
      </c>
      <c r="AM116" s="13">
        <f t="shared" si="188"/>
        <v>3.3784789828676565</v>
      </c>
      <c r="AN116" s="13">
        <f t="shared" si="188"/>
        <v>7.6061335256458467</v>
      </c>
      <c r="AO116" s="13">
        <f t="shared" si="188"/>
        <v>6.5003815248888088</v>
      </c>
      <c r="AP116" s="13">
        <f t="shared" si="188"/>
        <v>6.0457136943905896</v>
      </c>
      <c r="AQ116" s="13">
        <f t="shared" si="188"/>
        <v>5.8898317288323208</v>
      </c>
      <c r="AR116" s="13">
        <f t="shared" si="188"/>
        <v>5.7487734118336995</v>
      </c>
      <c r="AS116" s="13">
        <f t="shared" si="188"/>
        <v>6.3401059904480368</v>
      </c>
      <c r="AT116" s="13">
        <f t="shared" si="188"/>
        <v>6.3792075280223584</v>
      </c>
      <c r="AU116" s="13">
        <f t="shared" si="188"/>
        <v>6.0604297057317105</v>
      </c>
      <c r="AV116" s="13">
        <f t="shared" si="188"/>
        <v>6.4495001153139606</v>
      </c>
      <c r="AW116" s="100">
        <f t="shared" si="188"/>
        <v>6.510829865392445</v>
      </c>
      <c r="AX116" s="13">
        <f t="shared" si="188"/>
        <v>3.4044287169342713</v>
      </c>
      <c r="AY116" s="13">
        <f t="shared" si="188"/>
        <v>3.8594324166892573</v>
      </c>
      <c r="AZ116" s="13">
        <f t="shared" si="188"/>
        <v>9.1208333795640346</v>
      </c>
      <c r="BA116" s="13">
        <f t="shared" si="188"/>
        <v>7.3922201875511506</v>
      </c>
      <c r="BB116" s="13">
        <f t="shared" si="188"/>
        <v>6.4036175945604494</v>
      </c>
      <c r="BC116" s="13">
        <f t="shared" si="188"/>
        <v>6.3363625687534233</v>
      </c>
      <c r="BD116" s="13">
        <f t="shared" si="188"/>
        <v>6.1968051997381748</v>
      </c>
      <c r="BE116" s="13">
        <f t="shared" si="188"/>
        <v>6.8155377220181732</v>
      </c>
      <c r="BF116" s="13">
        <f t="shared" si="188"/>
        <v>7.0414858046385795</v>
      </c>
      <c r="BG116" s="13">
        <f t="shared" si="188"/>
        <v>6.6664049662984741</v>
      </c>
      <c r="BH116" s="13">
        <f t="shared" si="188"/>
        <v>6.9905205289272523</v>
      </c>
      <c r="BI116" s="100">
        <f t="shared" si="188"/>
        <v>7.2301923209548455</v>
      </c>
      <c r="BJ116" s="13">
        <f t="shared" si="188"/>
        <v>3.6299826852336987</v>
      </c>
      <c r="BK116" s="13">
        <f t="shared" si="188"/>
        <v>4.1943744451995819</v>
      </c>
      <c r="BL116" s="13">
        <f t="shared" si="188"/>
        <v>9.9377692446012489</v>
      </c>
      <c r="BM116" s="13">
        <f t="shared" si="188"/>
        <v>8.0776850869440349</v>
      </c>
      <c r="BN116" s="13">
        <f t="shared" si="188"/>
        <v>6.8989681940670105</v>
      </c>
      <c r="BO116" s="13">
        <f t="shared" si="188"/>
        <v>6.8176110124923186</v>
      </c>
      <c r="BP116" s="13">
        <f t="shared" si="188"/>
        <v>6.6824136546476192</v>
      </c>
      <c r="BQ116" s="13">
        <f t="shared" si="188"/>
        <v>7.4301396931634143</v>
      </c>
      <c r="BR116" s="13">
        <f t="shared" si="188"/>
        <v>7.7803615970489863</v>
      </c>
      <c r="BS116" s="13">
        <f t="shared" si="188"/>
        <v>7.3146413964748271</v>
      </c>
      <c r="BT116" s="13">
        <f t="shared" si="188"/>
        <v>7.7165276588869318</v>
      </c>
      <c r="BU116" s="100">
        <f t="shared" si="188"/>
        <v>7.9928431566453648</v>
      </c>
      <c r="BV116" s="13">
        <f t="shared" si="188"/>
        <v>4.1053778994604979</v>
      </c>
      <c r="BW116" s="13">
        <f t="shared" si="188"/>
        <v>4.7958670370305558</v>
      </c>
      <c r="BX116" s="13">
        <f t="shared" si="188"/>
        <v>11.377625497487097</v>
      </c>
      <c r="BY116" s="13">
        <f t="shared" si="188"/>
        <v>9.2026289648584338</v>
      </c>
      <c r="BZ116" s="13">
        <f t="shared" si="188"/>
        <v>7.7874933764448251</v>
      </c>
      <c r="CA116" s="13">
        <f t="shared" si="188"/>
        <v>7.6906018033021812</v>
      </c>
      <c r="CB116" s="13">
        <f t="shared" si="188"/>
        <v>7.5421983054326009</v>
      </c>
      <c r="CC116" s="13">
        <f t="shared" si="188"/>
        <v>8.4661099881813655</v>
      </c>
      <c r="CD116" s="13">
        <f t="shared" si="188"/>
        <v>8.875686956871629</v>
      </c>
      <c r="CE116" s="13">
        <f t="shared" si="188"/>
        <v>8.342101969602151</v>
      </c>
      <c r="CF116" s="13">
        <f t="shared" si="188"/>
        <v>8.8331178194553264</v>
      </c>
      <c r="CG116" s="100">
        <f t="shared" si="188"/>
        <v>9.1646494062260935</v>
      </c>
      <c r="CH116" s="13">
        <f t="shared" si="188"/>
        <v>4.6022926277869995</v>
      </c>
      <c r="CI116" s="13">
        <f t="shared" si="188"/>
        <v>5.4224330767284536</v>
      </c>
      <c r="CJ116" s="13">
        <f t="shared" si="188"/>
        <v>12.885878052033751</v>
      </c>
      <c r="CK116" s="13">
        <f t="shared" si="188"/>
        <v>10.365046176227111</v>
      </c>
      <c r="CL116" s="13">
        <f t="shared" ref="CL116:CS116" si="189">IFERROR(CL24/CL35,"")</f>
        <v>8.6771672018085511</v>
      </c>
      <c r="CM116" s="13">
        <f t="shared" si="189"/>
        <v>8.5616715694046714</v>
      </c>
      <c r="CN116" s="13">
        <f t="shared" si="189"/>
        <v>8.4008547955222923</v>
      </c>
      <c r="CO116" s="13">
        <f t="shared" si="189"/>
        <v>9.4567589238905221</v>
      </c>
      <c r="CP116" s="13">
        <f t="shared" si="189"/>
        <v>9.9251974528228981</v>
      </c>
      <c r="CQ116" s="13">
        <f t="shared" si="189"/>
        <v>9.4052591827772609</v>
      </c>
      <c r="CR116" s="13">
        <f t="shared" si="189"/>
        <v>10.073844841967453</v>
      </c>
      <c r="CS116" s="100">
        <f t="shared" si="189"/>
        <v>10.466851032118305</v>
      </c>
    </row>
    <row r="117" spans="1:97" s="15" customFormat="1" x14ac:dyDescent="0.25">
      <c r="A117" s="15" t="s">
        <v>7</v>
      </c>
      <c r="B117" s="119">
        <f t="shared" ref="B117:Y117" si="190">IFERROR(B25/B36,"")</f>
        <v>3.7722345679012346</v>
      </c>
      <c r="C117" s="13">
        <f t="shared" si="190"/>
        <v>2.6303519480519482</v>
      </c>
      <c r="D117" s="13">
        <f t="shared" si="190"/>
        <v>4.9853810709838102</v>
      </c>
      <c r="E117" s="13">
        <f t="shared" si="190"/>
        <v>3.6984469820554651</v>
      </c>
      <c r="F117" s="13">
        <f t="shared" si="190"/>
        <v>4.705234521575985</v>
      </c>
      <c r="G117" s="13">
        <f t="shared" si="190"/>
        <v>7.0876059479553781</v>
      </c>
      <c r="H117" s="13">
        <f t="shared" si="190"/>
        <v>5.6533048192771087</v>
      </c>
      <c r="I117" s="13">
        <f t="shared" si="190"/>
        <v>3.121442563482467</v>
      </c>
      <c r="J117" s="13">
        <f t="shared" si="190"/>
        <v>6.7265980861244019</v>
      </c>
      <c r="K117" s="13">
        <f t="shared" si="190"/>
        <v>5.5134363207547175</v>
      </c>
      <c r="L117" s="13">
        <f t="shared" si="190"/>
        <v>8.2793671444321948</v>
      </c>
      <c r="M117" s="100">
        <f t="shared" si="190"/>
        <v>8.9216223150357994</v>
      </c>
      <c r="N117" s="271">
        <f t="shared" si="190"/>
        <v>2.1414637946837765</v>
      </c>
      <c r="O117" s="271">
        <f t="shared" si="190"/>
        <v>2.7523755036261082</v>
      </c>
      <c r="P117" s="271">
        <f t="shared" si="190"/>
        <v>7.2335261669024042</v>
      </c>
      <c r="Q117" s="271">
        <f t="shared" si="190"/>
        <v>5.7655837837837813</v>
      </c>
      <c r="R117" s="271">
        <f t="shared" si="190"/>
        <v>5.5292573891625612</v>
      </c>
      <c r="S117" s="271">
        <f t="shared" si="190"/>
        <v>5.8783703374777971</v>
      </c>
      <c r="T117" s="271">
        <f t="shared" si="190"/>
        <v>4.4623783783783786</v>
      </c>
      <c r="U117" s="271">
        <f t="shared" si="190"/>
        <v>3.174445846477397</v>
      </c>
      <c r="V117" s="13">
        <f t="shared" si="190"/>
        <v>4.7503581892342162</v>
      </c>
      <c r="W117" s="13">
        <f t="shared" si="190"/>
        <v>3.2766692655157477</v>
      </c>
      <c r="X117" s="13">
        <f t="shared" si="190"/>
        <v>3.5753148919328273</v>
      </c>
      <c r="Y117" s="100">
        <f t="shared" si="190"/>
        <v>5.6401746035498359</v>
      </c>
      <c r="Z117" s="13">
        <f t="shared" ref="Z117:CK117" si="191">IFERROR(Z25/Z36,"")</f>
        <v>1.9462096402847642</v>
      </c>
      <c r="AA117" s="13">
        <f t="shared" si="191"/>
        <v>2.6518915383597581</v>
      </c>
      <c r="AB117" s="13">
        <f t="shared" si="191"/>
        <v>3.5939220506146525</v>
      </c>
      <c r="AC117" s="13">
        <f t="shared" si="191"/>
        <v>3.9517940834914969</v>
      </c>
      <c r="AD117" s="13">
        <f t="shared" si="191"/>
        <v>3.3136466752482856</v>
      </c>
      <c r="AE117" s="13">
        <f t="shared" si="191"/>
        <v>3.051211688084984</v>
      </c>
      <c r="AF117" s="13">
        <f t="shared" si="191"/>
        <v>3.9427730695965937</v>
      </c>
      <c r="AG117" s="13">
        <f t="shared" si="191"/>
        <v>3.8170720556318267</v>
      </c>
      <c r="AH117" s="13">
        <f t="shared" si="191"/>
        <v>4.1443685726533674</v>
      </c>
      <c r="AI117" s="13">
        <f t="shared" si="191"/>
        <v>6.7587699304313604</v>
      </c>
      <c r="AJ117" s="13">
        <f t="shared" si="191"/>
        <v>6.8053713411349364</v>
      </c>
      <c r="AK117" s="100">
        <f t="shared" si="191"/>
        <v>6.2453975776590775</v>
      </c>
      <c r="AL117" s="13">
        <f t="shared" si="191"/>
        <v>2.9380231436153772</v>
      </c>
      <c r="AM117" s="13">
        <f t="shared" si="191"/>
        <v>2.8177822175241145</v>
      </c>
      <c r="AN117" s="13">
        <f t="shared" si="191"/>
        <v>6.1806676277761863</v>
      </c>
      <c r="AO117" s="13">
        <f t="shared" si="191"/>
        <v>5.7959628553940066</v>
      </c>
      <c r="AP117" s="13">
        <f t="shared" si="191"/>
        <v>5.8224424286765526</v>
      </c>
      <c r="AQ117" s="13">
        <f t="shared" si="191"/>
        <v>5.6571794409738798</v>
      </c>
      <c r="AR117" s="13">
        <f t="shared" si="191"/>
        <v>5.4047736288832953</v>
      </c>
      <c r="AS117" s="13">
        <f t="shared" si="191"/>
        <v>5.7067691570501049</v>
      </c>
      <c r="AT117" s="13">
        <f t="shared" si="191"/>
        <v>5.8291077436042515</v>
      </c>
      <c r="AU117" s="13">
        <f t="shared" si="191"/>
        <v>5.296451911330589</v>
      </c>
      <c r="AV117" s="13">
        <f t="shared" si="191"/>
        <v>5.7068613083459319</v>
      </c>
      <c r="AW117" s="100">
        <f t="shared" si="191"/>
        <v>5.8635023449208701</v>
      </c>
      <c r="AX117" s="13">
        <f t="shared" si="191"/>
        <v>3.3137232592989738</v>
      </c>
      <c r="AY117" s="13">
        <f t="shared" si="191"/>
        <v>3.1415858718858658</v>
      </c>
      <c r="AZ117" s="13">
        <f t="shared" si="191"/>
        <v>6.3793664845559217</v>
      </c>
      <c r="BA117" s="13">
        <f t="shared" si="191"/>
        <v>5.9487757731411497</v>
      </c>
      <c r="BB117" s="13">
        <f t="shared" si="191"/>
        <v>6.1399071445513149</v>
      </c>
      <c r="BC117" s="13">
        <f t="shared" si="191"/>
        <v>5.6091552479993236</v>
      </c>
      <c r="BD117" s="13">
        <f t="shared" si="191"/>
        <v>5.6339766610217339</v>
      </c>
      <c r="BE117" s="13">
        <f t="shared" si="191"/>
        <v>5.9002816482168035</v>
      </c>
      <c r="BF117" s="13">
        <f t="shared" si="191"/>
        <v>5.9131315477039639</v>
      </c>
      <c r="BG117" s="13">
        <f t="shared" si="191"/>
        <v>5.5772733070764584</v>
      </c>
      <c r="BH117" s="13">
        <f t="shared" si="191"/>
        <v>5.9930629370451776</v>
      </c>
      <c r="BI117" s="100">
        <f t="shared" si="191"/>
        <v>6.0143868535161999</v>
      </c>
      <c r="BJ117" s="13">
        <f t="shared" si="191"/>
        <v>3.5763745792811958</v>
      </c>
      <c r="BK117" s="13">
        <f t="shared" si="191"/>
        <v>3.3747398882792141</v>
      </c>
      <c r="BL117" s="13">
        <f t="shared" si="191"/>
        <v>6.727349083116394</v>
      </c>
      <c r="BM117" s="13">
        <f t="shared" si="191"/>
        <v>6.3800412675205207</v>
      </c>
      <c r="BN117" s="13">
        <f t="shared" si="191"/>
        <v>6.5769316606331225</v>
      </c>
      <c r="BO117" s="13">
        <f t="shared" si="191"/>
        <v>5.954254277248956</v>
      </c>
      <c r="BP117" s="13">
        <f t="shared" si="191"/>
        <v>6.0634398021500653</v>
      </c>
      <c r="BQ117" s="13">
        <f t="shared" si="191"/>
        <v>6.2465977496138363</v>
      </c>
      <c r="BR117" s="13">
        <f t="shared" si="191"/>
        <v>6.4468848276630419</v>
      </c>
      <c r="BS117" s="13">
        <f t="shared" si="191"/>
        <v>6.0796236082102144</v>
      </c>
      <c r="BT117" s="13">
        <f t="shared" si="191"/>
        <v>6.4454760650172256</v>
      </c>
      <c r="BU117" s="100">
        <f t="shared" si="191"/>
        <v>6.560916543860416</v>
      </c>
      <c r="BV117" s="13">
        <f t="shared" si="191"/>
        <v>4.080891406012281</v>
      </c>
      <c r="BW117" s="13">
        <f t="shared" si="191"/>
        <v>3.8327028058648098</v>
      </c>
      <c r="BX117" s="13">
        <f t="shared" si="191"/>
        <v>7.5624400833691015</v>
      </c>
      <c r="BY117" s="13">
        <f t="shared" si="191"/>
        <v>7.1872607393892203</v>
      </c>
      <c r="BZ117" s="13">
        <f t="shared" si="191"/>
        <v>7.3957988293415937</v>
      </c>
      <c r="CA117" s="13">
        <f t="shared" si="191"/>
        <v>6.6562954397716139</v>
      </c>
      <c r="CB117" s="13">
        <f t="shared" si="191"/>
        <v>6.7979555606562059</v>
      </c>
      <c r="CC117" s="13">
        <f t="shared" si="191"/>
        <v>7.0271649553321991</v>
      </c>
      <c r="CD117" s="13">
        <f t="shared" si="191"/>
        <v>7.2579863965881328</v>
      </c>
      <c r="CE117" s="13">
        <f t="shared" si="191"/>
        <v>6.8452561512450005</v>
      </c>
      <c r="CF117" s="13">
        <f t="shared" si="191"/>
        <v>7.2782770049857533</v>
      </c>
      <c r="CG117" s="100">
        <f t="shared" si="191"/>
        <v>7.4165218755176729</v>
      </c>
      <c r="CH117" s="13">
        <f t="shared" si="191"/>
        <v>4.6017739871922929</v>
      </c>
      <c r="CI117" s="13">
        <f t="shared" si="191"/>
        <v>4.3106766175986415</v>
      </c>
      <c r="CJ117" s="13">
        <f t="shared" si="191"/>
        <v>8.3664132627235421</v>
      </c>
      <c r="CK117" s="13">
        <f t="shared" si="191"/>
        <v>7.9751511638787207</v>
      </c>
      <c r="CL117" s="13">
        <f t="shared" ref="CL117:CS117" si="192">IFERROR(CL25/CL36,"")</f>
        <v>8.1964966851756778</v>
      </c>
      <c r="CM117" s="13">
        <f t="shared" si="192"/>
        <v>7.3282658780977386</v>
      </c>
      <c r="CN117" s="13">
        <f t="shared" si="192"/>
        <v>7.5102041180496082</v>
      </c>
      <c r="CO117" s="13">
        <f t="shared" si="192"/>
        <v>7.7491293775049463</v>
      </c>
      <c r="CP117" s="13">
        <f t="shared" si="192"/>
        <v>8.0130636175968135</v>
      </c>
      <c r="CQ117" s="13">
        <f t="shared" si="192"/>
        <v>7.5985363774728523</v>
      </c>
      <c r="CR117" s="13">
        <f t="shared" si="192"/>
        <v>8.1997810743755242</v>
      </c>
      <c r="CS117" s="100">
        <f t="shared" si="192"/>
        <v>8.3665897489560521</v>
      </c>
    </row>
    <row r="118" spans="1:97" s="15" customFormat="1" x14ac:dyDescent="0.25">
      <c r="A118" s="15" t="s">
        <v>8</v>
      </c>
      <c r="B118" s="119">
        <f t="shared" ref="B118:Y118" si="193">IFERROR(B26/B37,"")</f>
        <v>1.76103550295858</v>
      </c>
      <c r="C118" s="13">
        <f t="shared" si="193"/>
        <v>2.2333424657534247</v>
      </c>
      <c r="D118" s="13">
        <f t="shared" si="193"/>
        <v>4.5088146258503405</v>
      </c>
      <c r="E118" s="13">
        <f t="shared" si="193"/>
        <v>6.0019681335356605</v>
      </c>
      <c r="F118" s="13">
        <f t="shared" si="193"/>
        <v>4.6688757485029946</v>
      </c>
      <c r="G118" s="13">
        <f t="shared" si="193"/>
        <v>5.7921955645161294</v>
      </c>
      <c r="H118" s="13">
        <f t="shared" si="193"/>
        <v>7.3826895491803279</v>
      </c>
      <c r="I118" s="13">
        <f t="shared" si="193"/>
        <v>4.6252401263823062</v>
      </c>
      <c r="J118" s="13">
        <f t="shared" si="193"/>
        <v>6.6746568213783259</v>
      </c>
      <c r="K118" s="13">
        <f t="shared" si="193"/>
        <v>4.8882666240409209</v>
      </c>
      <c r="L118" s="13">
        <f t="shared" si="193"/>
        <v>8.0814903314917128</v>
      </c>
      <c r="M118" s="100">
        <f t="shared" si="193"/>
        <v>11.480174149659863</v>
      </c>
      <c r="N118" s="271">
        <f t="shared" si="193"/>
        <v>2.2203143176733784</v>
      </c>
      <c r="O118" s="271">
        <f t="shared" si="193"/>
        <v>1.9430244716351501</v>
      </c>
      <c r="P118" s="271">
        <f t="shared" si="193"/>
        <v>4.9806190476190473</v>
      </c>
      <c r="Q118" s="271">
        <f t="shared" si="193"/>
        <v>5.1223339432753878</v>
      </c>
      <c r="R118" s="271">
        <f t="shared" si="193"/>
        <v>3.1697013815090331</v>
      </c>
      <c r="S118" s="271">
        <f t="shared" si="193"/>
        <v>4.7216449912126537</v>
      </c>
      <c r="T118" s="271">
        <f t="shared" si="193"/>
        <v>3.6038657534246576</v>
      </c>
      <c r="U118" s="271">
        <f t="shared" si="193"/>
        <v>4.0684022633744856</v>
      </c>
      <c r="V118" s="13">
        <f t="shared" si="193"/>
        <v>4.3039966838898742</v>
      </c>
      <c r="W118" s="13">
        <f t="shared" si="193"/>
        <v>3.4074156469741439</v>
      </c>
      <c r="X118" s="13">
        <f t="shared" si="193"/>
        <v>3.6473423470453126</v>
      </c>
      <c r="Y118" s="100">
        <f t="shared" si="193"/>
        <v>5.8516133198992897</v>
      </c>
      <c r="Z118" s="13">
        <f t="shared" ref="Z118:CK118" si="194">IFERROR(Z26/Z37,"")</f>
        <v>1.2768478538285883</v>
      </c>
      <c r="AA118" s="13">
        <f t="shared" si="194"/>
        <v>2.4771939631162878</v>
      </c>
      <c r="AB118" s="13">
        <f t="shared" si="194"/>
        <v>5.0060134857582463</v>
      </c>
      <c r="AC118" s="13">
        <f t="shared" si="194"/>
        <v>4.6179402105555569</v>
      </c>
      <c r="AD118" s="13">
        <f t="shared" si="194"/>
        <v>4.6925004799179746</v>
      </c>
      <c r="AE118" s="13">
        <f t="shared" si="194"/>
        <v>4.2522081475649598</v>
      </c>
      <c r="AF118" s="13">
        <f t="shared" si="194"/>
        <v>4.6918800108352352</v>
      </c>
      <c r="AG118" s="13">
        <f t="shared" si="194"/>
        <v>3.6330637723122186</v>
      </c>
      <c r="AH118" s="13">
        <f t="shared" si="194"/>
        <v>3.683651198101408</v>
      </c>
      <c r="AI118" s="13">
        <f t="shared" si="194"/>
        <v>3.4288099355793094</v>
      </c>
      <c r="AJ118" s="13">
        <f t="shared" si="194"/>
        <v>3.9214363828667893</v>
      </c>
      <c r="AK118" s="100">
        <f t="shared" si="194"/>
        <v>4.8395026201852325</v>
      </c>
      <c r="AL118" s="13">
        <f t="shared" si="194"/>
        <v>2.3454471790837097</v>
      </c>
      <c r="AM118" s="13">
        <f t="shared" si="194"/>
        <v>2.3706628972909853</v>
      </c>
      <c r="AN118" s="13">
        <f t="shared" si="194"/>
        <v>5.8016640745068724</v>
      </c>
      <c r="AO118" s="13">
        <f t="shared" si="194"/>
        <v>5.2743075674029543</v>
      </c>
      <c r="AP118" s="13">
        <f t="shared" si="194"/>
        <v>5.1551937994827801</v>
      </c>
      <c r="AQ118" s="13">
        <f t="shared" si="194"/>
        <v>4.9322841626290881</v>
      </c>
      <c r="AR118" s="13">
        <f t="shared" si="194"/>
        <v>5.0743820194181941</v>
      </c>
      <c r="AS118" s="13">
        <f t="shared" si="194"/>
        <v>4.8396912025815837</v>
      </c>
      <c r="AT118" s="13">
        <f t="shared" si="194"/>
        <v>4.9509785256057226</v>
      </c>
      <c r="AU118" s="13">
        <f t="shared" si="194"/>
        <v>4.6564292835399455</v>
      </c>
      <c r="AV118" s="13">
        <f t="shared" si="194"/>
        <v>4.8764356924843808</v>
      </c>
      <c r="AW118" s="100">
        <f t="shared" si="194"/>
        <v>4.9777826761330211</v>
      </c>
      <c r="AX118" s="13">
        <f t="shared" si="194"/>
        <v>2.530941128250066</v>
      </c>
      <c r="AY118" s="13">
        <f t="shared" si="194"/>
        <v>2.6659778144745667</v>
      </c>
      <c r="AZ118" s="13">
        <f t="shared" si="194"/>
        <v>6.7222948830519424</v>
      </c>
      <c r="BA118" s="13">
        <f t="shared" si="194"/>
        <v>5.8982354655744755</v>
      </c>
      <c r="BB118" s="13">
        <f t="shared" si="194"/>
        <v>5.5130043167880718</v>
      </c>
      <c r="BC118" s="13">
        <f t="shared" si="194"/>
        <v>5.2137288415385594</v>
      </c>
      <c r="BD118" s="13">
        <f t="shared" si="194"/>
        <v>5.5189756375826722</v>
      </c>
      <c r="BE118" s="13">
        <f t="shared" si="194"/>
        <v>5.0419580365452035</v>
      </c>
      <c r="BF118" s="13">
        <f t="shared" si="194"/>
        <v>5.213847387614468</v>
      </c>
      <c r="BG118" s="13">
        <f t="shared" si="194"/>
        <v>4.9017722477793431</v>
      </c>
      <c r="BH118" s="13">
        <f t="shared" si="194"/>
        <v>5.1567530159515931</v>
      </c>
      <c r="BI118" s="100">
        <f t="shared" si="194"/>
        <v>5.3213768613988819</v>
      </c>
      <c r="BJ118" s="13">
        <f t="shared" si="194"/>
        <v>2.6791927174647765</v>
      </c>
      <c r="BK118" s="13">
        <f t="shared" si="194"/>
        <v>2.8695287076701064</v>
      </c>
      <c r="BL118" s="13">
        <f t="shared" si="194"/>
        <v>7.2069096868516569</v>
      </c>
      <c r="BM118" s="13">
        <f t="shared" si="194"/>
        <v>6.3950077109766053</v>
      </c>
      <c r="BN118" s="13">
        <f t="shared" si="194"/>
        <v>5.9148170139799428</v>
      </c>
      <c r="BO118" s="13">
        <f t="shared" si="194"/>
        <v>5.6081492793818954</v>
      </c>
      <c r="BP118" s="13">
        <f t="shared" si="194"/>
        <v>6.0366701294299245</v>
      </c>
      <c r="BQ118" s="13">
        <f t="shared" si="194"/>
        <v>5.4440307413064515</v>
      </c>
      <c r="BR118" s="13">
        <f t="shared" si="194"/>
        <v>5.6941303952231754</v>
      </c>
      <c r="BS118" s="13">
        <f t="shared" si="194"/>
        <v>5.3540304055780306</v>
      </c>
      <c r="BT118" s="13">
        <f t="shared" si="194"/>
        <v>5.6331868778753718</v>
      </c>
      <c r="BU118" s="100">
        <f t="shared" si="194"/>
        <v>5.8177282698425543</v>
      </c>
      <c r="BV118" s="13">
        <f t="shared" si="194"/>
        <v>3.0422867458344767</v>
      </c>
      <c r="BW118" s="13">
        <f t="shared" si="194"/>
        <v>3.2723030959741255</v>
      </c>
      <c r="BX118" s="13">
        <f t="shared" si="194"/>
        <v>8.2024196573800889</v>
      </c>
      <c r="BY118" s="13">
        <f t="shared" si="194"/>
        <v>7.2653051765718883</v>
      </c>
      <c r="BZ118" s="13">
        <f t="shared" si="194"/>
        <v>6.6633667570160382</v>
      </c>
      <c r="CA118" s="13">
        <f t="shared" si="194"/>
        <v>6.3248533538530767</v>
      </c>
      <c r="CB118" s="13">
        <f t="shared" si="194"/>
        <v>6.8381161192925619</v>
      </c>
      <c r="CC118" s="13">
        <f t="shared" si="194"/>
        <v>6.1524158617531919</v>
      </c>
      <c r="CD118" s="13">
        <f t="shared" si="194"/>
        <v>6.4451320422266187</v>
      </c>
      <c r="CE118" s="13">
        <f t="shared" si="194"/>
        <v>6.0590242947423638</v>
      </c>
      <c r="CF118" s="13">
        <f t="shared" si="194"/>
        <v>6.3937412748911839</v>
      </c>
      <c r="CG118" s="100">
        <f t="shared" si="194"/>
        <v>6.6163983158807689</v>
      </c>
      <c r="CH118" s="13">
        <f t="shared" si="194"/>
        <v>3.4134097409869044</v>
      </c>
      <c r="CI118" s="13">
        <f t="shared" si="194"/>
        <v>3.6884321180089721</v>
      </c>
      <c r="CJ118" s="13">
        <f t="shared" si="194"/>
        <v>9.2299869489426491</v>
      </c>
      <c r="CK118" s="13">
        <f t="shared" si="194"/>
        <v>8.1628137940664267</v>
      </c>
      <c r="CL118" s="13">
        <f t="shared" ref="CL118:CS118" si="195">IFERROR(CL26/CL37,"")</f>
        <v>7.4309705781264626</v>
      </c>
      <c r="CM118" s="13">
        <f t="shared" si="195"/>
        <v>7.0329077140215386</v>
      </c>
      <c r="CN118" s="13">
        <f t="shared" si="195"/>
        <v>7.6493041146708993</v>
      </c>
      <c r="CO118" s="13">
        <f t="shared" si="195"/>
        <v>6.8150594063574683</v>
      </c>
      <c r="CP118" s="13">
        <f t="shared" si="195"/>
        <v>7.1510608068582107</v>
      </c>
      <c r="CQ118" s="13">
        <f t="shared" si="195"/>
        <v>6.7678586844856454</v>
      </c>
      <c r="CR118" s="13">
        <f t="shared" si="195"/>
        <v>7.2360789616097501</v>
      </c>
      <c r="CS118" s="100">
        <f t="shared" si="195"/>
        <v>7.501564599877443</v>
      </c>
    </row>
    <row r="119" spans="1:97" s="15" customFormat="1" x14ac:dyDescent="0.25">
      <c r="A119" s="15" t="s">
        <v>1</v>
      </c>
      <c r="B119" s="119">
        <f t="shared" ref="B119:Y119" si="196">IFERROR(B27/B38,"")</f>
        <v>2.4917683923705725</v>
      </c>
      <c r="C119" s="13">
        <f t="shared" si="196"/>
        <v>2.775983981693364</v>
      </c>
      <c r="D119" s="13">
        <f t="shared" si="196"/>
        <v>2.7323120229007634</v>
      </c>
      <c r="E119" s="13">
        <f t="shared" si="196"/>
        <v>5.6291971476510065</v>
      </c>
      <c r="F119" s="13">
        <f t="shared" si="196"/>
        <v>4.6382645985401467</v>
      </c>
      <c r="G119" s="13">
        <f t="shared" si="196"/>
        <v>9.7116809872029251</v>
      </c>
      <c r="H119" s="13">
        <f t="shared" si="196"/>
        <v>7.995245210727969</v>
      </c>
      <c r="I119" s="13">
        <f t="shared" si="196"/>
        <v>4.0921097122302159</v>
      </c>
      <c r="J119" s="13">
        <f t="shared" si="196"/>
        <v>10.872750489236791</v>
      </c>
      <c r="K119" s="13">
        <f t="shared" si="196"/>
        <v>7.7884254966887418</v>
      </c>
      <c r="L119" s="13">
        <f t="shared" si="196"/>
        <v>11.215763713080184</v>
      </c>
      <c r="M119" s="100">
        <f t="shared" si="196"/>
        <v>12.223746164574631</v>
      </c>
      <c r="N119" s="271">
        <f t="shared" si="196"/>
        <v>2.0286574654956087</v>
      </c>
      <c r="O119" s="271">
        <f t="shared" si="196"/>
        <v>2.366229977116705</v>
      </c>
      <c r="P119" s="271">
        <f t="shared" si="196"/>
        <v>5.2971885593220343</v>
      </c>
      <c r="Q119" s="271">
        <f t="shared" si="196"/>
        <v>3.1862116451016633</v>
      </c>
      <c r="R119" s="271">
        <f t="shared" si="196"/>
        <v>4.5256977648202135</v>
      </c>
      <c r="S119" s="271">
        <f t="shared" si="196"/>
        <v>4.857896006655575</v>
      </c>
      <c r="T119" s="271">
        <f t="shared" si="196"/>
        <v>3.4272176422093983</v>
      </c>
      <c r="U119" s="271">
        <f t="shared" si="196"/>
        <v>3.3552282708142727</v>
      </c>
      <c r="V119" s="13">
        <f t="shared" si="196"/>
        <v>3.8180508508832207</v>
      </c>
      <c r="W119" s="13">
        <f t="shared" si="196"/>
        <v>3.016426832766463</v>
      </c>
      <c r="X119" s="13">
        <f t="shared" si="196"/>
        <v>4.6451528763947252</v>
      </c>
      <c r="Y119" s="100">
        <f t="shared" si="196"/>
        <v>7.6845311991318566</v>
      </c>
      <c r="Z119" s="13">
        <f t="shared" ref="Z119:CK119" si="197">IFERROR(Z27/Z38,"")</f>
        <v>1.3257157493545344</v>
      </c>
      <c r="AA119" s="13">
        <f t="shared" si="197"/>
        <v>1.9469298245614033</v>
      </c>
      <c r="AB119" s="13">
        <f t="shared" si="197"/>
        <v>3.9435096251453423</v>
      </c>
      <c r="AC119" s="13">
        <f t="shared" si="197"/>
        <v>3.6417715422521959</v>
      </c>
      <c r="AD119" s="13">
        <f t="shared" si="197"/>
        <v>3.4344654401500114</v>
      </c>
      <c r="AE119" s="13">
        <f t="shared" si="197"/>
        <v>3.4349393750265973</v>
      </c>
      <c r="AF119" s="13">
        <f t="shared" si="197"/>
        <v>3.3309279760724655</v>
      </c>
      <c r="AG119" s="13">
        <f t="shared" si="197"/>
        <v>2.8807928259617159</v>
      </c>
      <c r="AH119" s="13">
        <f t="shared" si="197"/>
        <v>2.9830634694521745</v>
      </c>
      <c r="AI119" s="13">
        <f t="shared" si="197"/>
        <v>2.8152890856583874</v>
      </c>
      <c r="AJ119" s="13">
        <f t="shared" si="197"/>
        <v>2.9525595449489823</v>
      </c>
      <c r="AK119" s="100">
        <f t="shared" si="197"/>
        <v>3.1020397055834583</v>
      </c>
      <c r="AL119" s="13">
        <f t="shared" si="197"/>
        <v>1.8915847693693359</v>
      </c>
      <c r="AM119" s="13">
        <f t="shared" si="197"/>
        <v>2.1015060987860683</v>
      </c>
      <c r="AN119" s="13">
        <f t="shared" si="197"/>
        <v>3.910678634103443</v>
      </c>
      <c r="AO119" s="13">
        <f t="shared" si="197"/>
        <v>3.7060491414310208</v>
      </c>
      <c r="AP119" s="13">
        <f t="shared" si="197"/>
        <v>3.035595814754855</v>
      </c>
      <c r="AQ119" s="13">
        <f t="shared" si="197"/>
        <v>3.0647279854972425</v>
      </c>
      <c r="AR119" s="13">
        <f t="shared" si="197"/>
        <v>3.4023846543681531</v>
      </c>
      <c r="AS119" s="13">
        <f t="shared" si="197"/>
        <v>3.4464089841219048</v>
      </c>
      <c r="AT119" s="13">
        <f t="shared" si="197"/>
        <v>3.4151313942184567</v>
      </c>
      <c r="AU119" s="13">
        <f t="shared" si="197"/>
        <v>3.2128441281210351</v>
      </c>
      <c r="AV119" s="13">
        <f t="shared" si="197"/>
        <v>3.3992325998171493</v>
      </c>
      <c r="AW119" s="100">
        <f t="shared" si="197"/>
        <v>3.4201887601336431</v>
      </c>
      <c r="AX119" s="13">
        <f t="shared" si="197"/>
        <v>2.186024788294096</v>
      </c>
      <c r="AY119" s="13">
        <f t="shared" si="197"/>
        <v>2.410559669800854</v>
      </c>
      <c r="AZ119" s="13">
        <f t="shared" si="197"/>
        <v>4.6720567841115042</v>
      </c>
      <c r="BA119" s="13">
        <f t="shared" si="197"/>
        <v>4.3100428370994512</v>
      </c>
      <c r="BB119" s="13">
        <f t="shared" si="197"/>
        <v>3.7250164099074543</v>
      </c>
      <c r="BC119" s="13">
        <f t="shared" si="197"/>
        <v>3.7076965204147347</v>
      </c>
      <c r="BD119" s="13">
        <f t="shared" si="197"/>
        <v>3.7463028726905669</v>
      </c>
      <c r="BE119" s="13">
        <f t="shared" si="197"/>
        <v>3.7464435099452191</v>
      </c>
      <c r="BF119" s="13">
        <f t="shared" si="197"/>
        <v>3.8418929605772707</v>
      </c>
      <c r="BG119" s="13">
        <f t="shared" si="197"/>
        <v>3.6075360467940403</v>
      </c>
      <c r="BH119" s="13">
        <f t="shared" si="197"/>
        <v>3.8175354082138262</v>
      </c>
      <c r="BI119" s="100">
        <f t="shared" si="197"/>
        <v>3.8986012308232119</v>
      </c>
      <c r="BJ119" s="13">
        <f t="shared" si="197"/>
        <v>2.3660760334969666</v>
      </c>
      <c r="BK119" s="13">
        <f t="shared" si="197"/>
        <v>2.6075603749358192</v>
      </c>
      <c r="BL119" s="13">
        <f t="shared" si="197"/>
        <v>5.048846181106013</v>
      </c>
      <c r="BM119" s="13">
        <f t="shared" si="197"/>
        <v>4.7209655416379714</v>
      </c>
      <c r="BN119" s="13">
        <f t="shared" si="197"/>
        <v>4.0622685745859508</v>
      </c>
      <c r="BO119" s="13">
        <f t="shared" si="197"/>
        <v>4.0438293554801916</v>
      </c>
      <c r="BP119" s="13">
        <f t="shared" si="197"/>
        <v>4.1361816280510411</v>
      </c>
      <c r="BQ119" s="13">
        <f t="shared" si="197"/>
        <v>4.1147303677274092</v>
      </c>
      <c r="BR119" s="13">
        <f t="shared" si="197"/>
        <v>4.280889594268908</v>
      </c>
      <c r="BS119" s="13">
        <f t="shared" si="197"/>
        <v>4.0385622731266864</v>
      </c>
      <c r="BT119" s="13">
        <f t="shared" si="197"/>
        <v>4.283283534132071</v>
      </c>
      <c r="BU119" s="100">
        <f t="shared" si="197"/>
        <v>4.4025723082952331</v>
      </c>
      <c r="BV119" s="13">
        <f t="shared" si="197"/>
        <v>2.7327928640897641</v>
      </c>
      <c r="BW119" s="13">
        <f t="shared" si="197"/>
        <v>2.9981669013699213</v>
      </c>
      <c r="BX119" s="13">
        <f t="shared" si="197"/>
        <v>5.8061815375534058</v>
      </c>
      <c r="BY119" s="13">
        <f t="shared" si="197"/>
        <v>5.4260257887411925</v>
      </c>
      <c r="BZ119" s="13">
        <f t="shared" si="197"/>
        <v>4.6885800776156952</v>
      </c>
      <c r="CA119" s="13">
        <f t="shared" si="197"/>
        <v>4.6760471531947374</v>
      </c>
      <c r="CB119" s="13">
        <f t="shared" si="197"/>
        <v>4.7736724277822153</v>
      </c>
      <c r="CC119" s="13">
        <f t="shared" si="197"/>
        <v>4.7699532996919913</v>
      </c>
      <c r="CD119" s="13">
        <f t="shared" si="197"/>
        <v>4.9743802062246685</v>
      </c>
      <c r="CE119" s="13">
        <f t="shared" si="197"/>
        <v>4.6938211000757661</v>
      </c>
      <c r="CF119" s="13">
        <f t="shared" si="197"/>
        <v>4.9832822113735311</v>
      </c>
      <c r="CG119" s="100">
        <f t="shared" si="197"/>
        <v>5.1451824607777707</v>
      </c>
      <c r="CH119" s="13">
        <f t="shared" si="197"/>
        <v>3.1052513948229441</v>
      </c>
      <c r="CI119" s="13">
        <f t="shared" si="197"/>
        <v>3.4002308908819536</v>
      </c>
      <c r="CJ119" s="13">
        <f t="shared" si="197"/>
        <v>6.5855113601610995</v>
      </c>
      <c r="CK119" s="13">
        <f t="shared" si="197"/>
        <v>6.1538053893074958</v>
      </c>
      <c r="CL119" s="13">
        <f t="shared" ref="CL119:CS119" si="198">IFERROR(CL27/CL38,"")</f>
        <v>5.3219066989235149</v>
      </c>
      <c r="CM119" s="13">
        <f t="shared" si="198"/>
        <v>5.3091380892929383</v>
      </c>
      <c r="CN119" s="13">
        <f t="shared" si="198"/>
        <v>5.4163171870016908</v>
      </c>
      <c r="CO119" s="13">
        <f t="shared" si="198"/>
        <v>5.4096863246769535</v>
      </c>
      <c r="CP119" s="13">
        <f t="shared" si="198"/>
        <v>5.6436477887692176</v>
      </c>
      <c r="CQ119" s="13">
        <f t="shared" si="198"/>
        <v>5.3540201527090021</v>
      </c>
      <c r="CR119" s="13">
        <f t="shared" si="198"/>
        <v>5.7682453411928298</v>
      </c>
      <c r="CS119" s="100">
        <f t="shared" si="198"/>
        <v>5.9698608448659911</v>
      </c>
    </row>
    <row r="120" spans="1:97" s="15" customFormat="1" x14ac:dyDescent="0.25">
      <c r="A120" s="15" t="s">
        <v>2</v>
      </c>
      <c r="B120" s="119">
        <f t="shared" ref="B120:Y120" si="199">IFERROR(B28/B39,"")</f>
        <v>2.2862222222222224</v>
      </c>
      <c r="C120" s="13">
        <f t="shared" si="199"/>
        <v>2.2852619047619047</v>
      </c>
      <c r="D120" s="13">
        <f t="shared" si="199"/>
        <v>3.9076886227544909</v>
      </c>
      <c r="E120" s="13">
        <f t="shared" si="199"/>
        <v>2.6221686746987953</v>
      </c>
      <c r="F120" s="13">
        <f t="shared" si="199"/>
        <v>2.5325880829015541</v>
      </c>
      <c r="G120" s="13">
        <f t="shared" si="199"/>
        <v>4.7397860169491528</v>
      </c>
      <c r="H120" s="13">
        <f t="shared" si="199"/>
        <v>4.458456521739131</v>
      </c>
      <c r="I120" s="13">
        <f t="shared" si="199"/>
        <v>4.4713265306122443</v>
      </c>
      <c r="J120" s="13">
        <f t="shared" si="199"/>
        <v>18.26362142857143</v>
      </c>
      <c r="K120" s="13">
        <f t="shared" si="199"/>
        <v>-2.471767857142857</v>
      </c>
      <c r="L120" s="13">
        <f t="shared" si="199"/>
        <v>13.694596036585367</v>
      </c>
      <c r="M120" s="100">
        <f t="shared" si="199"/>
        <v>17.204685233160596</v>
      </c>
      <c r="N120" s="271">
        <f t="shared" si="199"/>
        <v>3.0091796536796536</v>
      </c>
      <c r="O120" s="271">
        <f t="shared" si="199"/>
        <v>4.1886194029850747</v>
      </c>
      <c r="P120" s="271">
        <f t="shared" si="199"/>
        <v>6.0012828467153287</v>
      </c>
      <c r="Q120" s="271">
        <f t="shared" si="199"/>
        <v>2.6151254019292605</v>
      </c>
      <c r="R120" s="271">
        <f t="shared" si="199"/>
        <v>3.6025524193548386</v>
      </c>
      <c r="S120" s="271">
        <f t="shared" si="199"/>
        <v>5.3731446015424158</v>
      </c>
      <c r="T120" s="271">
        <f t="shared" si="199"/>
        <v>2.8079579439252336</v>
      </c>
      <c r="U120" s="271">
        <f t="shared" si="199"/>
        <v>3.7741222104144532</v>
      </c>
      <c r="V120" s="13">
        <f t="shared" si="199"/>
        <v>4.7825436630241906</v>
      </c>
      <c r="W120" s="13">
        <f t="shared" si="199"/>
        <v>4.8958147743906055</v>
      </c>
      <c r="X120" s="13">
        <f t="shared" si="199"/>
        <v>4.944829253993845</v>
      </c>
      <c r="Y120" s="100">
        <f t="shared" si="199"/>
        <v>8.1934643895348991</v>
      </c>
      <c r="Z120" s="13">
        <f t="shared" ref="Z120:CK120" si="200">IFERROR(Z28/Z39,"")</f>
        <v>1.8326068563092632</v>
      </c>
      <c r="AA120" s="13">
        <f t="shared" si="200"/>
        <v>2.9163776328986959</v>
      </c>
      <c r="AB120" s="13">
        <f t="shared" si="200"/>
        <v>4.6732430506489653</v>
      </c>
      <c r="AC120" s="13">
        <f t="shared" si="200"/>
        <v>4.5180095000941964</v>
      </c>
      <c r="AD120" s="13">
        <f t="shared" si="200"/>
        <v>4.4413838045813545</v>
      </c>
      <c r="AE120" s="13">
        <f t="shared" si="200"/>
        <v>4.7289063333370729</v>
      </c>
      <c r="AF120" s="13">
        <f t="shared" si="200"/>
        <v>3.817165506691905</v>
      </c>
      <c r="AG120" s="13">
        <f t="shared" si="200"/>
        <v>3.8508703451369168</v>
      </c>
      <c r="AH120" s="13">
        <f t="shared" si="200"/>
        <v>4.0235267428134929</v>
      </c>
      <c r="AI120" s="13">
        <f t="shared" si="200"/>
        <v>3.7317607984192174</v>
      </c>
      <c r="AJ120" s="13">
        <f t="shared" si="200"/>
        <v>3.9658792143502239</v>
      </c>
      <c r="AK120" s="100">
        <f t="shared" si="200"/>
        <v>4.1583374474099655</v>
      </c>
      <c r="AL120" s="13">
        <f t="shared" si="200"/>
        <v>2.6657543997663264</v>
      </c>
      <c r="AM120" s="13">
        <f t="shared" si="200"/>
        <v>2.8623213353089914</v>
      </c>
      <c r="AN120" s="13">
        <f t="shared" si="200"/>
        <v>4.5276585378597094</v>
      </c>
      <c r="AO120" s="13">
        <f t="shared" si="200"/>
        <v>5.5081777243237457</v>
      </c>
      <c r="AP120" s="13">
        <f t="shared" si="200"/>
        <v>5.0412457645247839</v>
      </c>
      <c r="AQ120" s="13">
        <f t="shared" si="200"/>
        <v>4.5259095476108628</v>
      </c>
      <c r="AR120" s="13">
        <f t="shared" si="200"/>
        <v>3.9962811005448637</v>
      </c>
      <c r="AS120" s="13">
        <f t="shared" si="200"/>
        <v>4.3645016686981233</v>
      </c>
      <c r="AT120" s="13">
        <f t="shared" si="200"/>
        <v>4.6422359118583643</v>
      </c>
      <c r="AU120" s="13">
        <f t="shared" si="200"/>
        <v>4.4414885660141836</v>
      </c>
      <c r="AV120" s="13">
        <f t="shared" si="200"/>
        <v>4.7809023977957947</v>
      </c>
      <c r="AW120" s="100">
        <f t="shared" si="200"/>
        <v>4.9778689246910801</v>
      </c>
      <c r="AX120" s="13">
        <f t="shared" si="200"/>
        <v>3.131267031978505</v>
      </c>
      <c r="AY120" s="13">
        <f t="shared" si="200"/>
        <v>3.2097695220217695</v>
      </c>
      <c r="AZ120" s="13">
        <f t="shared" si="200"/>
        <v>5.8882619200040152</v>
      </c>
      <c r="BA120" s="13">
        <f t="shared" si="200"/>
        <v>5.9566908962902323</v>
      </c>
      <c r="BB120" s="13">
        <f t="shared" si="200"/>
        <v>5.85371440472617</v>
      </c>
      <c r="BC120" s="13">
        <f t="shared" si="200"/>
        <v>5.5799489264410633</v>
      </c>
      <c r="BD120" s="13">
        <f t="shared" si="200"/>
        <v>5.1518187177757202</v>
      </c>
      <c r="BE120" s="13">
        <f t="shared" si="200"/>
        <v>5.5046239118648161</v>
      </c>
      <c r="BF120" s="13">
        <f t="shared" si="200"/>
        <v>5.6360249668982538</v>
      </c>
      <c r="BG120" s="13">
        <f t="shared" si="200"/>
        <v>5.3127837355394512</v>
      </c>
      <c r="BH120" s="13">
        <f t="shared" si="200"/>
        <v>5.6155204049799394</v>
      </c>
      <c r="BI120" s="100">
        <f t="shared" si="200"/>
        <v>5.7573759757189418</v>
      </c>
      <c r="BJ120" s="13">
        <f t="shared" si="200"/>
        <v>3.3730675281105462</v>
      </c>
      <c r="BK120" s="13">
        <f t="shared" si="200"/>
        <v>3.4907540308822802</v>
      </c>
      <c r="BL120" s="13">
        <f t="shared" si="200"/>
        <v>6.1873986919643684</v>
      </c>
      <c r="BM120" s="13">
        <f t="shared" si="200"/>
        <v>6.7220309599995982</v>
      </c>
      <c r="BN120" s="13">
        <f t="shared" si="200"/>
        <v>6.4221817374306678</v>
      </c>
      <c r="BO120" s="13">
        <f t="shared" si="200"/>
        <v>5.9932938820909376</v>
      </c>
      <c r="BP120" s="13">
        <f t="shared" si="200"/>
        <v>5.4873542711471615</v>
      </c>
      <c r="BQ120" s="13">
        <f t="shared" si="200"/>
        <v>5.8794089237893123</v>
      </c>
      <c r="BR120" s="13">
        <f t="shared" si="200"/>
        <v>6.140003914946905</v>
      </c>
      <c r="BS120" s="13">
        <f t="shared" si="200"/>
        <v>5.7732412857537261</v>
      </c>
      <c r="BT120" s="13">
        <f t="shared" si="200"/>
        <v>6.1165499425143546</v>
      </c>
      <c r="BU120" s="100">
        <f t="shared" si="200"/>
        <v>6.3114870092820539</v>
      </c>
      <c r="BV120" s="13">
        <f t="shared" si="200"/>
        <v>3.8386711236041755</v>
      </c>
      <c r="BW120" s="13">
        <f t="shared" si="200"/>
        <v>4.0071072762209248</v>
      </c>
      <c r="BX120" s="13">
        <f t="shared" si="200"/>
        <v>7.0072375451381417</v>
      </c>
      <c r="BY120" s="13">
        <f t="shared" si="200"/>
        <v>7.7785322082007484</v>
      </c>
      <c r="BZ120" s="13">
        <f t="shared" si="200"/>
        <v>7.3592846072123201</v>
      </c>
      <c r="CA120" s="13">
        <f t="shared" si="200"/>
        <v>6.8310640644154459</v>
      </c>
      <c r="CB120" s="13">
        <f t="shared" si="200"/>
        <v>6.2342512061274595</v>
      </c>
      <c r="CC120" s="13">
        <f t="shared" si="200"/>
        <v>6.7283131978272399</v>
      </c>
      <c r="CD120" s="13">
        <f t="shared" si="200"/>
        <v>7.0295859950322255</v>
      </c>
      <c r="CE120" s="13">
        <f t="shared" si="200"/>
        <v>6.6048878555947788</v>
      </c>
      <c r="CF120" s="13">
        <f t="shared" si="200"/>
        <v>7.022748922989825</v>
      </c>
      <c r="CG120" s="100">
        <f t="shared" si="200"/>
        <v>7.2550051898764423</v>
      </c>
      <c r="CH120" s="13">
        <f t="shared" si="200"/>
        <v>4.323812118788708</v>
      </c>
      <c r="CI120" s="13">
        <f t="shared" si="200"/>
        <v>4.5320823924745435</v>
      </c>
      <c r="CJ120" s="13">
        <f t="shared" si="200"/>
        <v>7.8579568844354784</v>
      </c>
      <c r="CK120" s="13">
        <f t="shared" si="200"/>
        <v>8.8494635736373688</v>
      </c>
      <c r="CL120" s="13">
        <f t="shared" ref="CL120:CS120" si="201">IFERROR(CL28/CL39,"")</f>
        <v>8.3131168278013572</v>
      </c>
      <c r="CM120" s="13">
        <f t="shared" si="201"/>
        <v>7.6703976967022767</v>
      </c>
      <c r="CN120" s="13">
        <f t="shared" si="201"/>
        <v>6.9730498385511712</v>
      </c>
      <c r="CO120" s="13">
        <f t="shared" si="201"/>
        <v>7.5297059375193109</v>
      </c>
      <c r="CP120" s="13">
        <f t="shared" si="201"/>
        <v>7.8759680507567085</v>
      </c>
      <c r="CQ120" s="13">
        <f t="shared" si="201"/>
        <v>7.4559609293350553</v>
      </c>
      <c r="CR120" s="13">
        <f t="shared" si="201"/>
        <v>8.0232458835905067</v>
      </c>
      <c r="CS120" s="100">
        <f t="shared" si="201"/>
        <v>8.3023737639506106</v>
      </c>
    </row>
    <row r="121" spans="1:97" s="16" customFormat="1" x14ac:dyDescent="0.25">
      <c r="A121" s="16" t="s">
        <v>3</v>
      </c>
      <c r="B121" s="120">
        <f t="shared" ref="B121:Y121" si="202">IFERROR(B29/B40,"")</f>
        <v>4.1737335737179482</v>
      </c>
      <c r="C121" s="14">
        <f t="shared" si="202"/>
        <v>3.4992293116782669</v>
      </c>
      <c r="D121" s="14">
        <f t="shared" si="202"/>
        <v>6.7749793226381456</v>
      </c>
      <c r="E121" s="14">
        <f t="shared" si="202"/>
        <v>7.6088305138844543</v>
      </c>
      <c r="F121" s="14">
        <f t="shared" si="202"/>
        <v>6.1018565331582408</v>
      </c>
      <c r="G121" s="14">
        <f t="shared" si="202"/>
        <v>8.8054843598839057</v>
      </c>
      <c r="H121" s="14">
        <f t="shared" si="202"/>
        <v>9.3378234729772931</v>
      </c>
      <c r="I121" s="14">
        <f t="shared" si="202"/>
        <v>5.0694998491704375</v>
      </c>
      <c r="J121" s="14">
        <f t="shared" si="202"/>
        <v>11.232862467494941</v>
      </c>
      <c r="K121" s="14">
        <f t="shared" si="202"/>
        <v>7.0545446575342448</v>
      </c>
      <c r="L121" s="14">
        <f t="shared" si="202"/>
        <v>10.684520750000011</v>
      </c>
      <c r="M121" s="101">
        <f t="shared" si="202"/>
        <v>14.175362885596305</v>
      </c>
      <c r="N121" s="284">
        <f t="shared" si="202"/>
        <v>3.0890964870067368</v>
      </c>
      <c r="O121" s="284">
        <f t="shared" si="202"/>
        <v>3.3866026555200324</v>
      </c>
      <c r="P121" s="284">
        <f t="shared" si="202"/>
        <v>7.902229773462782</v>
      </c>
      <c r="Q121" s="284">
        <f t="shared" si="202"/>
        <v>6.847292563817982</v>
      </c>
      <c r="R121" s="284">
        <f t="shared" si="202"/>
        <v>5.7106695740365101</v>
      </c>
      <c r="S121" s="284">
        <f t="shared" si="202"/>
        <v>7.2470905653892546</v>
      </c>
      <c r="T121" s="284">
        <f t="shared" si="202"/>
        <v>4.7376887134964507</v>
      </c>
      <c r="U121" s="284">
        <f t="shared" si="202"/>
        <v>4.5704190817790575</v>
      </c>
      <c r="V121" s="14">
        <f t="shared" si="202"/>
        <v>6.5705908935756332</v>
      </c>
      <c r="W121" s="14">
        <f t="shared" si="202"/>
        <v>5.1369463931773005</v>
      </c>
      <c r="X121" s="14">
        <f t="shared" si="202"/>
        <v>5.7887281901364789</v>
      </c>
      <c r="Y121" s="101">
        <f t="shared" si="202"/>
        <v>8.5800842480538719</v>
      </c>
      <c r="Z121" s="14">
        <f t="shared" ref="Z121:CK121" si="203">IFERROR(Z29/Z40,"")</f>
        <v>2.1019329341269333</v>
      </c>
      <c r="AA121" s="14">
        <f t="shared" si="203"/>
        <v>3.1051198785082921</v>
      </c>
      <c r="AB121" s="14">
        <f t="shared" si="203"/>
        <v>5.7507283242264862</v>
      </c>
      <c r="AC121" s="14">
        <f t="shared" si="203"/>
        <v>5.3507970453703377</v>
      </c>
      <c r="AD121" s="14">
        <f t="shared" si="203"/>
        <v>5.2200496419636906</v>
      </c>
      <c r="AE121" s="14">
        <f t="shared" si="203"/>
        <v>5.5323918421412195</v>
      </c>
      <c r="AF121" s="14">
        <f t="shared" si="203"/>
        <v>4.9628720449687798</v>
      </c>
      <c r="AG121" s="14">
        <f t="shared" si="203"/>
        <v>4.2620282415886885</v>
      </c>
      <c r="AH121" s="14">
        <f t="shared" si="203"/>
        <v>4.4706412655084202</v>
      </c>
      <c r="AI121" s="14">
        <f t="shared" si="203"/>
        <v>4.3568163285866968</v>
      </c>
      <c r="AJ121" s="14">
        <f t="shared" si="203"/>
        <v>4.7706489749803778</v>
      </c>
      <c r="AK121" s="101">
        <f t="shared" si="203"/>
        <v>5.0210922033525085</v>
      </c>
      <c r="AL121" s="14">
        <f t="shared" si="203"/>
        <v>2.6252960091786992</v>
      </c>
      <c r="AM121" s="14">
        <f t="shared" si="203"/>
        <v>2.8058277409286645</v>
      </c>
      <c r="AN121" s="14">
        <f t="shared" si="203"/>
        <v>6.1320041581747322</v>
      </c>
      <c r="AO121" s="14">
        <f t="shared" si="203"/>
        <v>6.1120725811838756</v>
      </c>
      <c r="AP121" s="14">
        <f t="shared" si="203"/>
        <v>6.3565275158932337</v>
      </c>
      <c r="AQ121" s="14">
        <f t="shared" si="203"/>
        <v>6.5077803518092576</v>
      </c>
      <c r="AR121" s="14">
        <f t="shared" si="203"/>
        <v>5.8605410116224155</v>
      </c>
      <c r="AS121" s="14">
        <f t="shared" si="203"/>
        <v>5.908074988461629</v>
      </c>
      <c r="AT121" s="14">
        <f t="shared" si="203"/>
        <v>6.0618966799803236</v>
      </c>
      <c r="AU121" s="14">
        <f t="shared" si="203"/>
        <v>5.6476767908635104</v>
      </c>
      <c r="AV121" s="14">
        <f t="shared" si="203"/>
        <v>5.9654791791418162</v>
      </c>
      <c r="AW121" s="101">
        <f t="shared" si="203"/>
        <v>6.1937281464033047</v>
      </c>
      <c r="AX121" s="14">
        <f t="shared" si="203"/>
        <v>3.2305247328069973</v>
      </c>
      <c r="AY121" s="14">
        <f t="shared" si="203"/>
        <v>3.3128710093300962</v>
      </c>
      <c r="AZ121" s="14">
        <f t="shared" si="203"/>
        <v>8.0493565907063704</v>
      </c>
      <c r="BA121" s="14">
        <f t="shared" si="203"/>
        <v>7.1821255525710193</v>
      </c>
      <c r="BB121" s="14">
        <f t="shared" si="203"/>
        <v>7.2541318762453404</v>
      </c>
      <c r="BC121" s="14">
        <f t="shared" si="203"/>
        <v>7.2837607900766876</v>
      </c>
      <c r="BD121" s="14">
        <f t="shared" si="203"/>
        <v>6.5635805412172994</v>
      </c>
      <c r="BE121" s="14">
        <f t="shared" si="203"/>
        <v>6.4887547747160159</v>
      </c>
      <c r="BF121" s="14">
        <f t="shared" si="203"/>
        <v>6.6325844160309124</v>
      </c>
      <c r="BG121" s="14">
        <f t="shared" si="203"/>
        <v>6.1780414083300377</v>
      </c>
      <c r="BH121" s="14">
        <f t="shared" si="203"/>
        <v>6.4993477528100385</v>
      </c>
      <c r="BI121" s="101">
        <f t="shared" si="203"/>
        <v>6.6815065580369897</v>
      </c>
      <c r="BJ121" s="14">
        <f t="shared" si="203"/>
        <v>3.398829844373866</v>
      </c>
      <c r="BK121" s="14">
        <f t="shared" si="203"/>
        <v>3.5210416136946141</v>
      </c>
      <c r="BL121" s="14">
        <f t="shared" si="203"/>
        <v>8.4056597575823133</v>
      </c>
      <c r="BM121" s="14">
        <f t="shared" si="203"/>
        <v>7.6928706404423766</v>
      </c>
      <c r="BN121" s="14">
        <f t="shared" si="203"/>
        <v>7.6941688520027531</v>
      </c>
      <c r="BO121" s="14">
        <f t="shared" si="203"/>
        <v>7.7212334163793734</v>
      </c>
      <c r="BP121" s="14">
        <f t="shared" si="203"/>
        <v>7.0516078397431077</v>
      </c>
      <c r="BQ121" s="14">
        <f t="shared" si="203"/>
        <v>6.958609078911393</v>
      </c>
      <c r="BR121" s="14">
        <f t="shared" si="203"/>
        <v>7.2317046074703262</v>
      </c>
      <c r="BS121" s="14">
        <f t="shared" si="203"/>
        <v>6.7550822163704236</v>
      </c>
      <c r="BT121" s="14">
        <f t="shared" si="203"/>
        <v>7.12050676100292</v>
      </c>
      <c r="BU121" s="101">
        <f t="shared" si="203"/>
        <v>7.3339178010007258</v>
      </c>
      <c r="BV121" s="14">
        <f t="shared" si="203"/>
        <v>3.8580816770073567</v>
      </c>
      <c r="BW121" s="14">
        <f t="shared" si="203"/>
        <v>4.0212313370640027</v>
      </c>
      <c r="BX121" s="14">
        <f t="shared" si="203"/>
        <v>9.5402746176363333</v>
      </c>
      <c r="BY121" s="14">
        <f t="shared" si="203"/>
        <v>8.7820382096613656</v>
      </c>
      <c r="BZ121" s="14">
        <f t="shared" si="203"/>
        <v>8.8000817137384697</v>
      </c>
      <c r="CA121" s="14">
        <f t="shared" si="203"/>
        <v>8.8284252720987073</v>
      </c>
      <c r="CB121" s="14">
        <f t="shared" si="203"/>
        <v>8.0545062367856914</v>
      </c>
      <c r="CC121" s="14">
        <f t="shared" si="203"/>
        <v>7.9839105205290242</v>
      </c>
      <c r="CD121" s="14">
        <f t="shared" si="203"/>
        <v>8.3006906118792685</v>
      </c>
      <c r="CE121" s="14">
        <f t="shared" si="203"/>
        <v>7.7520681876911857</v>
      </c>
      <c r="CF121" s="14">
        <f t="shared" si="203"/>
        <v>8.1951776010201076</v>
      </c>
      <c r="CG121" s="101">
        <f t="shared" si="203"/>
        <v>8.4589993083863888</v>
      </c>
      <c r="CH121" s="14">
        <f t="shared" si="203"/>
        <v>4.3398388160854759</v>
      </c>
      <c r="CI121" s="14">
        <f t="shared" si="203"/>
        <v>4.5320535891148985</v>
      </c>
      <c r="CJ121" s="14">
        <f t="shared" si="203"/>
        <v>10.778039283084032</v>
      </c>
      <c r="CK121" s="14">
        <f t="shared" si="203"/>
        <v>9.8976481589675451</v>
      </c>
      <c r="CL121" s="14">
        <f t="shared" ref="CL121:CS121" si="204">IFERROR(CL29/CL40,"")</f>
        <v>9.8675560932478401</v>
      </c>
      <c r="CM121" s="14">
        <f t="shared" si="204"/>
        <v>9.9016057190422124</v>
      </c>
      <c r="CN121" s="14">
        <f t="shared" si="204"/>
        <v>9.0081649411058429</v>
      </c>
      <c r="CO121" s="14">
        <f t="shared" si="204"/>
        <v>8.9055615482239077</v>
      </c>
      <c r="CP121" s="14">
        <f t="shared" si="204"/>
        <v>9.2686218241516656</v>
      </c>
      <c r="CQ121" s="14">
        <f t="shared" si="204"/>
        <v>8.716626126985318</v>
      </c>
      <c r="CR121" s="14">
        <f t="shared" si="204"/>
        <v>9.3329890092441001</v>
      </c>
      <c r="CS121" s="101">
        <f t="shared" si="204"/>
        <v>9.6449066878917922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2016-06-22T02:57:05Z</dcterms:created>
  <dcterms:modified xsi:type="dcterms:W3CDTF">2017-08-18T08:40:39Z</dcterms:modified>
</cp:coreProperties>
</file>